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E2571170-F840-471B-B298-AF49142A73E9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cenMap" sheetId="56" r:id="rId1"/>
    <sheet name="TS_Defs" sheetId="27" r:id="rId2"/>
    <sheet name="PSet_MAP coarse" sheetId="57" r:id="rId3"/>
    <sheet name="CSET_MAP" sheetId="66" r:id="rId4"/>
    <sheet name="CName_MAP" sheetId="58" r:id="rId5"/>
    <sheet name="varbl map" sheetId="64" r:id="rId6"/>
    <sheet name="process map" sheetId="65" r:id="rId7"/>
    <sheet name="commodity map" sheetId="67" r:id="rId8"/>
    <sheet name="ATS" sheetId="63" r:id="rId9"/>
    <sheet name="UnitConv" sheetId="59" r:id="rId10"/>
  </sheets>
  <definedNames>
    <definedName name="_xlnm._FilterDatabase" localSheetId="1" hidden="1">TS_Defs!$B$2:$P$2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67" l="1"/>
  <c r="D8" i="67"/>
  <c r="D10" i="67"/>
  <c r="J15" i="27"/>
  <c r="F6" i="66"/>
  <c r="F7" i="66" s="1"/>
  <c r="F4" i="66"/>
  <c r="F5" i="66" s="1"/>
  <c r="F3" i="66"/>
  <c r="C4" i="66"/>
  <c r="C5" i="66"/>
  <c r="C6" i="66"/>
  <c r="C7" i="66"/>
  <c r="C3" i="66"/>
  <c r="B31" i="64"/>
  <c r="B30" i="64"/>
  <c r="B29" i="64"/>
  <c r="B28" i="64"/>
  <c r="B27" i="64"/>
  <c r="B26" i="64"/>
  <c r="B25" i="64"/>
  <c r="B24" i="64"/>
  <c r="B23" i="64"/>
  <c r="B22" i="64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21" i="64"/>
  <c r="E3" i="27"/>
  <c r="C9" i="64"/>
  <c r="C11" i="64"/>
  <c r="C12" i="64"/>
  <c r="C13" i="64"/>
  <c r="C8" i="64"/>
  <c r="E20" i="27" l="1"/>
  <c r="E4" i="27"/>
  <c r="E11" i="27"/>
  <c r="R15" i="27"/>
  <c r="Q15" i="27"/>
  <c r="F11" i="57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E15" i="27" s="1"/>
  <c r="F12" i="57"/>
  <c r="F13" i="57" s="1"/>
  <c r="F14" i="57" s="1"/>
  <c r="F15" i="57" s="1"/>
  <c r="F16" i="57" s="1"/>
  <c r="F17" i="57" s="1"/>
  <c r="F18" i="57" s="1"/>
  <c r="F19" i="57" s="1"/>
  <c r="E19" i="27" l="1"/>
  <c r="E8" i="27"/>
  <c r="E6" i="27"/>
  <c r="E12" i="27"/>
  <c r="E10" i="27"/>
  <c r="E9" i="27"/>
  <c r="E7" i="27"/>
  <c r="E5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Amit Kanudia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Amit:</t>
        </r>
        <r>
          <rPr>
            <sz val="9"/>
            <color indexed="81"/>
            <rFont val="Tahoma"/>
            <family val="2"/>
          </rPr>
          <t xml:space="preserve">
31-05-2012
Flag to trigger process level reporting for GIS</t>
        </r>
      </text>
    </comment>
    <comment ref="B2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i/>
            <sz val="8"/>
            <color indexed="81"/>
            <rFont val="Tahoma"/>
            <family val="2"/>
          </rPr>
          <t>Types:</t>
        </r>
        <r>
          <rPr>
            <sz val="8"/>
            <color indexed="81"/>
            <rFont val="Tahoma"/>
            <family val="2"/>
          </rPr>
          <t xml:space="preserve">
1: PSet
2: CName
3: Pset,Cname
4: PSet, Cset
</t>
        </r>
      </text>
    </comment>
    <comment ref="D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E2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<sst xmlns="http://schemas.openxmlformats.org/spreadsheetml/2006/main" count="416" uniqueCount="233">
  <si>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</si>
  <si>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</si>
  <si>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</si>
  <si>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</si>
  <si>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</si>
  <si>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</si>
  <si>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</si>
  <si>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</si>
  <si>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</si>
  <si>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</si>
  <si>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</si>
  <si>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</si>
  <si>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</si>
  <si>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</si>
  <si>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</si>
  <si>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</si>
  <si>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</si>
  <si>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</si>
  <si>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</si>
  <si>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</si>
  <si>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</si>
  <si>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</si>
  <si>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</si>
  <si>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</si>
  <si>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</si>
  <si>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Renewable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</si>
  <si>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</si>
  <si>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</si>
  <si>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</si>
  <si>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</si>
  <si>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</si>
  <si>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</si>
  <si>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</si>
  <si>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</si>
  <si>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</si>
  <si>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</si>
  <si>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</si>
  <si>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</si>
  <si>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</si>
  <si>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</si>
  <si>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</si>
  <si>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ELCCO2N</t>
  </si>
  <si>
    <t>IgnoreForRegAgg</t>
  </si>
  <si>
    <t>UC_N</t>
  </si>
  <si>
    <t>~Pset_Map</t>
  </si>
  <si>
    <t>Pset</t>
  </si>
  <si>
    <t>&lt;Pset&gt;.Cap</t>
  </si>
  <si>
    <t>&lt;Pset&gt; - Installed Capacity</t>
  </si>
  <si>
    <t>&lt;Pset&gt; - Electricity Production</t>
  </si>
  <si>
    <t>&lt;Pset&gt;.ElecProd</t>
  </si>
  <si>
    <t>VAR_FIN</t>
  </si>
  <si>
    <t>NRG</t>
  </si>
  <si>
    <t>EFuel_&lt;Pset&gt;</t>
  </si>
  <si>
    <t>&lt;Pset&gt;.Fuel</t>
  </si>
  <si>
    <t>&lt;Pset&gt; - Fuel Consumption</t>
  </si>
  <si>
    <t>~CName_Map</t>
  </si>
  <si>
    <t>CName</t>
  </si>
  <si>
    <t>EQ_COMBALM</t>
  </si>
  <si>
    <t>Cost_INV</t>
  </si>
  <si>
    <t>ICost_&lt;Pset&gt;</t>
  </si>
  <si>
    <t>&lt;Pset&gt;.CostInv</t>
  </si>
  <si>
    <t>&lt;Pset&gt; - Annualized Investement cost</t>
  </si>
  <si>
    <t>ELEWIN</t>
  </si>
  <si>
    <t>ELEHYD</t>
  </si>
  <si>
    <t>ELENUC</t>
  </si>
  <si>
    <t>ELESOL</t>
  </si>
  <si>
    <t>Emi_ElcCO2_&lt;Pset&gt;</t>
  </si>
  <si>
    <t>&lt;Pset&gt;.CO2EmiElec</t>
  </si>
  <si>
    <t>&lt;Pset&gt; - CO2 Emissions from electricity production</t>
  </si>
  <si>
    <t>~UnitConv</t>
  </si>
  <si>
    <t>Model</t>
  </si>
  <si>
    <t>Unit1</t>
  </si>
  <si>
    <t>Unit2</t>
  </si>
  <si>
    <t>MultFact</t>
  </si>
  <si>
    <t>VAR_NCAP</t>
  </si>
  <si>
    <t>NewCap_Elec_&lt;Pset&gt;</t>
  </si>
  <si>
    <t>&lt;Pset&gt;.NCap</t>
  </si>
  <si>
    <t xml:space="preserve">&lt;Pset&gt; - New Capacity </t>
  </si>
  <si>
    <t>ELEOIL</t>
  </si>
  <si>
    <t>EProd_&lt;Pset&gt;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</si>
  <si>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</si>
  <si>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</si>
  <si>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</si>
  <si>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</si>
  <si>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</si>
  <si>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</si>
  <si>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</si>
  <si>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</si>
  <si>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</si>
  <si>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</si>
  <si>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ECap_&lt;Pset&gt;</t>
  </si>
  <si>
    <t>CO2Captured</t>
  </si>
  <si>
    <t>Emi_CO2Cap_&lt;Pset&gt;</t>
  </si>
  <si>
    <t>&lt;Pset&gt;.CO2Cap</t>
  </si>
  <si>
    <t>&lt;Pset&gt; - CO2 Emissions captured from electricity production</t>
  </si>
  <si>
    <t>Storage</t>
  </si>
  <si>
    <t>IRE</t>
  </si>
  <si>
    <t>ImpElec</t>
  </si>
  <si>
    <t>ExpElec</t>
  </si>
  <si>
    <t>Elec_Imp</t>
  </si>
  <si>
    <t>Elec_Exp</t>
  </si>
  <si>
    <t>electricity imports</t>
  </si>
  <si>
    <t>electricity exports</t>
  </si>
  <si>
    <t>~ATS</t>
  </si>
  <si>
    <t>Region</t>
  </si>
  <si>
    <t>Year</t>
  </si>
  <si>
    <t>Val</t>
  </si>
  <si>
    <t>ELCCurt</t>
  </si>
  <si>
    <t>&lt;Pset&gt; - Electricity Production curtailed</t>
  </si>
  <si>
    <t>EProd_curt_&lt;Pset&gt;</t>
  </si>
  <si>
    <t>&lt;Pset&gt;.ElecProd_curt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</si>
  <si>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</si>
  <si>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</si>
  <si>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</si>
  <si>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</si>
  <si>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</si>
  <si>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</si>
  <si>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</si>
  <si>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</si>
  <si>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</si>
  <si>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</si>
  <si>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</si>
  <si>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</si>
  <si>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</si>
  <si>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MEuro05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</si>
  <si>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</si>
  <si>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</si>
  <si>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</si>
  <si>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</si>
  <si>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</si>
  <si>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</si>
  <si>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</si>
  <si>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</si>
  <si>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</si>
  <si>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NRG.Price</t>
  </si>
  <si>
    <t>Prices of all NRG - native TS</t>
  </si>
  <si>
    <t>ct</t>
  </si>
  <si>
    <t>IMP*Z</t>
  </si>
  <si>
    <t>DummyImp</t>
  </si>
  <si>
    <t>all dummy imports</t>
  </si>
  <si>
    <t>cp</t>
  </si>
  <si>
    <t>User_conFXM</t>
  </si>
  <si>
    <t>Eur/UCU</t>
  </si>
  <si>
    <t>UC_shadowprice</t>
  </si>
  <si>
    <t>u</t>
  </si>
  <si>
    <t>shadow prices of all Ucs</t>
  </si>
  <si>
    <t>DetEFuel_&lt;Pset&gt;</t>
  </si>
  <si>
    <t>&lt;Pset&gt;.Fuel.detailed</t>
  </si>
  <si>
    <t>VBE equivalent of elec fuel consumption</t>
  </si>
  <si>
    <t>c</t>
  </si>
  <si>
    <t>t</t>
  </si>
  <si>
    <t>process</t>
  </si>
  <si>
    <t>commodity</t>
  </si>
  <si>
    <t>timeslice</t>
  </si>
  <si>
    <t>userconstraint</t>
  </si>
  <si>
    <t>v</t>
  </si>
  <si>
    <t>vintage</t>
  </si>
  <si>
    <t>cptv</t>
  </si>
  <si>
    <t>~Varbl_map</t>
  </si>
  <si>
    <t>dimension</t>
  </si>
  <si>
    <t>name</t>
  </si>
  <si>
    <t>description</t>
  </si>
  <si>
    <t>Elec</t>
  </si>
  <si>
    <t>Rnw</t>
  </si>
  <si>
    <t>Solid</t>
  </si>
  <si>
    <t>Fuel</t>
  </si>
  <si>
    <t>Electricity</t>
  </si>
  <si>
    <t>Sector</t>
  </si>
  <si>
    <t>Power,Eprod*,*cap[_]*,-*CO2*</t>
  </si>
  <si>
    <t>VAR_COMPRD</t>
  </si>
  <si>
    <t>VAR_NCAPR</t>
  </si>
  <si>
    <t>LCOE_&lt;Pset&gt;</t>
  </si>
  <si>
    <t>&lt;Pset&gt;.LCOE</t>
  </si>
  <si>
    <t>&lt;Pset&gt; - Lev Cost</t>
  </si>
  <si>
    <t>show_me</t>
  </si>
  <si>
    <t>discard</t>
  </si>
  <si>
    <t>VAR_POUT</t>
  </si>
  <si>
    <t>PJ2GW</t>
  </si>
  <si>
    <t>Power_&lt;Pset&gt;</t>
  </si>
  <si>
    <t>&lt;Pset&gt;.Power</t>
  </si>
  <si>
    <t>&lt;Pset&gt; - Power delivered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</si>
  <si>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</si>
  <si>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</si>
  <si>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</si>
  <si>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</si>
  <si>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</si>
  <si>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</si>
  <si>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</si>
  <si>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</si>
  <si>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</si>
  <si>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</si>
  <si>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</si>
  <si>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</si>
  <si>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</si>
  <si>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</si>
  <si>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</si>
  <si>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</si>
  <si>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</si>
  <si>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TimeSlice</t>
  </si>
  <si>
    <t>AllRegions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</si>
  <si>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</si>
  <si>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</si>
  <si>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</si>
  <si>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</si>
  <si>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</si>
  <si>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</si>
  <si>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</si>
  <si>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</si>
  <si>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</si>
  <si>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</si>
  <si>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</si>
  <si>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</si>
  <si>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</si>
  <si>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Tech_p</t>
  </si>
  <si>
    <t>Sector_p</t>
  </si>
  <si>
    <t>~Cset_Map</t>
  </si>
  <si>
    <t>Cset</t>
  </si>
  <si>
    <t>FE_&lt;Pset&gt;-&lt;Cset&gt;</t>
  </si>
  <si>
    <t>~commodity_map</t>
  </si>
  <si>
    <t>cset_set</t>
  </si>
  <si>
    <t>cset_cd</t>
  </si>
  <si>
    <t>fuel_c</t>
  </si>
  <si>
    <t>fuelagg_c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</si>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</sst>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0">
    <xf numFmtId="0" fontId="0" fillId="0" borderId="0"/>
    <xf numFmtId="164" fontId="7" fillId="0" borderId="0">
      <protection locked="0"/>
    </xf>
    <xf numFmtId="165" fontId="7" fillId="0" borderId="0">
      <protection locked="0"/>
    </xf>
    <xf numFmtId="0" fontId="16" fillId="2" borderId="0" applyNumberFormat="0" applyBorder="0" applyAlignment="0" applyProtection="0"/>
    <xf numFmtId="166" fontId="8" fillId="0" borderId="0">
      <protection locked="0"/>
    </xf>
    <xf numFmtId="166" fontId="8" fillId="0" borderId="0">
      <protection locked="0"/>
    </xf>
    <xf numFmtId="0" fontId="17" fillId="0" borderId="1" applyNumberFormat="0" applyFill="0" applyAlignment="0" applyProtection="0"/>
    <xf numFmtId="0" fontId="18" fillId="3" borderId="0" applyNumberFormat="0" applyBorder="0" applyAlignment="0" applyProtection="0"/>
    <xf numFmtId="0" fontId="2" fillId="0" borderId="0"/>
    <xf numFmtId="0" fontId="6" fillId="0" borderId="0"/>
    <xf numFmtId="0" fontId="15" fillId="0" borderId="0"/>
    <xf numFmtId="0" fontId="2" fillId="0" borderId="0"/>
    <xf numFmtId="0" fontId="13" fillId="0" borderId="0"/>
    <xf numFmtId="0" fontId="9" fillId="0" borderId="0"/>
    <xf numFmtId="0" fontId="2" fillId="0" borderId="0"/>
    <xf numFmtId="0" fontId="14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19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18" fillId="3" borderId="0" xfId="7"/>
    <xf numFmtId="0" fontId="20" fillId="0" borderId="0" xfId="0" applyFont="1"/>
    <xf numFmtId="0" fontId="0" fillId="0" borderId="0" xfId="0" applyFont="1"/>
    <xf numFmtId="0" fontId="17" fillId="0" borderId="1" xfId="6"/>
    <xf numFmtId="0" fontId="16" fillId="2" borderId="0" xfId="3" applyFont="1"/>
    <xf numFmtId="0" fontId="19" fillId="0" borderId="0" xfId="0" applyFont="1"/>
    <xf numFmtId="0" fontId="0" fillId="0" borderId="0" xfId="0"/>
    <xf numFmtId="0" fontId="21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Linked Cell" xfId="6" builtinId="24"/>
    <cellStyle name="Neutral" xfId="7" builtinId="28"/>
    <cellStyle name="Normal" xfId="0" builtinId="0"/>
    <cellStyle name="Normal 10" xfId="8" xr:uid="{00000000-0005-0000-0000-000008000000}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2 4" xfId="12" xr:uid="{00000000-0005-0000-0000-00000C000000}"/>
    <cellStyle name="Normal 3" xfId="13" xr:uid="{00000000-0005-0000-0000-00000D000000}"/>
    <cellStyle name="Normal 3 2" xfId="14" xr:uid="{00000000-0005-0000-0000-00000E000000}"/>
    <cellStyle name="Normal 3 3" xfId="15" xr:uid="{00000000-0005-0000-0000-00000F000000}"/>
    <cellStyle name="Normal 4" xfId="16" xr:uid="{00000000-0005-0000-0000-000010000000}"/>
    <cellStyle name="Normale_Scen_UC_IND-StrucConst" xfId="17" xr:uid="{00000000-0005-0000-0000-000011000000}"/>
    <cellStyle name="Percent 2" xfId="18" xr:uid="{00000000-0005-0000-0000-000012000000}"/>
    <cellStyle name="Standard_Sce_D_Extraction" xfId="19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5"/>
  <cols>
    <col min="1" max="1" width="10" style="5" bestFit="1" customWidth="1"/>
    <col min="2" max="2" width="11" style="5" bestFit="1" customWidth="1"/>
    <col min="3" max="3" width="6.28515625" style="5" bestFit="1" customWidth="1"/>
    <col min="4" max="5" width="5.85546875" style="5" bestFit="1" customWidth="1"/>
    <col min="6" max="6" width="9.140625" style="5"/>
    <col min="7" max="7" width="20.28515625" style="5" bestFit="1" customWidth="1"/>
    <col min="8" max="8" width="5.85546875" style="5" bestFit="1" customWidth="1"/>
    <col min="9" max="9" width="12.28515625" style="5" bestFit="1" customWidth="1"/>
    <col min="10" max="10" width="11" style="12" customWidth="1"/>
    <col min="11" max="11" width="8.7109375" style="5" bestFit="1" customWidth="1"/>
    <col min="12" max="12" width="9.85546875" style="5" bestFit="1" customWidth="1"/>
    <col min="13" max="13" width="7.28515625" style="5" bestFit="1" customWidth="1"/>
    <col min="14" max="14" width="10.85546875" style="5" bestFit="1" customWidth="1"/>
    <col min="15" max="15" width="2" style="5" bestFit="1" customWidth="1"/>
    <col min="16" max="16384" width="9.140625" style="5"/>
  </cols>
  <sheetData>
    <row r="1" spans="1:15">
      <c r="B1" s="5" t="s">
        <v>201</v>
      </c>
      <c r="I1" s="5" t="s">
        <v>80</v>
      </c>
      <c r="K1" s="5" t="s">
        <v>81</v>
      </c>
      <c r="L1" s="5" t="s">
        <v>87</v>
      </c>
      <c r="M1" s="5" t="s">
        <v>17</v>
      </c>
      <c r="N1" s="5" t="s">
        <v>88</v>
      </c>
    </row>
    <row r="2" spans="1:15">
      <c r="I2" s="5" t="s">
        <v>200</v>
      </c>
      <c r="K2" s="5" t="s">
        <v>85</v>
      </c>
      <c r="L2" s="5" t="s">
        <v>86</v>
      </c>
      <c r="M2" s="5" t="s">
        <v>13</v>
      </c>
      <c r="N2" s="5" t="s">
        <v>89</v>
      </c>
    </row>
    <row r="4" spans="1:15">
      <c r="A4" s="12" t="s">
        <v>204</v>
      </c>
      <c r="B4" s="12"/>
      <c r="C4" s="12"/>
      <c r="D4" s="12"/>
      <c r="E4" s="12"/>
      <c r="F4" s="12"/>
      <c r="G4" s="12"/>
      <c r="H4" s="12" t="s">
        <v>205</v>
      </c>
    </row>
    <row r="5" spans="1:15">
      <c r="A5" s="5" t="s">
        <v>28</v>
      </c>
      <c r="B5" s="5" t="s">
        <v>38</v>
      </c>
      <c r="C5" s="5" t="s">
        <v>2</v>
      </c>
      <c r="D5" s="5" t="s">
        <v>1</v>
      </c>
      <c r="E5" s="5" t="s">
        <v>27</v>
      </c>
      <c r="H5" s="5" t="s">
        <v>24</v>
      </c>
      <c r="I5" s="5" t="str">
        <f>"sg_"&amp;I2</f>
        <v>sg_EVCharge</v>
      </c>
      <c r="K5" s="5" t="str">
        <f>"sg_"&amp;K2</f>
        <v>sg_Shale</v>
      </c>
      <c r="L5" s="5" t="str">
        <f>"sg_"&amp;L2</f>
        <v>sg_RECost</v>
      </c>
      <c r="M5" s="5" t="str">
        <f>"sg_"&amp;M2</f>
        <v>sg_Nuc</v>
      </c>
      <c r="N5" s="5" t="str">
        <f>"sg_"&amp;N2</f>
        <v>sg_Regions</v>
      </c>
    </row>
    <row r="6" spans="1:15">
      <c r="B6" s="5" t="str">
        <f>$B$1&amp;TEXT(O6,"0000")</f>
        <v>trastg~0001</v>
      </c>
      <c r="C6" s="5" t="str">
        <f>H6</f>
        <v>Fixed</v>
      </c>
      <c r="D6" s="5" t="str">
        <f>C6</f>
        <v>Fixed</v>
      </c>
      <c r="E6" s="12" t="str">
        <f>D6</f>
        <v>Fixed</v>
      </c>
      <c r="H6" s="5" t="str">
        <f>I6</f>
        <v>Fixed</v>
      </c>
      <c r="I6" s="5" t="s">
        <v>202</v>
      </c>
      <c r="O6" s="5">
        <v>1</v>
      </c>
    </row>
    <row r="7" spans="1:15">
      <c r="B7" s="12" t="str">
        <f t="shared" ref="B7:B8" si="0">$B$1&amp;TEXT(O7,"0000")</f>
        <v>trastg~0002</v>
      </c>
      <c r="C7" s="12" t="str">
        <f t="shared" ref="C7:C8" si="1">H7</f>
        <v>V1G</v>
      </c>
      <c r="D7" s="12" t="str">
        <f t="shared" ref="D7:E7" si="2">C7</f>
        <v>V1G</v>
      </c>
      <c r="E7" s="12" t="str">
        <f t="shared" si="2"/>
        <v>V1G</v>
      </c>
      <c r="H7" s="12" t="str">
        <f t="shared" ref="H7:H8" si="3">I7</f>
        <v>V1G</v>
      </c>
      <c r="I7" s="5" t="s">
        <v>203</v>
      </c>
      <c r="O7" s="5">
        <v>2</v>
      </c>
    </row>
    <row r="8" spans="1:15">
      <c r="B8" s="12" t="str">
        <f t="shared" si="0"/>
        <v>trastg~0003</v>
      </c>
      <c r="C8" s="12" t="str">
        <f t="shared" si="1"/>
        <v>V2G</v>
      </c>
      <c r="D8" s="12" t="str">
        <f t="shared" ref="D8:E8" si="4">C8</f>
        <v>V2G</v>
      </c>
      <c r="E8" s="12" t="str">
        <f t="shared" si="4"/>
        <v>V2G</v>
      </c>
      <c r="H8" s="12" t="str">
        <f t="shared" si="3"/>
        <v>V2G</v>
      </c>
      <c r="I8" s="5" t="s">
        <v>196</v>
      </c>
      <c r="O8" s="5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3"/>
  <sheetViews>
    <sheetView zoomScaleNormal="100" workbookViewId="0"/>
  </sheetViews>
  <sheetFormatPr defaultRowHeight="15"/>
  <cols>
    <col min="1" max="1" width="10.140625" style="5" bestFit="1" customWidth="1"/>
    <col min="2" max="2" width="8.7109375" style="5" bestFit="1" customWidth="1"/>
    <col min="3" max="3" width="5.85546875" style="5" bestFit="1" customWidth="1"/>
    <col min="4" max="4" width="12" style="5" bestFit="1" customWidth="1"/>
    <col min="5" max="5" width="9.140625" style="5"/>
    <col min="6" max="6" width="2" style="5" bestFit="1" customWidth="1"/>
    <col min="7" max="7" width="12.7109375" style="5" bestFit="1" customWidth="1"/>
    <col min="8" max="8" width="5" style="5" bestFit="1" customWidth="1"/>
    <col min="9" max="9" width="2" style="5" bestFit="1" customWidth="1"/>
    <col min="10" max="10" width="5" style="5" bestFit="1" customWidth="1"/>
    <col min="11" max="16384" width="9.140625" style="5"/>
  </cols>
  <sheetData>
    <row r="1" spans="1:13">
      <c r="A1" s="5" t="s">
        <v>69</v>
      </c>
    </row>
    <row r="2" spans="1:13">
      <c r="A2" s="5" t="s">
        <v>70</v>
      </c>
      <c r="B2" s="1" t="s">
        <v>71</v>
      </c>
      <c r="C2" s="1" t="s">
        <v>72</v>
      </c>
      <c r="D2" s="1" t="s">
        <v>73</v>
      </c>
    </row>
    <row r="3" spans="1:13">
      <c r="A3" s="5" t="s">
        <v>194</v>
      </c>
      <c r="B3" s="5" t="s">
        <v>195</v>
      </c>
      <c r="C3" s="5" t="s">
        <v>23</v>
      </c>
      <c r="D3" s="5">
        <f>1/31.536</f>
        <v>3.1709791983764585E-2</v>
      </c>
      <c r="K3" s="5" t="s">
        <v>29</v>
      </c>
      <c r="L3" s="5" t="s">
        <v>198</v>
      </c>
      <c r="M3" s="5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AE22"/>
  <sheetViews>
    <sheetView tabSelected="1" zoomScaleNormal="100" workbookViewId="0">
      <pane ySplit="2" topLeftCell="A3" activePane="bottomLeft" state="frozen"/>
      <selection pane="bottomLeft" activeCell="S11" sqref="S11"/>
    </sheetView>
  </sheetViews>
  <sheetFormatPr defaultRowHeight="15"/>
  <cols>
    <col min="1" max="1" width="9.140625" style="3"/>
    <col min="2" max="2" width="8.140625" style="2" bestFit="1" customWidth="1"/>
    <col min="3" max="3" width="13.85546875" style="2" bestFit="1" customWidth="1"/>
    <col min="4" max="4" width="13.7109375" style="3" bestFit="1" customWidth="1"/>
    <col min="5" max="6" width="16.85546875" style="2" bestFit="1" customWidth="1"/>
    <col min="7" max="7" width="8.5703125" style="3" bestFit="1" customWidth="1"/>
    <col min="8" max="8" width="7.85546875" style="3" bestFit="1" customWidth="1"/>
    <col min="9" max="9" width="8.7109375" style="3" bestFit="1" customWidth="1"/>
    <col min="10" max="10" width="17.28515625" style="2" bestFit="1" customWidth="1"/>
    <col min="11" max="11" width="12.7109375" style="2" bestFit="1" customWidth="1"/>
    <col min="12" max="12" width="8.5703125" style="3" bestFit="1" customWidth="1"/>
    <col min="13" max="14" width="8.7109375" style="2" bestFit="1" customWidth="1"/>
    <col min="15" max="15" width="9.28515625" style="5" bestFit="1" customWidth="1"/>
    <col min="16" max="16" width="27" style="2" bestFit="1" customWidth="1"/>
    <col min="17" max="17" width="23.7109375" style="3" bestFit="1" customWidth="1"/>
    <col min="18" max="18" width="38.28515625" style="2" customWidth="1"/>
    <col min="19" max="19" width="9.28515625" style="5" bestFit="1" customWidth="1"/>
    <col min="20" max="20" width="7.28515625" style="2" bestFit="1" customWidth="1"/>
    <col min="21" max="21" width="11.5703125" style="2" bestFit="1" customWidth="1"/>
    <col min="22" max="22" width="2.140625" style="2" bestFit="1" customWidth="1"/>
    <col min="23" max="23" width="13.85546875" style="2" bestFit="1" customWidth="1"/>
    <col min="24" max="25" width="9.140625" style="2"/>
    <col min="26" max="26" width="14.42578125" style="2" bestFit="1" customWidth="1"/>
    <col min="27" max="27" width="12.7109375" style="2" bestFit="1" customWidth="1"/>
    <col min="28" max="28" width="107.7109375" style="2" bestFit="1" customWidth="1"/>
    <col min="29" max="16384" width="9.140625" style="2"/>
  </cols>
  <sheetData>
    <row r="1" spans="1:31" s="3" customFormat="1">
      <c r="A1" s="3" t="s">
        <v>39</v>
      </c>
      <c r="O1" s="5"/>
      <c r="S1" s="5"/>
      <c r="Z1"/>
      <c r="AA1"/>
      <c r="AB1"/>
      <c r="AC1"/>
      <c r="AD1"/>
      <c r="AE1"/>
    </row>
    <row r="2" spans="1:31">
      <c r="A2" s="3" t="s">
        <v>42</v>
      </c>
      <c r="B2" s="1" t="s">
        <v>28</v>
      </c>
      <c r="C2" s="1" t="s">
        <v>29</v>
      </c>
      <c r="D2" s="1" t="s">
        <v>40</v>
      </c>
      <c r="E2" s="1" t="s">
        <v>30</v>
      </c>
      <c r="F2" s="1" t="s">
        <v>31</v>
      </c>
      <c r="G2" s="1" t="s">
        <v>35</v>
      </c>
      <c r="H2" s="1" t="s">
        <v>36</v>
      </c>
      <c r="I2" s="1" t="s">
        <v>37</v>
      </c>
      <c r="J2" s="1" t="s">
        <v>32</v>
      </c>
      <c r="K2" s="1" t="s">
        <v>33</v>
      </c>
      <c r="L2" s="1" t="s">
        <v>34</v>
      </c>
      <c r="M2" s="1" t="s">
        <v>0</v>
      </c>
      <c r="N2" s="1" t="s">
        <v>20</v>
      </c>
      <c r="O2" s="1" t="s">
        <v>43</v>
      </c>
      <c r="P2" s="1" t="s">
        <v>2</v>
      </c>
      <c r="Q2" s="1" t="s">
        <v>1</v>
      </c>
      <c r="R2" s="1" t="s">
        <v>27</v>
      </c>
      <c r="S2" s="1" t="s">
        <v>174</v>
      </c>
      <c r="T2" s="1" t="s">
        <v>175</v>
      </c>
      <c r="U2"/>
      <c r="V2"/>
      <c r="W2"/>
      <c r="Z2"/>
      <c r="AA2"/>
      <c r="AB2"/>
      <c r="AC2"/>
      <c r="AD2"/>
      <c r="AE2"/>
    </row>
    <row r="3" spans="1:31">
      <c r="B3" s="5"/>
      <c r="C3" s="2" t="s">
        <v>22</v>
      </c>
      <c r="E3" s="7" t="str">
        <f>'PSet_MAP coarse'!$F$19</f>
        <v>ELEBIO,ELECOA,ELEELC,ELEGAS,ELEHYD,ELENUC,ELEOIL,ELESOL,ELEWIN</v>
      </c>
      <c r="M3" s="5" t="s">
        <v>23</v>
      </c>
      <c r="P3" s="2" t="s">
        <v>90</v>
      </c>
      <c r="Q3" s="3" t="s">
        <v>46</v>
      </c>
      <c r="R3" s="2" t="s">
        <v>47</v>
      </c>
      <c r="W3"/>
      <c r="X3"/>
      <c r="Y3"/>
      <c r="AC3"/>
      <c r="AD3"/>
      <c r="AE3"/>
    </row>
    <row r="4" spans="1:31" s="12" customFormat="1">
      <c r="C4" s="12" t="s">
        <v>22</v>
      </c>
      <c r="E4" s="7" t="str">
        <f>E3</f>
        <v>ELEBIO,ELECOA,ELEELC,ELEGAS,ELEHYD,ELENUC,ELEOIL,ELESOL,ELEWIN</v>
      </c>
      <c r="M4" s="12" t="s">
        <v>23</v>
      </c>
      <c r="P4" s="12" t="s">
        <v>212</v>
      </c>
    </row>
    <row r="5" spans="1:31" s="5" customFormat="1" ht="15.75" thickBot="1">
      <c r="B5" s="12"/>
      <c r="C5" s="5" t="s">
        <v>74</v>
      </c>
      <c r="E5" s="9" t="str">
        <f t="shared" ref="E5:E10" si="0">$E$3</f>
        <v>ELEBIO,ELECOA,ELEELC,ELEGAS,ELEHYD,ELENUC,ELEOIL,ELESOL,ELEWIN</v>
      </c>
      <c r="M5" s="5" t="s">
        <v>23</v>
      </c>
      <c r="P5" s="5" t="s">
        <v>75</v>
      </c>
      <c r="Q5" s="5" t="s">
        <v>76</v>
      </c>
      <c r="R5" s="5" t="s">
        <v>77</v>
      </c>
      <c r="S5" s="5" t="s">
        <v>132</v>
      </c>
      <c r="V5" s="13" t="s">
        <v>131</v>
      </c>
      <c r="W5" s="13"/>
    </row>
    <row r="6" spans="1:31" ht="16.5" thickTop="1" thickBot="1">
      <c r="B6" s="12"/>
      <c r="C6" s="2" t="s">
        <v>18</v>
      </c>
      <c r="E6" s="9" t="str">
        <f t="shared" si="0"/>
        <v>ELEBIO,ELECOA,ELEELC,ELEGAS,ELEHYD,ELENUC,ELEOIL,ELESOL,ELEWIN</v>
      </c>
      <c r="K6" s="2" t="s">
        <v>21</v>
      </c>
      <c r="M6" s="2" t="s">
        <v>123</v>
      </c>
      <c r="P6" s="2" t="s">
        <v>79</v>
      </c>
      <c r="Q6" s="5" t="s">
        <v>49</v>
      </c>
      <c r="R6" s="5" t="s">
        <v>48</v>
      </c>
      <c r="V6" s="10" t="s">
        <v>132</v>
      </c>
      <c r="W6" s="10" t="s">
        <v>151</v>
      </c>
    </row>
    <row r="7" spans="1:31" s="5" customFormat="1" ht="16.5" thickTop="1" thickBot="1">
      <c r="B7" s="12"/>
      <c r="C7" s="5" t="s">
        <v>18</v>
      </c>
      <c r="E7" s="9" t="str">
        <f t="shared" si="0"/>
        <v>ELEBIO,ELECOA,ELEELC,ELEGAS,ELEHYD,ELENUC,ELEOIL,ELESOL,ELEWIN</v>
      </c>
      <c r="K7" s="5" t="s">
        <v>107</v>
      </c>
      <c r="M7" s="5" t="s">
        <v>123</v>
      </c>
      <c r="P7" s="5" t="s">
        <v>109</v>
      </c>
      <c r="Q7" s="5" t="s">
        <v>110</v>
      </c>
      <c r="R7" s="5" t="s">
        <v>108</v>
      </c>
      <c r="V7" s="10" t="s">
        <v>149</v>
      </c>
      <c r="W7" s="10" t="s">
        <v>152</v>
      </c>
    </row>
    <row r="8" spans="1:31" ht="16.5" thickTop="1" thickBot="1">
      <c r="B8" s="12"/>
      <c r="C8" s="5" t="s">
        <v>18</v>
      </c>
      <c r="D8" s="5"/>
      <c r="E8" s="9" t="str">
        <f t="shared" si="0"/>
        <v>ELEBIO,ELECOA,ELEELC,ELEGAS,ELEHYD,ELENUC,ELEOIL,ELESOL,ELEWIN</v>
      </c>
      <c r="F8" s="5"/>
      <c r="G8" s="5"/>
      <c r="H8" s="5"/>
      <c r="I8" s="5"/>
      <c r="J8" s="5"/>
      <c r="K8" s="5" t="s">
        <v>41</v>
      </c>
      <c r="L8" s="5"/>
      <c r="M8" s="5" t="s">
        <v>19</v>
      </c>
      <c r="N8" s="5"/>
      <c r="P8" s="5" t="s">
        <v>66</v>
      </c>
      <c r="Q8" s="5" t="s">
        <v>67</v>
      </c>
      <c r="R8" s="5" t="s">
        <v>68</v>
      </c>
      <c r="V8" s="10" t="s">
        <v>150</v>
      </c>
      <c r="W8" s="10" t="s">
        <v>153</v>
      </c>
    </row>
    <row r="9" spans="1:31" s="5" customFormat="1" ht="16.5" thickTop="1" thickBot="1">
      <c r="B9" s="12"/>
      <c r="C9" s="5" t="s">
        <v>18</v>
      </c>
      <c r="E9" s="9" t="str">
        <f t="shared" si="0"/>
        <v>ELEBIO,ELECOA,ELEELC,ELEGAS,ELEHYD,ELENUC,ELEOIL,ELESOL,ELEWIN</v>
      </c>
      <c r="K9" s="5" t="s">
        <v>91</v>
      </c>
      <c r="M9" s="5" t="s">
        <v>19</v>
      </c>
      <c r="P9" s="5" t="s">
        <v>92</v>
      </c>
      <c r="Q9" s="5" t="s">
        <v>93</v>
      </c>
      <c r="R9" s="5" t="s">
        <v>94</v>
      </c>
      <c r="V9" s="10" t="s">
        <v>144</v>
      </c>
      <c r="W9" s="10" t="s">
        <v>154</v>
      </c>
    </row>
    <row r="10" spans="1:31" ht="16.5" thickTop="1" thickBot="1">
      <c r="B10" s="12"/>
      <c r="C10" s="5" t="s">
        <v>50</v>
      </c>
      <c r="D10" s="5"/>
      <c r="E10" s="9" t="str">
        <f t="shared" si="0"/>
        <v>ELEBIO,ELECOA,ELEELC,ELEGAS,ELEHYD,ELENUC,ELEOIL,ELESOL,ELEWIN</v>
      </c>
      <c r="F10" s="5"/>
      <c r="G10" s="5"/>
      <c r="H10" s="5"/>
      <c r="I10" s="5"/>
      <c r="J10" s="5" t="s">
        <v>51</v>
      </c>
      <c r="K10" s="5"/>
      <c r="L10" s="5"/>
      <c r="M10" s="5" t="s">
        <v>123</v>
      </c>
      <c r="N10" s="5"/>
      <c r="P10" s="5" t="s">
        <v>52</v>
      </c>
      <c r="Q10" s="5" t="s">
        <v>53</v>
      </c>
      <c r="R10" s="5" t="s">
        <v>54</v>
      </c>
      <c r="V10" s="10" t="s">
        <v>155</v>
      </c>
      <c r="W10" s="10" t="s">
        <v>156</v>
      </c>
    </row>
    <row r="11" spans="1:31" s="12" customFormat="1" ht="16.5" thickTop="1" thickBot="1">
      <c r="C11" s="12" t="s">
        <v>176</v>
      </c>
      <c r="E11" s="9" t="str">
        <f>$E$3&amp;",V2G"</f>
        <v>ELEBIO,ELECOA,ELEELC,ELEGAS,ELEHYD,ELENUC,ELEOIL,ELESOL,ELEWIN,V2G</v>
      </c>
      <c r="M11" s="12" t="s">
        <v>177</v>
      </c>
      <c r="P11" s="12" t="s">
        <v>178</v>
      </c>
      <c r="Q11" s="12" t="s">
        <v>179</v>
      </c>
      <c r="R11" s="12" t="s">
        <v>180</v>
      </c>
      <c r="S11" s="12" t="s">
        <v>150</v>
      </c>
      <c r="V11" s="10"/>
      <c r="W11" s="10"/>
    </row>
    <row r="12" spans="1:31" ht="16.5" thickTop="1" thickBot="1">
      <c r="B12" s="12"/>
      <c r="C12" s="2" t="s">
        <v>58</v>
      </c>
      <c r="E12" s="9" t="str">
        <f>$E$3</f>
        <v>ELEBIO,ELECOA,ELEELC,ELEGAS,ELEHYD,ELENUC,ELEOIL,ELESOL,ELEWIN</v>
      </c>
      <c r="M12" s="8" t="s">
        <v>124</v>
      </c>
      <c r="P12" s="5" t="s">
        <v>59</v>
      </c>
      <c r="Q12" s="5" t="s">
        <v>60</v>
      </c>
      <c r="R12" s="5" t="s">
        <v>61</v>
      </c>
    </row>
    <row r="13" spans="1:31" ht="15.75" thickTop="1">
      <c r="B13" s="12"/>
      <c r="C13" s="5" t="s">
        <v>18</v>
      </c>
      <c r="E13" s="2" t="s">
        <v>96</v>
      </c>
      <c r="K13" s="2" t="s">
        <v>21</v>
      </c>
      <c r="M13" s="5" t="s">
        <v>123</v>
      </c>
      <c r="P13" s="2" t="s">
        <v>99</v>
      </c>
      <c r="Q13" s="5" t="s">
        <v>97</v>
      </c>
      <c r="R13" s="2" t="s">
        <v>101</v>
      </c>
    </row>
    <row r="14" spans="1:31">
      <c r="B14" s="12"/>
      <c r="C14" s="5" t="s">
        <v>50</v>
      </c>
      <c r="E14" s="5" t="s">
        <v>96</v>
      </c>
      <c r="K14" s="5" t="s">
        <v>21</v>
      </c>
      <c r="M14" s="5" t="s">
        <v>123</v>
      </c>
      <c r="P14" s="5" t="s">
        <v>100</v>
      </c>
      <c r="Q14" s="5" t="s">
        <v>98</v>
      </c>
      <c r="R14" s="2" t="s">
        <v>102</v>
      </c>
    </row>
    <row r="15" spans="1:31">
      <c r="B15" s="12"/>
      <c r="C15" s="5" t="s">
        <v>50</v>
      </c>
      <c r="E15" s="2" t="str">
        <f>'PSet_MAP coarse'!$F$8</f>
        <v>SECAGR,SECCOM,SECELC,SECIND,SECRES,SECTRA</v>
      </c>
      <c r="J15" s="2" t="str">
        <f>CSET_MAP!F7</f>
        <v>NRG_ELC,NRG_GAS,NRG_OIL,NRG_RNW,NRG_SOLID</v>
      </c>
      <c r="M15" s="5" t="s">
        <v>123</v>
      </c>
      <c r="P15" s="2" t="s">
        <v>217</v>
      </c>
      <c r="Q15" s="3" t="str">
        <f>MID(P15,4,20)&amp;".FE"</f>
        <v>&lt;Pset&gt;-&lt;Cset&gt;.FE</v>
      </c>
      <c r="R15" s="2" t="str">
        <f>"FE  &lt;Pset&gt; - "&amp;MID(P15,11,20)</f>
        <v>FE  &lt;Pset&gt; - &lt;Cset&gt;</v>
      </c>
    </row>
    <row r="16" spans="1:31">
      <c r="B16" s="12"/>
      <c r="C16" s="11" t="s">
        <v>57</v>
      </c>
      <c r="D16" s="11" t="s">
        <v>169</v>
      </c>
      <c r="E16" s="5"/>
      <c r="F16" s="5"/>
      <c r="G16" s="5"/>
      <c r="H16" s="5"/>
      <c r="I16" s="5"/>
      <c r="J16" s="5" t="s">
        <v>51</v>
      </c>
      <c r="K16" s="5"/>
      <c r="L16" s="5"/>
      <c r="M16" s="8" t="s">
        <v>130</v>
      </c>
      <c r="N16" s="5"/>
      <c r="P16" s="5" t="s">
        <v>133</v>
      </c>
      <c r="Q16" s="5" t="s">
        <v>134</v>
      </c>
      <c r="R16" s="5" t="s">
        <v>135</v>
      </c>
      <c r="S16" s="5" t="s">
        <v>136</v>
      </c>
    </row>
    <row r="17" spans="1:19">
      <c r="B17" s="12"/>
      <c r="C17" s="2" t="s">
        <v>18</v>
      </c>
      <c r="F17" s="2" t="s">
        <v>137</v>
      </c>
      <c r="M17" s="8" t="s">
        <v>123</v>
      </c>
      <c r="P17" s="2" t="s">
        <v>138</v>
      </c>
      <c r="Q17" s="5" t="s">
        <v>138</v>
      </c>
      <c r="R17" s="2" t="s">
        <v>139</v>
      </c>
      <c r="S17" s="5" t="s">
        <v>140</v>
      </c>
    </row>
    <row r="18" spans="1:19">
      <c r="B18" s="12"/>
      <c r="C18" s="2" t="s">
        <v>141</v>
      </c>
      <c r="M18" s="8" t="s">
        <v>142</v>
      </c>
      <c r="P18" s="2" t="s">
        <v>143</v>
      </c>
      <c r="Q18" s="5" t="s">
        <v>143</v>
      </c>
      <c r="R18" s="2" t="s">
        <v>145</v>
      </c>
      <c r="S18" s="5" t="s">
        <v>144</v>
      </c>
    </row>
    <row r="19" spans="1:19" ht="15.75" thickBot="1">
      <c r="B19" s="12"/>
      <c r="C19" s="5" t="s">
        <v>50</v>
      </c>
      <c r="D19" s="5"/>
      <c r="E19" s="9" t="str">
        <f>$E$3</f>
        <v>ELEBIO,ELECOA,ELEELC,ELEGAS,ELEHYD,ELENUC,ELEOIL,ELESOL,ELEWIN</v>
      </c>
      <c r="F19" s="5"/>
      <c r="G19" s="5"/>
      <c r="H19" s="5"/>
      <c r="I19" s="5"/>
      <c r="J19" s="5" t="s">
        <v>51</v>
      </c>
      <c r="K19" s="5"/>
      <c r="L19" s="5"/>
      <c r="M19" s="5" t="s">
        <v>123</v>
      </c>
      <c r="N19" s="5"/>
      <c r="P19" s="5" t="s">
        <v>146</v>
      </c>
      <c r="Q19" s="5" t="s">
        <v>147</v>
      </c>
      <c r="R19" s="5" t="s">
        <v>148</v>
      </c>
      <c r="S19" s="5" t="s">
        <v>157</v>
      </c>
    </row>
    <row r="20" spans="1:19" ht="16.5" thickTop="1" thickBot="1">
      <c r="B20" s="12"/>
      <c r="C20" s="11" t="s">
        <v>170</v>
      </c>
      <c r="D20" s="11" t="s">
        <v>74</v>
      </c>
      <c r="E20" s="9" t="str">
        <f t="shared" ref="E20" si="1">$E$3</f>
        <v>ELEBIO,ELECOA,ELEELC,ELEGAS,ELEHYD,ELENUC,ELEOIL,ELESOL,ELEWIN</v>
      </c>
      <c r="M20" s="8" t="s">
        <v>130</v>
      </c>
      <c r="P20" s="12" t="s">
        <v>171</v>
      </c>
      <c r="Q20" s="12" t="s">
        <v>172</v>
      </c>
      <c r="R20" s="12" t="s">
        <v>173</v>
      </c>
      <c r="S20" s="5" t="s">
        <v>132</v>
      </c>
    </row>
    <row r="21" spans="1:19" s="12" customFormat="1" ht="15.75" thickTop="1">
      <c r="A21"/>
      <c r="B21"/>
      <c r="C21"/>
      <c r="D21"/>
      <c r="E21"/>
      <c r="F21"/>
      <c r="G21"/>
      <c r="H21"/>
      <c r="I21"/>
      <c r="J21"/>
      <c r="M21" s="8"/>
    </row>
    <row r="22" spans="1:19" s="12" customFormat="1">
      <c r="A22"/>
      <c r="B22"/>
      <c r="C22"/>
      <c r="D22"/>
      <c r="E22"/>
      <c r="F22"/>
      <c r="G22"/>
      <c r="H22"/>
      <c r="I22"/>
      <c r="J22"/>
      <c r="M22" s="8"/>
    </row>
  </sheetData>
  <mergeCells count="1">
    <mergeCell ref="V5:W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3" sqref="F3:F5"/>
    </sheetView>
  </sheetViews>
  <sheetFormatPr defaultRowHeight="15"/>
  <cols>
    <col min="1" max="1" width="10.85546875" style="5" bestFit="1" customWidth="1"/>
    <col min="2" max="3" width="11.57031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6">
      <c r="A1" s="1" t="s">
        <v>44</v>
      </c>
    </row>
    <row r="2" spans="1:6">
      <c r="A2" s="5" t="s">
        <v>45</v>
      </c>
      <c r="B2" s="5" t="s">
        <v>1</v>
      </c>
      <c r="C2" s="5" t="s">
        <v>27</v>
      </c>
    </row>
    <row r="3" spans="1:6">
      <c r="A3" s="5" t="s">
        <v>111</v>
      </c>
      <c r="B3" s="5" t="s">
        <v>26</v>
      </c>
      <c r="C3" s="5" t="str">
        <f>B3</f>
        <v>Agriculture</v>
      </c>
      <c r="F3" s="6" t="str">
        <f>A3</f>
        <v>SECAGR</v>
      </c>
    </row>
    <row r="4" spans="1:6">
      <c r="A4" s="5" t="s">
        <v>112</v>
      </c>
      <c r="B4" s="5" t="s">
        <v>15</v>
      </c>
      <c r="C4" s="5" t="str">
        <f t="shared" ref="C4:C20" si="0">B4</f>
        <v>Commercial</v>
      </c>
      <c r="F4" s="6" t="str">
        <f>F3&amp;","&amp;A4</f>
        <v>SECAGR,SECCOM</v>
      </c>
    </row>
    <row r="5" spans="1:6">
      <c r="A5" s="5" t="s">
        <v>113</v>
      </c>
      <c r="B5" s="5" t="s">
        <v>114</v>
      </c>
      <c r="C5" s="5" t="str">
        <f t="shared" si="0"/>
        <v>Power</v>
      </c>
      <c r="F5" s="6" t="str">
        <f>F4&amp;","&amp;A5</f>
        <v>SECAGR,SECCOM,SECELC</v>
      </c>
    </row>
    <row r="6" spans="1:6">
      <c r="A6" s="5" t="s">
        <v>115</v>
      </c>
      <c r="B6" s="5" t="s">
        <v>6</v>
      </c>
      <c r="C6" s="5" t="str">
        <f t="shared" si="0"/>
        <v>Industry</v>
      </c>
      <c r="F6" s="6" t="str">
        <f>F5&amp;","&amp;A6</f>
        <v>SECAGR,SECCOM,SECELC,SECIND</v>
      </c>
    </row>
    <row r="7" spans="1:6">
      <c r="A7" s="5" t="s">
        <v>116</v>
      </c>
      <c r="B7" s="5" t="s">
        <v>16</v>
      </c>
      <c r="C7" s="5" t="str">
        <f t="shared" si="0"/>
        <v>Residential</v>
      </c>
      <c r="F7" s="6" t="str">
        <f>F6&amp;","&amp;A7</f>
        <v>SECAGR,SECCOM,SECELC,SECIND,SECRES</v>
      </c>
    </row>
    <row r="8" spans="1:6">
      <c r="A8" s="5" t="s">
        <v>117</v>
      </c>
      <c r="B8" s="5" t="s">
        <v>7</v>
      </c>
      <c r="C8" s="5" t="str">
        <f t="shared" si="0"/>
        <v>Transport</v>
      </c>
      <c r="F8" s="6" t="str">
        <f>F7&amp;","&amp;A8</f>
        <v>SECAGR,SECCOM,SECELC,SECIND,SECRES,SECTRA</v>
      </c>
    </row>
    <row r="9" spans="1:6">
      <c r="A9" s="5" t="s">
        <v>118</v>
      </c>
      <c r="B9" s="5" t="s">
        <v>119</v>
      </c>
      <c r="C9" s="5" t="str">
        <f t="shared" si="0"/>
        <v>Trade</v>
      </c>
      <c r="F9" s="6" t="str">
        <f>A9</f>
        <v>TRD_ENDO</v>
      </c>
    </row>
    <row r="10" spans="1:6">
      <c r="A10" s="5" t="s">
        <v>120</v>
      </c>
      <c r="B10" s="5" t="s">
        <v>121</v>
      </c>
      <c r="C10" s="5" t="str">
        <f t="shared" si="0"/>
        <v>DumImp</v>
      </c>
      <c r="F10" s="6" t="str">
        <f>A10</f>
        <v>DUMIMP</v>
      </c>
    </row>
    <row r="11" spans="1:6">
      <c r="A11" s="12" t="s">
        <v>82</v>
      </c>
      <c r="B11" s="12" t="s">
        <v>3</v>
      </c>
      <c r="C11" s="5" t="str">
        <f t="shared" si="0"/>
        <v>Bio</v>
      </c>
      <c r="F11" s="6" t="str">
        <f>A11</f>
        <v>ELEBIO</v>
      </c>
    </row>
    <row r="12" spans="1:6">
      <c r="A12" s="12" t="s">
        <v>83</v>
      </c>
      <c r="B12" s="12" t="s">
        <v>4</v>
      </c>
      <c r="C12" s="5" t="str">
        <f t="shared" si="0"/>
        <v>Coal</v>
      </c>
      <c r="F12" s="6" t="str">
        <f t="shared" ref="F12:F19" si="1">F11&amp;","&amp;A12</f>
        <v>ELEBIO,ELECOA</v>
      </c>
    </row>
    <row r="13" spans="1:6">
      <c r="A13" s="12" t="s">
        <v>122</v>
      </c>
      <c r="B13" s="12" t="s">
        <v>95</v>
      </c>
      <c r="C13" s="5" t="str">
        <f t="shared" si="0"/>
        <v>Storage</v>
      </c>
      <c r="F13" s="6" t="str">
        <f t="shared" si="1"/>
        <v>ELEBIO,ELECOA,ELEELC</v>
      </c>
    </row>
    <row r="14" spans="1:6">
      <c r="A14" s="12" t="s">
        <v>84</v>
      </c>
      <c r="B14" s="12" t="s">
        <v>5</v>
      </c>
      <c r="C14" s="5" t="str">
        <f t="shared" si="0"/>
        <v>Gas</v>
      </c>
      <c r="F14" s="6" t="str">
        <f t="shared" si="1"/>
        <v>ELEBIO,ELECOA,ELEELC,ELEGAS</v>
      </c>
    </row>
    <row r="15" spans="1:6">
      <c r="A15" s="12" t="s">
        <v>63</v>
      </c>
      <c r="B15" s="12" t="s">
        <v>8</v>
      </c>
      <c r="C15" s="5" t="str">
        <f t="shared" si="0"/>
        <v>Hydro</v>
      </c>
      <c r="F15" s="6" t="str">
        <f t="shared" si="1"/>
        <v>ELEBIO,ELECOA,ELEELC,ELEGAS,ELEHYD</v>
      </c>
    </row>
    <row r="16" spans="1:6">
      <c r="A16" s="12" t="s">
        <v>64</v>
      </c>
      <c r="B16" s="12" t="s">
        <v>9</v>
      </c>
      <c r="C16" s="5" t="str">
        <f t="shared" si="0"/>
        <v>Nuclear</v>
      </c>
      <c r="F16" s="6" t="str">
        <f t="shared" si="1"/>
        <v>ELEBIO,ELECOA,ELEELC,ELEGAS,ELEHYD,ELENUC</v>
      </c>
    </row>
    <row r="17" spans="1:6">
      <c r="A17" s="12" t="s">
        <v>78</v>
      </c>
      <c r="B17" s="12" t="s">
        <v>10</v>
      </c>
      <c r="C17" s="5" t="str">
        <f t="shared" si="0"/>
        <v>Oil</v>
      </c>
      <c r="F17" s="6" t="str">
        <f t="shared" si="1"/>
        <v>ELEBIO,ELECOA,ELEELC,ELEGAS,ELEHYD,ELENUC,ELEOIL</v>
      </c>
    </row>
    <row r="18" spans="1:6">
      <c r="A18" s="12" t="s">
        <v>65</v>
      </c>
      <c r="B18" s="12" t="s">
        <v>11</v>
      </c>
      <c r="C18" s="5" t="str">
        <f t="shared" si="0"/>
        <v>Solar</v>
      </c>
      <c r="F18" s="6" t="str">
        <f t="shared" si="1"/>
        <v>ELEBIO,ELECOA,ELEELC,ELEGAS,ELEHYD,ELENUC,ELEOIL,ELESOL</v>
      </c>
    </row>
    <row r="19" spans="1:6">
      <c r="A19" s="12" t="s">
        <v>62</v>
      </c>
      <c r="B19" s="12" t="s">
        <v>12</v>
      </c>
      <c r="C19" s="5" t="str">
        <f t="shared" si="0"/>
        <v>Wind</v>
      </c>
      <c r="F19" s="6" t="str">
        <f t="shared" si="1"/>
        <v>ELEBIO,ELECOA,ELEELC,ELEGAS,ELEHYD,ELENUC,ELEOIL,ELESOL,ELEWIN</v>
      </c>
    </row>
    <row r="20" spans="1:6">
      <c r="A20" s="5" t="s">
        <v>196</v>
      </c>
      <c r="B20" s="5" t="s">
        <v>196</v>
      </c>
      <c r="C20" s="5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5"/>
  <cols>
    <col min="1" max="1" width="11" bestFit="1" customWidth="1"/>
  </cols>
  <sheetData>
    <row r="1" spans="1:6">
      <c r="A1" s="1" t="s">
        <v>215</v>
      </c>
      <c r="B1" s="12"/>
      <c r="C1" s="12"/>
    </row>
    <row r="2" spans="1:6">
      <c r="A2" s="12" t="s">
        <v>216</v>
      </c>
      <c r="B2" s="12" t="s">
        <v>1</v>
      </c>
      <c r="C2" s="12" t="s">
        <v>27</v>
      </c>
    </row>
    <row r="3" spans="1:6">
      <c r="A3" t="s">
        <v>125</v>
      </c>
      <c r="B3" t="s">
        <v>162</v>
      </c>
      <c r="C3" t="str">
        <f>B3</f>
        <v>Elec</v>
      </c>
      <c r="F3" s="6" t="str">
        <f>A3</f>
        <v>NRG_ELC</v>
      </c>
    </row>
    <row r="4" spans="1:6">
      <c r="A4" t="s">
        <v>126</v>
      </c>
      <c r="B4" t="s">
        <v>5</v>
      </c>
      <c r="C4" s="12" t="str">
        <f t="shared" ref="C4:C7" si="0">B4</f>
        <v>Gas</v>
      </c>
      <c r="F4" s="6" t="str">
        <f>F3&amp;","&amp;A4</f>
        <v>NRG_ELC,NRG_GAS</v>
      </c>
    </row>
    <row r="5" spans="1:6">
      <c r="A5" t="s">
        <v>127</v>
      </c>
      <c r="B5" t="s">
        <v>10</v>
      </c>
      <c r="C5" s="12" t="str">
        <f t="shared" si="0"/>
        <v>Oil</v>
      </c>
      <c r="F5" s="6" t="str">
        <f>F4&amp;","&amp;A5</f>
        <v>NRG_ELC,NRG_GAS,NRG_OIL</v>
      </c>
    </row>
    <row r="6" spans="1:6">
      <c r="A6" t="s">
        <v>128</v>
      </c>
      <c r="B6" t="s">
        <v>163</v>
      </c>
      <c r="C6" s="12" t="str">
        <f t="shared" si="0"/>
        <v>Rnw</v>
      </c>
      <c r="F6" s="6" t="str">
        <f t="shared" ref="F6:F7" si="1">F5&amp;","&amp;A6</f>
        <v>NRG_ELC,NRG_GAS,NRG_OIL,NRG_RNW</v>
      </c>
    </row>
    <row r="7" spans="1:6">
      <c r="A7" t="s">
        <v>129</v>
      </c>
      <c r="B7" t="s">
        <v>164</v>
      </c>
      <c r="C7" s="12" t="str">
        <f t="shared" si="0"/>
        <v>Solid</v>
      </c>
      <c r="F7" s="6" t="str">
        <f t="shared" si="1"/>
        <v>NRG_ELC,NRG_GAS,NRG_OIL,NRG_RNW,NRG_SOLID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3.5703125" style="5" bestFit="1" customWidth="1"/>
    <col min="2" max="2" width="14.140625" style="5" bestFit="1" customWidth="1"/>
    <col min="3" max="3" width="36.42578125" style="5" bestFit="1" customWidth="1"/>
    <col min="4" max="5" width="9.140625" style="5"/>
    <col min="6" max="6" width="11" style="5" bestFit="1" customWidth="1"/>
    <col min="7" max="16384" width="9.140625" style="5"/>
  </cols>
  <sheetData>
    <row r="1" spans="1:3">
      <c r="A1" s="1" t="s">
        <v>55</v>
      </c>
    </row>
    <row r="2" spans="1:3">
      <c r="A2" s="5" t="s">
        <v>56</v>
      </c>
      <c r="B2" s="5" t="s">
        <v>1</v>
      </c>
      <c r="C2" s="5" t="s">
        <v>27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31"/>
  <sheetViews>
    <sheetView workbookViewId="0">
      <selection activeCell="B1" sqref="B1"/>
    </sheetView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158</v>
      </c>
    </row>
    <row r="2" spans="1:3">
      <c r="A2" t="s">
        <v>159</v>
      </c>
      <c r="B2" t="s">
        <v>160</v>
      </c>
      <c r="C2" t="s">
        <v>161</v>
      </c>
    </row>
    <row r="3" spans="1:3">
      <c r="A3" t="s">
        <v>165</v>
      </c>
      <c r="B3" t="s">
        <v>162</v>
      </c>
      <c r="C3" t="s">
        <v>166</v>
      </c>
    </row>
    <row r="4" spans="1:3">
      <c r="A4" s="5" t="s">
        <v>165</v>
      </c>
      <c r="B4" t="s">
        <v>5</v>
      </c>
      <c r="C4" t="s">
        <v>5</v>
      </c>
    </row>
    <row r="5" spans="1:3">
      <c r="A5" s="5" t="s">
        <v>165</v>
      </c>
      <c r="B5" t="s">
        <v>10</v>
      </c>
      <c r="C5" t="s">
        <v>10</v>
      </c>
    </row>
    <row r="6" spans="1:3">
      <c r="A6" s="5" t="s">
        <v>165</v>
      </c>
      <c r="B6" t="s">
        <v>163</v>
      </c>
      <c r="C6" t="s">
        <v>25</v>
      </c>
    </row>
    <row r="7" spans="1:3">
      <c r="A7" s="5" t="s">
        <v>165</v>
      </c>
      <c r="B7" t="s">
        <v>164</v>
      </c>
      <c r="C7" t="s">
        <v>164</v>
      </c>
    </row>
    <row r="8" spans="1:3">
      <c r="A8" t="s">
        <v>167</v>
      </c>
      <c r="B8" t="s">
        <v>26</v>
      </c>
      <c r="C8" t="str">
        <f>B8</f>
        <v>Agriculture</v>
      </c>
    </row>
    <row r="9" spans="1:3">
      <c r="A9" s="5" t="s">
        <v>167</v>
      </c>
      <c r="B9" t="s">
        <v>15</v>
      </c>
      <c r="C9" s="5" t="str">
        <f t="shared" ref="C9:C13" si="0">B9</f>
        <v>Commercial</v>
      </c>
    </row>
    <row r="10" spans="1:3">
      <c r="A10" s="5" t="s">
        <v>167</v>
      </c>
      <c r="B10" t="s">
        <v>168</v>
      </c>
      <c r="C10" s="5" t="s">
        <v>114</v>
      </c>
    </row>
    <row r="11" spans="1:3">
      <c r="A11" s="5" t="s">
        <v>167</v>
      </c>
      <c r="B11" t="s">
        <v>6</v>
      </c>
      <c r="C11" s="5" t="str">
        <f t="shared" si="0"/>
        <v>Industry</v>
      </c>
    </row>
    <row r="12" spans="1:3">
      <c r="A12" s="5" t="s">
        <v>167</v>
      </c>
      <c r="B12" t="s">
        <v>16</v>
      </c>
      <c r="C12" s="5" t="str">
        <f t="shared" si="0"/>
        <v>Residential</v>
      </c>
    </row>
    <row r="13" spans="1:3">
      <c r="A13" s="5" t="s">
        <v>167</v>
      </c>
      <c r="B13" t="s">
        <v>7</v>
      </c>
      <c r="C13" s="5" t="str">
        <f t="shared" si="0"/>
        <v>Transport</v>
      </c>
    </row>
    <row r="14" spans="1:3">
      <c r="A14" s="12" t="s">
        <v>181</v>
      </c>
      <c r="B14" s="12" t="s">
        <v>182</v>
      </c>
      <c r="C14" s="12" t="s">
        <v>183</v>
      </c>
    </row>
    <row r="15" spans="1:3">
      <c r="A15" s="12" t="s">
        <v>181</v>
      </c>
      <c r="B15" s="12" t="s">
        <v>184</v>
      </c>
      <c r="C15" s="12" t="s">
        <v>185</v>
      </c>
    </row>
    <row r="16" spans="1:3">
      <c r="A16" s="12" t="s">
        <v>181</v>
      </c>
      <c r="B16" s="12" t="s">
        <v>186</v>
      </c>
      <c r="C16" s="12" t="s">
        <v>187</v>
      </c>
    </row>
    <row r="17" spans="1:3">
      <c r="A17" s="12" t="s">
        <v>181</v>
      </c>
      <c r="B17" s="12" t="s">
        <v>188</v>
      </c>
      <c r="C17" s="12" t="s">
        <v>189</v>
      </c>
    </row>
    <row r="18" spans="1:3">
      <c r="A18" s="12" t="s">
        <v>181</v>
      </c>
      <c r="B18" s="12" t="s">
        <v>190</v>
      </c>
      <c r="C18" s="12" t="s">
        <v>191</v>
      </c>
    </row>
    <row r="19" spans="1:3">
      <c r="A19" s="12" t="s">
        <v>181</v>
      </c>
      <c r="B19" s="12" t="s">
        <v>192</v>
      </c>
      <c r="C19" s="12" t="s">
        <v>191</v>
      </c>
    </row>
    <row r="20" spans="1:3">
      <c r="A20" s="12" t="s">
        <v>181</v>
      </c>
      <c r="B20" s="12" t="s">
        <v>197</v>
      </c>
      <c r="C20" s="12" t="s">
        <v>114</v>
      </c>
    </row>
    <row r="21" spans="1:3">
      <c r="A21" s="12" t="s">
        <v>181</v>
      </c>
      <c r="B21" s="12" t="s">
        <v>193</v>
      </c>
      <c r="C21" s="12" t="str">
        <f>B21</f>
        <v>LCOE</v>
      </c>
    </row>
    <row r="22" spans="1:3">
      <c r="A22" t="s">
        <v>211</v>
      </c>
      <c r="B22" t="str">
        <f>"*[_]"&amp;C22</f>
        <v>*[_]Bio</v>
      </c>
      <c r="C22" t="s">
        <v>3</v>
      </c>
    </row>
    <row r="23" spans="1:3">
      <c r="A23" s="12" t="s">
        <v>211</v>
      </c>
      <c r="B23" s="12" t="str">
        <f t="shared" ref="B23:B31" si="1">"*[_]"&amp;C23</f>
        <v>*[_]Coal</v>
      </c>
      <c r="C23" t="s">
        <v>4</v>
      </c>
    </row>
    <row r="24" spans="1:3">
      <c r="A24" s="12" t="s">
        <v>211</v>
      </c>
      <c r="B24" s="12" t="str">
        <f t="shared" si="1"/>
        <v>*[_]Storage</v>
      </c>
      <c r="C24" t="s">
        <v>95</v>
      </c>
    </row>
    <row r="25" spans="1:3">
      <c r="A25" s="12" t="s">
        <v>211</v>
      </c>
      <c r="B25" s="12" t="str">
        <f t="shared" si="1"/>
        <v>*[_]Gas</v>
      </c>
      <c r="C25" t="s">
        <v>5</v>
      </c>
    </row>
    <row r="26" spans="1:3">
      <c r="A26" s="12" t="s">
        <v>211</v>
      </c>
      <c r="B26" s="12" t="str">
        <f t="shared" si="1"/>
        <v>*[_]Hydro</v>
      </c>
      <c r="C26" t="s">
        <v>8</v>
      </c>
    </row>
    <row r="27" spans="1:3">
      <c r="A27" s="12" t="s">
        <v>211</v>
      </c>
      <c r="B27" s="12" t="str">
        <f t="shared" si="1"/>
        <v>*[_]Nuclear</v>
      </c>
      <c r="C27" t="s">
        <v>9</v>
      </c>
    </row>
    <row r="28" spans="1:3">
      <c r="A28" s="12" t="s">
        <v>211</v>
      </c>
      <c r="B28" s="12" t="str">
        <f t="shared" si="1"/>
        <v>*[_]Oil</v>
      </c>
      <c r="C28" t="s">
        <v>10</v>
      </c>
    </row>
    <row r="29" spans="1:3">
      <c r="A29" s="12" t="s">
        <v>211</v>
      </c>
      <c r="B29" s="12" t="str">
        <f t="shared" si="1"/>
        <v>*[_]Solar</v>
      </c>
      <c r="C29" t="s">
        <v>11</v>
      </c>
    </row>
    <row r="30" spans="1:3">
      <c r="A30" s="12" t="s">
        <v>211</v>
      </c>
      <c r="B30" s="12" t="str">
        <f t="shared" si="1"/>
        <v>*[_]Wind</v>
      </c>
      <c r="C30" t="s">
        <v>12</v>
      </c>
    </row>
    <row r="31" spans="1:3">
      <c r="A31" s="12" t="s">
        <v>211</v>
      </c>
      <c r="B31" s="12" t="str">
        <f t="shared" si="1"/>
        <v>*[_]V2G</v>
      </c>
      <c r="C31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0"/>
  <sheetViews>
    <sheetView workbookViewId="0">
      <selection activeCell="I16" sqref="I16"/>
    </sheetView>
  </sheetViews>
  <sheetFormatPr defaultRowHeight="15"/>
  <cols>
    <col min="1" max="1" width="13.7109375" bestFit="1" customWidth="1"/>
    <col min="2" max="2" width="6" bestFit="1" customWidth="1"/>
    <col min="3" max="3" width="11.5703125" bestFit="1" customWidth="1"/>
    <col min="4" max="4" width="10.5703125" bestFit="1" customWidth="1"/>
  </cols>
  <sheetData>
    <row r="1" spans="1:7">
      <c r="A1" s="12" t="s">
        <v>206</v>
      </c>
      <c r="B1" s="12"/>
      <c r="C1" s="12"/>
    </row>
    <row r="2" spans="1:7">
      <c r="A2" s="12" t="s">
        <v>159</v>
      </c>
      <c r="B2" s="12" t="s">
        <v>160</v>
      </c>
      <c r="C2" s="12" t="s">
        <v>161</v>
      </c>
      <c r="D2" t="s">
        <v>207</v>
      </c>
      <c r="E2" t="s">
        <v>208</v>
      </c>
      <c r="F2" t="s">
        <v>209</v>
      </c>
      <c r="G2" t="s">
        <v>210</v>
      </c>
    </row>
    <row r="3" spans="1:7">
      <c r="A3" s="12" t="s">
        <v>214</v>
      </c>
      <c r="B3" s="12"/>
      <c r="C3" t="s">
        <v>26</v>
      </c>
      <c r="D3" t="s">
        <v>111</v>
      </c>
    </row>
    <row r="4" spans="1:7">
      <c r="A4" s="12" t="s">
        <v>214</v>
      </c>
      <c r="C4" t="s">
        <v>15</v>
      </c>
      <c r="D4" t="s">
        <v>112</v>
      </c>
    </row>
    <row r="5" spans="1:7">
      <c r="A5" s="12" t="s">
        <v>214</v>
      </c>
      <c r="C5" t="s">
        <v>114</v>
      </c>
      <c r="D5" t="s">
        <v>113</v>
      </c>
    </row>
    <row r="6" spans="1:7">
      <c r="A6" s="12" t="s">
        <v>214</v>
      </c>
      <c r="C6" t="s">
        <v>6</v>
      </c>
      <c r="D6" t="s">
        <v>115</v>
      </c>
    </row>
    <row r="7" spans="1:7">
      <c r="A7" s="12" t="s">
        <v>214</v>
      </c>
      <c r="C7" t="s">
        <v>16</v>
      </c>
      <c r="D7" t="s">
        <v>116</v>
      </c>
    </row>
    <row r="8" spans="1:7">
      <c r="A8" s="12" t="s">
        <v>214</v>
      </c>
      <c r="C8" t="s">
        <v>7</v>
      </c>
      <c r="D8" t="s">
        <v>117</v>
      </c>
    </row>
    <row r="9" spans="1:7">
      <c r="A9" s="12" t="s">
        <v>214</v>
      </c>
      <c r="C9" t="s">
        <v>119</v>
      </c>
      <c r="D9" t="s">
        <v>118</v>
      </c>
    </row>
    <row r="10" spans="1:7">
      <c r="A10" s="12" t="s">
        <v>214</v>
      </c>
      <c r="C10" t="s">
        <v>121</v>
      </c>
      <c r="D10" t="s">
        <v>120</v>
      </c>
    </row>
    <row r="11" spans="1:7">
      <c r="A11" t="s">
        <v>213</v>
      </c>
      <c r="C11" t="s">
        <v>3</v>
      </c>
      <c r="D11" t="s">
        <v>82</v>
      </c>
    </row>
    <row r="12" spans="1:7">
      <c r="A12" s="12" t="s">
        <v>213</v>
      </c>
      <c r="C12" t="s">
        <v>4</v>
      </c>
      <c r="D12" t="s">
        <v>83</v>
      </c>
    </row>
    <row r="13" spans="1:7">
      <c r="A13" s="12" t="s">
        <v>213</v>
      </c>
      <c r="C13" t="s">
        <v>95</v>
      </c>
      <c r="D13" t="s">
        <v>122</v>
      </c>
    </row>
    <row r="14" spans="1:7">
      <c r="A14" s="12" t="s">
        <v>213</v>
      </c>
      <c r="C14" t="s">
        <v>5</v>
      </c>
      <c r="D14" t="s">
        <v>84</v>
      </c>
    </row>
    <row r="15" spans="1:7">
      <c r="A15" s="12" t="s">
        <v>213</v>
      </c>
      <c r="C15" t="s">
        <v>8</v>
      </c>
      <c r="D15" t="s">
        <v>63</v>
      </c>
    </row>
    <row r="16" spans="1:7">
      <c r="A16" s="12" t="s">
        <v>213</v>
      </c>
      <c r="C16" t="s">
        <v>9</v>
      </c>
      <c r="D16" t="s">
        <v>64</v>
      </c>
    </row>
    <row r="17" spans="1:4">
      <c r="A17" s="12" t="s">
        <v>213</v>
      </c>
      <c r="C17" t="s">
        <v>10</v>
      </c>
      <c r="D17" t="s">
        <v>78</v>
      </c>
    </row>
    <row r="18" spans="1:4">
      <c r="A18" s="12" t="s">
        <v>213</v>
      </c>
      <c r="C18" t="s">
        <v>11</v>
      </c>
      <c r="D18" t="s">
        <v>65</v>
      </c>
    </row>
    <row r="19" spans="1:4">
      <c r="A19" s="12" t="s">
        <v>213</v>
      </c>
      <c r="C19" t="s">
        <v>12</v>
      </c>
      <c r="D19" t="s">
        <v>62</v>
      </c>
    </row>
    <row r="20" spans="1:4">
      <c r="A20" s="12" t="s">
        <v>213</v>
      </c>
      <c r="C20" t="s">
        <v>196</v>
      </c>
      <c r="D20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2"/>
  <sheetViews>
    <sheetView workbookViewId="0">
      <selection activeCell="F13" sqref="F13"/>
    </sheetView>
  </sheetViews>
  <sheetFormatPr defaultRowHeight="15"/>
  <cols>
    <col min="1" max="1" width="13.7109375" style="12" bestFit="1" customWidth="1"/>
    <col min="2" max="2" width="12.7109375" style="12" bestFit="1" customWidth="1"/>
    <col min="3" max="3" width="11" style="12" bestFit="1" customWidth="1"/>
    <col min="4" max="4" width="28.85546875" style="12" bestFit="1" customWidth="1"/>
    <col min="5" max="5" width="7.5703125" style="12" bestFit="1" customWidth="1"/>
    <col min="6" max="6" width="11.7109375" style="12" bestFit="1" customWidth="1"/>
    <col min="7" max="7" width="12.140625" style="12" bestFit="1" customWidth="1"/>
    <col min="8" max="8" width="12.28515625" style="12" bestFit="1" customWidth="1"/>
    <col min="9" max="16384" width="9.140625" style="12"/>
  </cols>
  <sheetData>
    <row r="1" spans="1:8">
      <c r="A1" s="12" t="s">
        <v>218</v>
      </c>
    </row>
    <row r="2" spans="1:8">
      <c r="A2" s="12" t="s">
        <v>159</v>
      </c>
      <c r="B2" s="12" t="s">
        <v>160</v>
      </c>
      <c r="C2" s="12" t="s">
        <v>161</v>
      </c>
      <c r="D2" s="12" t="s">
        <v>219</v>
      </c>
      <c r="E2" s="12" t="s">
        <v>220</v>
      </c>
      <c r="F2" s="12" t="s">
        <v>230</v>
      </c>
      <c r="G2" s="12" t="s">
        <v>229</v>
      </c>
      <c r="H2" s="12" t="s">
        <v>231</v>
      </c>
    </row>
    <row r="3" spans="1:8">
      <c r="A3" s="12" t="s">
        <v>221</v>
      </c>
      <c r="C3" s="12" t="s">
        <v>162</v>
      </c>
      <c r="D3" s="12" t="s">
        <v>125</v>
      </c>
    </row>
    <row r="4" spans="1:8">
      <c r="A4" s="12" t="s">
        <v>221</v>
      </c>
      <c r="C4" s="12" t="s">
        <v>5</v>
      </c>
      <c r="D4" s="12" t="s">
        <v>126</v>
      </c>
    </row>
    <row r="5" spans="1:8">
      <c r="A5" s="12" t="s">
        <v>221</v>
      </c>
      <c r="C5" s="12" t="s">
        <v>10</v>
      </c>
      <c r="D5" s="12" t="s">
        <v>127</v>
      </c>
    </row>
    <row r="6" spans="1:8">
      <c r="A6" s="12" t="s">
        <v>221</v>
      </c>
      <c r="C6" s="12" t="s">
        <v>163</v>
      </c>
      <c r="D6" s="12" t="s">
        <v>128</v>
      </c>
    </row>
    <row r="7" spans="1:8">
      <c r="A7" s="12" t="s">
        <v>221</v>
      </c>
      <c r="B7" s="12" t="s">
        <v>225</v>
      </c>
      <c r="C7" s="12" t="s">
        <v>224</v>
      </c>
      <c r="D7" s="12" t="s">
        <v>128</v>
      </c>
    </row>
    <row r="8" spans="1:8">
      <c r="A8" s="12" t="s">
        <v>221</v>
      </c>
      <c r="C8" s="12" t="s">
        <v>164</v>
      </c>
      <c r="D8" s="12" t="str">
        <f>D9</f>
        <v>NRG_SOLID</v>
      </c>
    </row>
    <row r="9" spans="1:8">
      <c r="A9" s="12" t="s">
        <v>221</v>
      </c>
      <c r="B9" s="12" t="s">
        <v>226</v>
      </c>
      <c r="C9" s="12" t="s">
        <v>3</v>
      </c>
      <c r="D9" s="12" t="s">
        <v>129</v>
      </c>
    </row>
    <row r="10" spans="1:8">
      <c r="A10" s="12" t="s">
        <v>222</v>
      </c>
      <c r="C10" s="12" t="s">
        <v>162</v>
      </c>
      <c r="D10" s="12" t="str">
        <f>D3</f>
        <v>NRG_ELC</v>
      </c>
    </row>
    <row r="11" spans="1:8">
      <c r="A11" s="12" t="s">
        <v>222</v>
      </c>
      <c r="B11" s="4" t="s">
        <v>228</v>
      </c>
      <c r="C11" s="12" t="s">
        <v>223</v>
      </c>
      <c r="D11" s="12" t="s">
        <v>227</v>
      </c>
    </row>
    <row r="12" spans="1:8">
      <c r="A12" s="12" t="s">
        <v>222</v>
      </c>
      <c r="B12" s="12" t="s">
        <v>226</v>
      </c>
      <c r="C12" s="12" t="s">
        <v>163</v>
      </c>
      <c r="D12" s="12" t="str">
        <f>D7</f>
        <v>NRG_RNW</v>
      </c>
      <c r="F12" s="12" t="s">
        <v>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14"/>
  <sheetViews>
    <sheetView workbookViewId="0">
      <selection activeCell="A3" sqref="A3:G14"/>
    </sheetView>
  </sheetViews>
  <sheetFormatPr defaultRowHeight="15"/>
  <cols>
    <col min="4" max="4" width="10.85546875" bestFit="1" customWidth="1"/>
  </cols>
  <sheetData>
    <row r="1" spans="1:7">
      <c r="A1" t="s">
        <v>103</v>
      </c>
    </row>
    <row r="2" spans="1:7">
      <c r="A2" t="s">
        <v>70</v>
      </c>
      <c r="B2" t="s">
        <v>24</v>
      </c>
      <c r="C2" t="s">
        <v>104</v>
      </c>
      <c r="D2" t="s">
        <v>14</v>
      </c>
      <c r="E2" t="s">
        <v>0</v>
      </c>
      <c r="F2" t="s">
        <v>105</v>
      </c>
      <c r="G2" t="s">
        <v>106</v>
      </c>
    </row>
    <row r="3" spans="1:7">
      <c r="F3" s="4"/>
    </row>
    <row r="4" spans="1:7">
      <c r="A4" s="5"/>
      <c r="B4" s="5"/>
      <c r="C4" s="5"/>
      <c r="D4" s="5"/>
      <c r="E4" s="5"/>
      <c r="F4" s="5"/>
      <c r="G4" s="5"/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/>
      <c r="B8" s="5"/>
      <c r="C8" s="5"/>
      <c r="D8" s="5"/>
      <c r="E8" s="5"/>
      <c r="F8" s="5"/>
      <c r="G8" s="5"/>
    </row>
    <row r="9" spans="1:7">
      <c r="A9" s="5"/>
      <c r="B9" s="5"/>
      <c r="C9" s="5"/>
      <c r="D9" s="5"/>
      <c r="E9" s="5"/>
      <c r="F9" s="5"/>
      <c r="G9" s="5"/>
    </row>
    <row r="10" spans="1:7">
      <c r="A10" s="5"/>
      <c r="B10" s="5"/>
      <c r="C10" s="5"/>
      <c r="D10" s="5"/>
      <c r="E10" s="5"/>
      <c r="F10" s="5"/>
      <c r="G10" s="5"/>
    </row>
    <row r="11" spans="1:7">
      <c r="A11" s="5"/>
      <c r="B11" s="5"/>
      <c r="C11" s="5"/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5"/>
      <c r="B13" s="5"/>
      <c r="C13" s="5"/>
      <c r="D13" s="5"/>
      <c r="E13" s="5"/>
      <c r="F13" s="5"/>
      <c r="G13" s="5"/>
    </row>
    <row r="14" spans="1:7">
      <c r="A14" s="5"/>
      <c r="B14" s="5"/>
      <c r="C14" s="5"/>
      <c r="D14" s="5"/>
      <c r="E14" s="5"/>
      <c r="F14" s="5"/>
      <c r="G1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ScenMap</vt:lpstr>
      <vt:lpstr>TS_Defs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2022-05-27T07:29:43Z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