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F2E8FA29-A195-442C-A321-118DC23773FF}" xr6:coauthVersionLast="45" xr6:coauthVersionMax="45" xr10:uidLastSave="{00000000-0000-0000-0000-000000000000}"/>
  <bookViews>
    <workbookView xWindow="3720" yWindow="570" windowWidth="25080" windowHeight="15030"/>
  </bookViews>
  <sheets>
    <sheet name="Climate" sheetId="3" r:id="rId1"/>
    <sheet name="ExoForcing" sheetId="11" r:id="rId2"/>
    <sheet name="Negative TOTCO2" sheetId="13" r:id="rId3"/>
    <sheet name="CCVT" sheetId="10" r:id="rId4"/>
    <sheet name="AME and EMF summary" sheetId="14" r:id="rId5"/>
    <sheet name="EMF24" sheetId="15" r:id="rId6"/>
    <sheet name="EMF27" sheetId="16" r:id="rId7"/>
    <sheet name="Calculations_AME" sheetId="12" r:id="rId8"/>
    <sheet name="AME and RCP" sheetId="17" r:id="rId9"/>
    <sheet name="IPCC values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8" i="17" l="1"/>
  <c r="L38" i="17"/>
  <c r="K38" i="17"/>
  <c r="J38" i="17"/>
  <c r="I38" i="17"/>
  <c r="H38" i="17"/>
  <c r="G38" i="17"/>
  <c r="F38" i="17"/>
  <c r="E38" i="17"/>
  <c r="M32" i="17"/>
  <c r="L32" i="17"/>
  <c r="K32" i="17"/>
  <c r="J32" i="17"/>
  <c r="I32" i="17"/>
  <c r="H32" i="17"/>
  <c r="G32" i="17"/>
  <c r="F32" i="17"/>
  <c r="E32" i="17"/>
  <c r="D32" i="17"/>
  <c r="C32" i="17"/>
  <c r="B32" i="17"/>
  <c r="M31" i="17"/>
  <c r="L31" i="17"/>
  <c r="K31" i="17"/>
  <c r="J31" i="17"/>
  <c r="I31" i="17"/>
  <c r="H31" i="17"/>
  <c r="G31" i="17"/>
  <c r="F31" i="17"/>
  <c r="E31" i="17"/>
  <c r="D31" i="17"/>
  <c r="C31" i="17"/>
  <c r="B31" i="17"/>
  <c r="M30" i="17"/>
  <c r="L30" i="17"/>
  <c r="K30" i="17"/>
  <c r="J30" i="17"/>
  <c r="I30" i="17"/>
  <c r="H30" i="17"/>
  <c r="G30" i="17"/>
  <c r="F30" i="17"/>
  <c r="E30" i="17"/>
  <c r="D30" i="17"/>
  <c r="C30" i="17"/>
  <c r="B30" i="17"/>
  <c r="M19" i="17"/>
  <c r="L19" i="17"/>
  <c r="K19" i="17"/>
  <c r="J19" i="17"/>
  <c r="I19" i="17"/>
  <c r="H19" i="17"/>
  <c r="G19" i="17"/>
  <c r="F19" i="17"/>
  <c r="E19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N117" i="16"/>
  <c r="N118" i="16" s="1"/>
  <c r="U116" i="16"/>
  <c r="T116" i="16"/>
  <c r="P116" i="16"/>
  <c r="U115" i="16"/>
  <c r="U117" i="16" s="1"/>
  <c r="S118" i="16" s="1"/>
  <c r="T115" i="16"/>
  <c r="P115" i="16"/>
  <c r="T114" i="16"/>
  <c r="T113" i="16"/>
  <c r="T112" i="16"/>
  <c r="P112" i="16"/>
  <c r="T111" i="16"/>
  <c r="T110" i="16"/>
  <c r="Q110" i="16"/>
  <c r="R110" i="16" s="1"/>
  <c r="S110" i="16" s="1"/>
  <c r="T109" i="16"/>
  <c r="T108" i="16"/>
  <c r="T107" i="16"/>
  <c r="T106" i="16"/>
  <c r="Q106" i="16"/>
  <c r="R106" i="16" s="1"/>
  <c r="U105" i="16"/>
  <c r="T105" i="16"/>
  <c r="P105" i="16"/>
  <c r="T104" i="16"/>
  <c r="U103" i="16"/>
  <c r="T103" i="16"/>
  <c r="Q114" i="16"/>
  <c r="T102" i="16"/>
  <c r="P102" i="16"/>
  <c r="Q102" i="16" s="1"/>
  <c r="T101" i="16"/>
  <c r="T117" i="16"/>
  <c r="Q118" i="16" s="1"/>
  <c r="P101" i="16"/>
  <c r="P117" i="16" s="1"/>
  <c r="P118" i="16" s="1"/>
  <c r="AE92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J92" i="16"/>
  <c r="I92" i="16"/>
  <c r="H92" i="16"/>
  <c r="G92" i="16"/>
  <c r="F92" i="16"/>
  <c r="E92" i="16"/>
  <c r="D92" i="16"/>
  <c r="AE91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J91" i="16"/>
  <c r="I91" i="16"/>
  <c r="H91" i="16"/>
  <c r="G91" i="16"/>
  <c r="F91" i="16"/>
  <c r="E91" i="16"/>
  <c r="D91" i="16"/>
  <c r="AE90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J90" i="16"/>
  <c r="I90" i="16"/>
  <c r="H90" i="16"/>
  <c r="G90" i="16"/>
  <c r="F90" i="16"/>
  <c r="E90" i="16"/>
  <c r="D90" i="16"/>
  <c r="AE89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J89" i="16"/>
  <c r="I89" i="16"/>
  <c r="H89" i="16"/>
  <c r="G89" i="16"/>
  <c r="F89" i="16"/>
  <c r="E89" i="16"/>
  <c r="D89" i="16"/>
  <c r="H87" i="16"/>
  <c r="AE82" i="16"/>
  <c r="AD82" i="16"/>
  <c r="AC82" i="16"/>
  <c r="AC87" i="16"/>
  <c r="AB82" i="16"/>
  <c r="AA82" i="16"/>
  <c r="AA87" i="16"/>
  <c r="Z82" i="16"/>
  <c r="Z87" i="16" s="1"/>
  <c r="Y82" i="16"/>
  <c r="Y87" i="16" s="1"/>
  <c r="X82" i="16"/>
  <c r="W82" i="16"/>
  <c r="W87" i="16"/>
  <c r="V82" i="16"/>
  <c r="V87" i="16"/>
  <c r="U82" i="16"/>
  <c r="U87" i="16" s="1"/>
  <c r="T82" i="16"/>
  <c r="S82" i="16"/>
  <c r="R82" i="16"/>
  <c r="Q82" i="16"/>
  <c r="P82" i="16"/>
  <c r="O82" i="16"/>
  <c r="N82" i="16"/>
  <c r="M82" i="16"/>
  <c r="L82" i="16"/>
  <c r="J82" i="16"/>
  <c r="I82" i="16"/>
  <c r="H82" i="16"/>
  <c r="G82" i="16"/>
  <c r="G87" i="16"/>
  <c r="F82" i="16"/>
  <c r="F87" i="16" s="1"/>
  <c r="E82" i="16"/>
  <c r="E87" i="16" s="1"/>
  <c r="D82" i="16"/>
  <c r="D87" i="16" s="1"/>
  <c r="AE81" i="16"/>
  <c r="AE86" i="16"/>
  <c r="AD81" i="16"/>
  <c r="AD86" i="16" s="1"/>
  <c r="AC81" i="16"/>
  <c r="AC86" i="16"/>
  <c r="AB81" i="16"/>
  <c r="AA81" i="16"/>
  <c r="AA86" i="16" s="1"/>
  <c r="Z81" i="16"/>
  <c r="Z86" i="16" s="1"/>
  <c r="Y81" i="16"/>
  <c r="Y86" i="16"/>
  <c r="X81" i="16"/>
  <c r="X86" i="16" s="1"/>
  <c r="W81" i="16"/>
  <c r="W86" i="16" s="1"/>
  <c r="V81" i="16"/>
  <c r="U81" i="16"/>
  <c r="T81" i="16"/>
  <c r="S81" i="16"/>
  <c r="R81" i="16"/>
  <c r="Q81" i="16"/>
  <c r="P81" i="16"/>
  <c r="O81" i="16"/>
  <c r="N81" i="16"/>
  <c r="M81" i="16"/>
  <c r="L81" i="16"/>
  <c r="J81" i="16"/>
  <c r="I81" i="16"/>
  <c r="H81" i="16"/>
  <c r="G81" i="16"/>
  <c r="F81" i="16"/>
  <c r="E81" i="16"/>
  <c r="D81" i="16"/>
  <c r="AE80" i="16"/>
  <c r="AD80" i="16"/>
  <c r="AC80" i="16"/>
  <c r="AB80" i="16"/>
  <c r="AA80" i="16"/>
  <c r="Z80" i="16"/>
  <c r="Y80" i="16"/>
  <c r="Y85" i="16" s="1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J80" i="16"/>
  <c r="I80" i="16"/>
  <c r="H80" i="16"/>
  <c r="G80" i="16"/>
  <c r="F80" i="16"/>
  <c r="E80" i="16"/>
  <c r="E85" i="16" s="1"/>
  <c r="D80" i="16"/>
  <c r="D85" i="16"/>
  <c r="AE79" i="16"/>
  <c r="AE84" i="16" s="1"/>
  <c r="AD79" i="16"/>
  <c r="AD84" i="16" s="1"/>
  <c r="AC79" i="16"/>
  <c r="AC84" i="16" s="1"/>
  <c r="AB79" i="16"/>
  <c r="AB84" i="16" s="1"/>
  <c r="AA79" i="16"/>
  <c r="AA84" i="16" s="1"/>
  <c r="Z79" i="16"/>
  <c r="Y79" i="16"/>
  <c r="X79" i="16"/>
  <c r="W79" i="16"/>
  <c r="V79" i="16"/>
  <c r="U79" i="16"/>
  <c r="T79" i="16"/>
  <c r="S79" i="16"/>
  <c r="R79" i="16"/>
  <c r="Q79" i="16"/>
  <c r="P79" i="16"/>
  <c r="O79" i="16"/>
  <c r="O84" i="16" s="1"/>
  <c r="N79" i="16"/>
  <c r="M79" i="16"/>
  <c r="L79" i="16"/>
  <c r="K79" i="16"/>
  <c r="J79" i="16"/>
  <c r="J84" i="16"/>
  <c r="I79" i="16"/>
  <c r="I84" i="16"/>
  <c r="H79" i="16"/>
  <c r="H84" i="16" s="1"/>
  <c r="G79" i="16"/>
  <c r="G84" i="16"/>
  <c r="F79" i="16"/>
  <c r="F84" i="16" s="1"/>
  <c r="E79" i="16"/>
  <c r="D79" i="16"/>
  <c r="D84" i="16" s="1"/>
  <c r="AE77" i="16"/>
  <c r="AE87" i="16"/>
  <c r="AD77" i="16"/>
  <c r="AD87" i="16" s="1"/>
  <c r="AC77" i="16"/>
  <c r="AB77" i="16"/>
  <c r="AB87" i="16" s="1"/>
  <c r="AA77" i="16"/>
  <c r="Z77" i="16"/>
  <c r="Y77" i="16"/>
  <c r="X77" i="16"/>
  <c r="X87" i="16" s="1"/>
  <c r="W77" i="16"/>
  <c r="V77" i="16"/>
  <c r="U77" i="16"/>
  <c r="T77" i="16"/>
  <c r="T87" i="16"/>
  <c r="S77" i="16"/>
  <c r="S87" i="16"/>
  <c r="R77" i="16"/>
  <c r="R87" i="16"/>
  <c r="Q77" i="16"/>
  <c r="Q87" i="16" s="1"/>
  <c r="P77" i="16"/>
  <c r="P87" i="16"/>
  <c r="O77" i="16"/>
  <c r="O87" i="16" s="1"/>
  <c r="N77" i="16"/>
  <c r="N87" i="16" s="1"/>
  <c r="M77" i="16"/>
  <c r="M87" i="16" s="1"/>
  <c r="L77" i="16"/>
  <c r="L87" i="16"/>
  <c r="J77" i="16"/>
  <c r="J87" i="16" s="1"/>
  <c r="I77" i="16"/>
  <c r="I87" i="16" s="1"/>
  <c r="H77" i="16"/>
  <c r="G77" i="16"/>
  <c r="F77" i="16"/>
  <c r="E77" i="16"/>
  <c r="D77" i="16"/>
  <c r="AE76" i="16"/>
  <c r="AD76" i="16"/>
  <c r="AC76" i="16"/>
  <c r="AB76" i="16"/>
  <c r="AB86" i="16" s="1"/>
  <c r="AA76" i="16"/>
  <c r="Z76" i="16"/>
  <c r="Y76" i="16"/>
  <c r="X76" i="16"/>
  <c r="W76" i="16"/>
  <c r="V76" i="16"/>
  <c r="V86" i="16"/>
  <c r="U76" i="16"/>
  <c r="U86" i="16" s="1"/>
  <c r="T76" i="16"/>
  <c r="T86" i="16"/>
  <c r="S76" i="16"/>
  <c r="S86" i="16" s="1"/>
  <c r="R76" i="16"/>
  <c r="R86" i="16"/>
  <c r="Q76" i="16"/>
  <c r="Q86" i="16"/>
  <c r="P76" i="16"/>
  <c r="P86" i="16"/>
  <c r="O76" i="16"/>
  <c r="O86" i="16" s="1"/>
  <c r="N76" i="16"/>
  <c r="N86" i="16"/>
  <c r="M76" i="16"/>
  <c r="M86" i="16" s="1"/>
  <c r="L76" i="16"/>
  <c r="L86" i="16" s="1"/>
  <c r="J76" i="16"/>
  <c r="J86" i="16" s="1"/>
  <c r="I76" i="16"/>
  <c r="I86" i="16" s="1"/>
  <c r="H76" i="16"/>
  <c r="H86" i="16" s="1"/>
  <c r="G76" i="16"/>
  <c r="G86" i="16" s="1"/>
  <c r="F76" i="16"/>
  <c r="F86" i="16" s="1"/>
  <c r="E76" i="16"/>
  <c r="E86" i="16" s="1"/>
  <c r="D76" i="16"/>
  <c r="D86" i="16"/>
  <c r="AE75" i="16"/>
  <c r="AE85" i="16" s="1"/>
  <c r="AD75" i="16"/>
  <c r="AD85" i="16" s="1"/>
  <c r="AC75" i="16"/>
  <c r="AC85" i="16" s="1"/>
  <c r="AB75" i="16"/>
  <c r="AB85" i="16" s="1"/>
  <c r="AA75" i="16"/>
  <c r="AA85" i="16"/>
  <c r="Z75" i="16"/>
  <c r="Z85" i="16" s="1"/>
  <c r="Y75" i="16"/>
  <c r="X75" i="16"/>
  <c r="X85" i="16"/>
  <c r="W75" i="16"/>
  <c r="W85" i="16"/>
  <c r="V75" i="16"/>
  <c r="V85" i="16" s="1"/>
  <c r="U75" i="16"/>
  <c r="U85" i="16"/>
  <c r="T75" i="16"/>
  <c r="T85" i="16"/>
  <c r="S75" i="16"/>
  <c r="S85" i="16" s="1"/>
  <c r="R75" i="16"/>
  <c r="R85" i="16" s="1"/>
  <c r="Q75" i="16"/>
  <c r="Q85" i="16" s="1"/>
  <c r="P75" i="16"/>
  <c r="P85" i="16" s="1"/>
  <c r="O75" i="16"/>
  <c r="O85" i="16"/>
  <c r="N75" i="16"/>
  <c r="N85" i="16"/>
  <c r="M75" i="16"/>
  <c r="M85" i="16" s="1"/>
  <c r="L75" i="16"/>
  <c r="L85" i="16" s="1"/>
  <c r="J75" i="16"/>
  <c r="J85" i="16" s="1"/>
  <c r="I75" i="16"/>
  <c r="I85" i="16" s="1"/>
  <c r="H75" i="16"/>
  <c r="H85" i="16" s="1"/>
  <c r="G75" i="16"/>
  <c r="G85" i="16" s="1"/>
  <c r="F75" i="16"/>
  <c r="F85" i="16" s="1"/>
  <c r="E75" i="16"/>
  <c r="D75" i="16"/>
  <c r="AE74" i="16"/>
  <c r="AD74" i="16"/>
  <c r="AC74" i="16"/>
  <c r="AB74" i="16"/>
  <c r="AA74" i="16"/>
  <c r="Z74" i="16"/>
  <c r="Z84" i="16"/>
  <c r="Y74" i="16"/>
  <c r="Y84" i="16"/>
  <c r="X74" i="16"/>
  <c r="X84" i="16"/>
  <c r="W74" i="16"/>
  <c r="W84" i="16" s="1"/>
  <c r="V74" i="16"/>
  <c r="V84" i="16"/>
  <c r="U74" i="16"/>
  <c r="U84" i="16" s="1"/>
  <c r="T74" i="16"/>
  <c r="T84" i="16" s="1"/>
  <c r="S74" i="16"/>
  <c r="S84" i="16" s="1"/>
  <c r="R74" i="16"/>
  <c r="R84" i="16" s="1"/>
  <c r="Q74" i="16"/>
  <c r="Q84" i="16" s="1"/>
  <c r="P74" i="16"/>
  <c r="P84" i="16" s="1"/>
  <c r="O74" i="16"/>
  <c r="N74" i="16"/>
  <c r="N84" i="16"/>
  <c r="M74" i="16"/>
  <c r="M84" i="16" s="1"/>
  <c r="L74" i="16"/>
  <c r="L84" i="16" s="1"/>
  <c r="J74" i="16"/>
  <c r="I74" i="16"/>
  <c r="H74" i="16"/>
  <c r="G74" i="16"/>
  <c r="F74" i="16"/>
  <c r="E74" i="16"/>
  <c r="E84" i="16" s="1"/>
  <c r="D74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73" i="16"/>
  <c r="P73" i="16"/>
  <c r="O73" i="16"/>
  <c r="N73" i="16"/>
  <c r="M73" i="16"/>
  <c r="L73" i="16"/>
  <c r="J73" i="16"/>
  <c r="I73" i="16"/>
  <c r="H73" i="16"/>
  <c r="G73" i="16"/>
  <c r="F73" i="16"/>
  <c r="E73" i="16"/>
  <c r="D73" i="16"/>
  <c r="K67" i="16"/>
  <c r="K74" i="16" s="1"/>
  <c r="K84" i="16" s="1"/>
  <c r="K62" i="16"/>
  <c r="K57" i="16"/>
  <c r="K52" i="16"/>
  <c r="K47" i="16"/>
  <c r="K42" i="16"/>
  <c r="K37" i="16"/>
  <c r="K7" i="16"/>
  <c r="N117" i="15"/>
  <c r="N118" i="15"/>
  <c r="U116" i="15"/>
  <c r="T116" i="15"/>
  <c r="P116" i="15"/>
  <c r="U115" i="15"/>
  <c r="U117" i="15" s="1"/>
  <c r="S118" i="15" s="1"/>
  <c r="S114" i="15"/>
  <c r="T115" i="15"/>
  <c r="P115" i="15"/>
  <c r="T114" i="15"/>
  <c r="T113" i="15"/>
  <c r="T112" i="15"/>
  <c r="P112" i="15"/>
  <c r="T111" i="15"/>
  <c r="T110" i="15"/>
  <c r="Q110" i="15"/>
  <c r="R110" i="15"/>
  <c r="S110" i="15" s="1"/>
  <c r="T109" i="15"/>
  <c r="T108" i="15"/>
  <c r="T107" i="15"/>
  <c r="T106" i="15"/>
  <c r="Q106" i="15"/>
  <c r="R106" i="15"/>
  <c r="U105" i="15"/>
  <c r="T105" i="15"/>
  <c r="P105" i="15"/>
  <c r="T104" i="15"/>
  <c r="U103" i="15"/>
  <c r="T103" i="15"/>
  <c r="Q114" i="15" s="1"/>
  <c r="T102" i="15"/>
  <c r="T117" i="15" s="1"/>
  <c r="P102" i="15"/>
  <c r="T101" i="15"/>
  <c r="P101" i="15"/>
  <c r="P117" i="15" s="1"/>
  <c r="P118" i="15" s="1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J92" i="15"/>
  <c r="I92" i="15"/>
  <c r="H92" i="15"/>
  <c r="G92" i="15"/>
  <c r="F92" i="15"/>
  <c r="E92" i="15"/>
  <c r="D92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J91" i="15"/>
  <c r="I91" i="15"/>
  <c r="H91" i="15"/>
  <c r="G91" i="15"/>
  <c r="F91" i="15"/>
  <c r="E91" i="15"/>
  <c r="D91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J90" i="15"/>
  <c r="I90" i="15"/>
  <c r="H90" i="15"/>
  <c r="G90" i="15"/>
  <c r="F90" i="15"/>
  <c r="E90" i="15"/>
  <c r="D90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J89" i="15"/>
  <c r="I89" i="15"/>
  <c r="H89" i="15"/>
  <c r="G89" i="15"/>
  <c r="F89" i="15"/>
  <c r="E89" i="15"/>
  <c r="D89" i="15"/>
  <c r="AE82" i="15"/>
  <c r="AD82" i="15"/>
  <c r="AC82" i="15"/>
  <c r="AB82" i="15"/>
  <c r="AA82" i="15"/>
  <c r="AA87" i="15" s="1"/>
  <c r="Z82" i="15"/>
  <c r="Z87" i="15" s="1"/>
  <c r="Y82" i="15"/>
  <c r="X82" i="15"/>
  <c r="W82" i="15"/>
  <c r="W87" i="15"/>
  <c r="V82" i="15"/>
  <c r="V87" i="15" s="1"/>
  <c r="U82" i="15"/>
  <c r="U87" i="15"/>
  <c r="T82" i="15"/>
  <c r="S82" i="15"/>
  <c r="R82" i="15"/>
  <c r="R87" i="15"/>
  <c r="Q82" i="15"/>
  <c r="P82" i="15"/>
  <c r="O82" i="15"/>
  <c r="N82" i="15"/>
  <c r="M82" i="15"/>
  <c r="L82" i="15"/>
  <c r="J82" i="15"/>
  <c r="I82" i="15"/>
  <c r="H82" i="15"/>
  <c r="G82" i="15"/>
  <c r="G87" i="15" s="1"/>
  <c r="F82" i="15"/>
  <c r="F87" i="15" s="1"/>
  <c r="E82" i="15"/>
  <c r="E87" i="15" s="1"/>
  <c r="D82" i="15"/>
  <c r="AE81" i="15"/>
  <c r="AE86" i="15" s="1"/>
  <c r="AD81" i="15"/>
  <c r="AD86" i="15" s="1"/>
  <c r="AC81" i="15"/>
  <c r="AC86" i="15" s="1"/>
  <c r="AB81" i="15"/>
  <c r="AB86" i="15" s="1"/>
  <c r="AA81" i="15"/>
  <c r="AA86" i="15" s="1"/>
  <c r="Z81" i="15"/>
  <c r="Z86" i="15" s="1"/>
  <c r="Y81" i="15"/>
  <c r="Y86" i="15"/>
  <c r="X81" i="15"/>
  <c r="X86" i="15"/>
  <c r="W81" i="15"/>
  <c r="W86" i="15"/>
  <c r="V81" i="15"/>
  <c r="U81" i="15"/>
  <c r="T81" i="15"/>
  <c r="S81" i="15"/>
  <c r="R81" i="15"/>
  <c r="Q81" i="15"/>
  <c r="P81" i="15"/>
  <c r="O81" i="15"/>
  <c r="N81" i="15"/>
  <c r="N86" i="15" s="1"/>
  <c r="M81" i="15"/>
  <c r="M86" i="15" s="1"/>
  <c r="L81" i="15"/>
  <c r="L86" i="15" s="1"/>
  <c r="J81" i="15"/>
  <c r="I81" i="15"/>
  <c r="I86" i="15" s="1"/>
  <c r="H81" i="15"/>
  <c r="H86" i="15" s="1"/>
  <c r="G81" i="15"/>
  <c r="G86" i="15"/>
  <c r="F81" i="15"/>
  <c r="E81" i="15"/>
  <c r="E86" i="15"/>
  <c r="D81" i="15"/>
  <c r="D86" i="15" s="1"/>
  <c r="AE80" i="15"/>
  <c r="AD80" i="15"/>
  <c r="AD85" i="15" s="1"/>
  <c r="AC80" i="15"/>
  <c r="AC85" i="15" s="1"/>
  <c r="AB80" i="15"/>
  <c r="AB85" i="15" s="1"/>
  <c r="AA80" i="15"/>
  <c r="Z80" i="15"/>
  <c r="Y80" i="15"/>
  <c r="X80" i="15"/>
  <c r="W80" i="15"/>
  <c r="V80" i="15"/>
  <c r="U80" i="15"/>
  <c r="T80" i="15"/>
  <c r="S80" i="15"/>
  <c r="S85" i="15" s="1"/>
  <c r="R80" i="15"/>
  <c r="R85" i="15" s="1"/>
  <c r="Q80" i="15"/>
  <c r="Q85" i="15" s="1"/>
  <c r="P80" i="15"/>
  <c r="O80" i="15"/>
  <c r="O85" i="15" s="1"/>
  <c r="N80" i="15"/>
  <c r="M80" i="15"/>
  <c r="L80" i="15"/>
  <c r="J80" i="15"/>
  <c r="I80" i="15"/>
  <c r="H80" i="15"/>
  <c r="G80" i="15"/>
  <c r="F80" i="15"/>
  <c r="E80" i="15"/>
  <c r="D80" i="15"/>
  <c r="AE79" i="15"/>
  <c r="AE84" i="15" s="1"/>
  <c r="AD79" i="15"/>
  <c r="AD84" i="15" s="1"/>
  <c r="AC79" i="15"/>
  <c r="AC84" i="15" s="1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J84" i="15" s="1"/>
  <c r="I79" i="15"/>
  <c r="I84" i="15" s="1"/>
  <c r="H79" i="15"/>
  <c r="H84" i="15" s="1"/>
  <c r="G79" i="15"/>
  <c r="F79" i="15"/>
  <c r="F84" i="15" s="1"/>
  <c r="E79" i="15"/>
  <c r="E84" i="15" s="1"/>
  <c r="D79" i="15"/>
  <c r="D84" i="15" s="1"/>
  <c r="AE77" i="15"/>
  <c r="AE87" i="15" s="1"/>
  <c r="AD77" i="15"/>
  <c r="AD87" i="15" s="1"/>
  <c r="AC77" i="15"/>
  <c r="AC87" i="15" s="1"/>
  <c r="AB77" i="15"/>
  <c r="AB87" i="15" s="1"/>
  <c r="AA77" i="15"/>
  <c r="Z77" i="15"/>
  <c r="Y77" i="15"/>
  <c r="Y87" i="15" s="1"/>
  <c r="X77" i="15"/>
  <c r="X87" i="15" s="1"/>
  <c r="W77" i="15"/>
  <c r="V77" i="15"/>
  <c r="U77" i="15"/>
  <c r="T77" i="15"/>
  <c r="T87" i="15" s="1"/>
  <c r="S77" i="15"/>
  <c r="S87" i="15" s="1"/>
  <c r="R77" i="15"/>
  <c r="Q77" i="15"/>
  <c r="Q87" i="15" s="1"/>
  <c r="P77" i="15"/>
  <c r="P87" i="15" s="1"/>
  <c r="O77" i="15"/>
  <c r="O87" i="15" s="1"/>
  <c r="N77" i="15"/>
  <c r="N87" i="15" s="1"/>
  <c r="M77" i="15"/>
  <c r="M87" i="15" s="1"/>
  <c r="L77" i="15"/>
  <c r="L87" i="15"/>
  <c r="J77" i="15"/>
  <c r="J87" i="15"/>
  <c r="I77" i="15"/>
  <c r="I87" i="15"/>
  <c r="H77" i="15"/>
  <c r="H87" i="15" s="1"/>
  <c r="G77" i="15"/>
  <c r="F77" i="15"/>
  <c r="E77" i="15"/>
  <c r="D77" i="15"/>
  <c r="D87" i="15" s="1"/>
  <c r="AE76" i="15"/>
  <c r="AD76" i="15"/>
  <c r="AC76" i="15"/>
  <c r="AB76" i="15"/>
  <c r="AA76" i="15"/>
  <c r="Z76" i="15"/>
  <c r="Y76" i="15"/>
  <c r="X76" i="15"/>
  <c r="W76" i="15"/>
  <c r="V76" i="15"/>
  <c r="V86" i="15" s="1"/>
  <c r="U76" i="15"/>
  <c r="U86" i="15" s="1"/>
  <c r="T76" i="15"/>
  <c r="T86" i="15"/>
  <c r="S76" i="15"/>
  <c r="S86" i="15" s="1"/>
  <c r="R76" i="15"/>
  <c r="R86" i="15" s="1"/>
  <c r="Q76" i="15"/>
  <c r="Q86" i="15" s="1"/>
  <c r="P76" i="15"/>
  <c r="P86" i="15" s="1"/>
  <c r="O76" i="15"/>
  <c r="O86" i="15" s="1"/>
  <c r="N76" i="15"/>
  <c r="M76" i="15"/>
  <c r="L76" i="15"/>
  <c r="J76" i="15"/>
  <c r="J86" i="15" s="1"/>
  <c r="I76" i="15"/>
  <c r="H76" i="15"/>
  <c r="G76" i="15"/>
  <c r="F76" i="15"/>
  <c r="E76" i="15"/>
  <c r="D76" i="15"/>
  <c r="AE75" i="15"/>
  <c r="AE85" i="15" s="1"/>
  <c r="AD75" i="15"/>
  <c r="AC75" i="15"/>
  <c r="AB75" i="15"/>
  <c r="AA75" i="15"/>
  <c r="AA85" i="15" s="1"/>
  <c r="Z75" i="15"/>
  <c r="Z85" i="15"/>
  <c r="Y75" i="15"/>
  <c r="Y85" i="15"/>
  <c r="X75" i="15"/>
  <c r="X85" i="15" s="1"/>
  <c r="W75" i="15"/>
  <c r="W85" i="15" s="1"/>
  <c r="V75" i="15"/>
  <c r="V85" i="15" s="1"/>
  <c r="U75" i="15"/>
  <c r="U85" i="15" s="1"/>
  <c r="T75" i="15"/>
  <c r="T85" i="15" s="1"/>
  <c r="S75" i="15"/>
  <c r="R75" i="15"/>
  <c r="Q75" i="15"/>
  <c r="P75" i="15"/>
  <c r="P85" i="15" s="1"/>
  <c r="O75" i="15"/>
  <c r="N75" i="15"/>
  <c r="N85" i="15"/>
  <c r="M75" i="15"/>
  <c r="M85" i="15"/>
  <c r="L75" i="15"/>
  <c r="L85" i="15"/>
  <c r="J75" i="15"/>
  <c r="J85" i="15"/>
  <c r="I75" i="15"/>
  <c r="I85" i="15"/>
  <c r="H75" i="15"/>
  <c r="H85" i="15" s="1"/>
  <c r="G75" i="15"/>
  <c r="G85" i="15"/>
  <c r="F75" i="15"/>
  <c r="F85" i="15" s="1"/>
  <c r="E75" i="15"/>
  <c r="E85" i="15" s="1"/>
  <c r="D75" i="15"/>
  <c r="D85" i="15" s="1"/>
  <c r="AE74" i="15"/>
  <c r="AD74" i="15"/>
  <c r="AC74" i="15"/>
  <c r="AB74" i="15"/>
  <c r="AB84" i="15" s="1"/>
  <c r="AA74" i="15"/>
  <c r="AA84" i="15" s="1"/>
  <c r="Z74" i="15"/>
  <c r="Z84" i="15" s="1"/>
  <c r="Y74" i="15"/>
  <c r="Y84" i="15"/>
  <c r="X74" i="15"/>
  <c r="X84" i="15" s="1"/>
  <c r="W74" i="15"/>
  <c r="W84" i="15" s="1"/>
  <c r="V74" i="15"/>
  <c r="V84" i="15" s="1"/>
  <c r="U74" i="15"/>
  <c r="U84" i="15"/>
  <c r="T74" i="15"/>
  <c r="T84" i="15" s="1"/>
  <c r="S74" i="15"/>
  <c r="S84" i="15"/>
  <c r="R74" i="15"/>
  <c r="R84" i="15" s="1"/>
  <c r="Q74" i="15"/>
  <c r="Q84" i="15" s="1"/>
  <c r="P74" i="15"/>
  <c r="P84" i="15"/>
  <c r="O74" i="15"/>
  <c r="O84" i="15" s="1"/>
  <c r="N74" i="15"/>
  <c r="N84" i="15"/>
  <c r="M74" i="15"/>
  <c r="M84" i="15" s="1"/>
  <c r="L74" i="15"/>
  <c r="L84" i="15" s="1"/>
  <c r="J74" i="15"/>
  <c r="I74" i="15"/>
  <c r="H74" i="15"/>
  <c r="G74" i="15"/>
  <c r="G84" i="15" s="1"/>
  <c r="F74" i="15"/>
  <c r="E74" i="15"/>
  <c r="D74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J73" i="15"/>
  <c r="I73" i="15"/>
  <c r="H73" i="15"/>
  <c r="G73" i="15"/>
  <c r="F73" i="15"/>
  <c r="E73" i="15"/>
  <c r="D73" i="15"/>
  <c r="K67" i="15"/>
  <c r="K62" i="15"/>
  <c r="K74" i="15" s="1"/>
  <c r="K84" i="15" s="1"/>
  <c r="K57" i="15"/>
  <c r="K52" i="15"/>
  <c r="K47" i="15"/>
  <c r="K42" i="15"/>
  <c r="K37" i="15"/>
  <c r="K7" i="15"/>
  <c r="F86" i="15"/>
  <c r="H6" i="13"/>
  <c r="K37" i="12"/>
  <c r="K38" i="12" s="1"/>
  <c r="J37" i="12"/>
  <c r="J38" i="12"/>
  <c r="I37" i="12"/>
  <c r="I38" i="12" s="1"/>
  <c r="H37" i="12"/>
  <c r="H38" i="12" s="1"/>
  <c r="G37" i="12"/>
  <c r="G38" i="12" s="1"/>
  <c r="F37" i="12"/>
  <c r="E37" i="12"/>
  <c r="D37" i="12"/>
  <c r="C37" i="12"/>
  <c r="B37" i="12"/>
  <c r="K36" i="12"/>
  <c r="J36" i="12"/>
  <c r="I36" i="12"/>
  <c r="H36" i="12"/>
  <c r="G36" i="12"/>
  <c r="F36" i="12"/>
  <c r="E36" i="12"/>
  <c r="D36" i="12"/>
  <c r="C36" i="12"/>
  <c r="B36" i="12"/>
  <c r="B39" i="12" s="1"/>
  <c r="B38" i="12"/>
  <c r="K35" i="12"/>
  <c r="K39" i="12" s="1"/>
  <c r="J35" i="12"/>
  <c r="J39" i="12"/>
  <c r="I35" i="12"/>
  <c r="I39" i="12" s="1"/>
  <c r="H35" i="12"/>
  <c r="H39" i="12"/>
  <c r="G35" i="12"/>
  <c r="G39" i="12" s="1"/>
  <c r="F35" i="12"/>
  <c r="F39" i="12" s="1"/>
  <c r="F38" i="12"/>
  <c r="E35" i="12"/>
  <c r="E38" i="12" s="1"/>
  <c r="E39" i="12"/>
  <c r="D35" i="12"/>
  <c r="D38" i="12" s="1"/>
  <c r="C35" i="12"/>
  <c r="C38" i="12" s="1"/>
  <c r="B35" i="12"/>
  <c r="K25" i="12"/>
  <c r="J25" i="12"/>
  <c r="I25" i="12"/>
  <c r="H25" i="12"/>
  <c r="G25" i="12"/>
  <c r="F25" i="12"/>
  <c r="E25" i="12"/>
  <c r="D25" i="12"/>
  <c r="C25" i="12"/>
  <c r="B25" i="12"/>
  <c r="K24" i="12"/>
  <c r="K27" i="12" s="1"/>
  <c r="J24" i="12"/>
  <c r="J26" i="12" s="1"/>
  <c r="I24" i="12"/>
  <c r="I27" i="12"/>
  <c r="H24" i="12"/>
  <c r="H26" i="12"/>
  <c r="G24" i="12"/>
  <c r="G27" i="12" s="1"/>
  <c r="F24" i="12"/>
  <c r="F27" i="12" s="1"/>
  <c r="F26" i="12"/>
  <c r="E24" i="12"/>
  <c r="E27" i="12" s="1"/>
  <c r="E26" i="12"/>
  <c r="D24" i="12"/>
  <c r="D27" i="12"/>
  <c r="D26" i="12"/>
  <c r="C24" i="12"/>
  <c r="C26" i="12" s="1"/>
  <c r="C27" i="12"/>
  <c r="B24" i="12"/>
  <c r="B27" i="12" s="1"/>
  <c r="K23" i="12"/>
  <c r="K26" i="12" s="1"/>
  <c r="J23" i="12"/>
  <c r="I23" i="12"/>
  <c r="H23" i="12"/>
  <c r="H27" i="12" s="1"/>
  <c r="G23" i="12"/>
  <c r="F23" i="12"/>
  <c r="E23" i="12"/>
  <c r="D23" i="12"/>
  <c r="C23" i="12"/>
  <c r="B23" i="12"/>
  <c r="B26" i="12" s="1"/>
  <c r="K19" i="12"/>
  <c r="J19" i="12"/>
  <c r="I19" i="12"/>
  <c r="H19" i="12"/>
  <c r="G19" i="12"/>
  <c r="F19" i="12"/>
  <c r="E19" i="12"/>
  <c r="D19" i="12"/>
  <c r="C19" i="12"/>
  <c r="B19" i="12"/>
  <c r="L12" i="9"/>
  <c r="J21" i="9" s="1"/>
  <c r="N48" i="10"/>
  <c r="L46" i="10"/>
  <c r="W57" i="10"/>
  <c r="V56" i="10"/>
  <c r="U55" i="10"/>
  <c r="T54" i="10"/>
  <c r="S53" i="10"/>
  <c r="R52" i="10"/>
  <c r="Q51" i="10"/>
  <c r="P50" i="10"/>
  <c r="O49" i="10"/>
  <c r="M47" i="10"/>
  <c r="K45" i="10"/>
  <c r="J44" i="10"/>
  <c r="I43" i="10"/>
  <c r="H42" i="10"/>
  <c r="G41" i="10"/>
  <c r="F40" i="10"/>
  <c r="H17" i="9"/>
  <c r="K9" i="9"/>
  <c r="I17" i="9"/>
  <c r="J17" i="9"/>
  <c r="D35" i="9"/>
  <c r="E24" i="9"/>
  <c r="E25" i="9" s="1"/>
  <c r="L23" i="9"/>
  <c r="K23" i="9"/>
  <c r="G23" i="9"/>
  <c r="S22" i="9"/>
  <c r="L22" i="9"/>
  <c r="K22" i="9"/>
  <c r="H21" i="9" s="1"/>
  <c r="G22" i="9"/>
  <c r="S21" i="9"/>
  <c r="K21" i="9"/>
  <c r="K20" i="9"/>
  <c r="K19" i="9"/>
  <c r="G19" i="9"/>
  <c r="K18" i="9"/>
  <c r="K17" i="9"/>
  <c r="S16" i="9"/>
  <c r="K16" i="9"/>
  <c r="S15" i="9"/>
  <c r="K15" i="9"/>
  <c r="S14" i="9"/>
  <c r="K14" i="9"/>
  <c r="K13" i="9"/>
  <c r="H13" i="9"/>
  <c r="I13" i="9"/>
  <c r="K12" i="9"/>
  <c r="G12" i="9"/>
  <c r="K11" i="9"/>
  <c r="L10" i="9"/>
  <c r="K10" i="9"/>
  <c r="G9" i="9"/>
  <c r="K8" i="9"/>
  <c r="G8" i="9"/>
  <c r="H9" i="9" s="1"/>
  <c r="G24" i="9"/>
  <c r="G25" i="9" s="1"/>
  <c r="G26" i="12"/>
  <c r="I26" i="12"/>
  <c r="C39" i="12"/>
  <c r="R118" i="15" l="1"/>
  <c r="Q118" i="15"/>
  <c r="L24" i="9"/>
  <c r="J25" i="9" s="1"/>
  <c r="Q102" i="15"/>
  <c r="S114" i="16"/>
  <c r="K24" i="9"/>
  <c r="J27" i="12"/>
  <c r="R118" i="16"/>
  <c r="D39" i="12"/>
  <c r="H25" i="9" l="1"/>
  <c r="I25" i="9"/>
</calcChain>
</file>

<file path=xl/comments1.xml><?xml version="1.0" encoding="utf-8"?>
<comments xmlns="http://schemas.openxmlformats.org/spreadsheetml/2006/main">
  <authors>
    <author>Richard Loulou</author>
    <author>Amit</author>
    <author>Amit Kanudia</author>
    <author>Administrador</author>
  </authors>
  <commentList>
    <comment ref="R9" authorId="0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new values from Antti may 2010</t>
        </r>
      </text>
    </comment>
    <comment ref="R13" authorId="1" shapeId="0">
      <text>
        <r>
          <rPr>
            <b/>
            <sz val="8"/>
            <color indexed="81"/>
            <rFont val="Tahoma"/>
            <charset val="1"/>
          </rPr>
          <t>Amit:</t>
        </r>
        <r>
          <rPr>
            <sz val="8"/>
            <color indexed="81"/>
            <rFont val="Tahoma"/>
            <charset val="1"/>
          </rPr>
          <t xml:space="preserve">
8/3/2012
official RCPs on the www
Back from 3.87 as it made forcing target too tight...</t>
        </r>
      </text>
    </comment>
    <comment ref="R19" authorId="2" shapeId="0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12/3/2011
lowered from 2.9 to be closer to GENIE assumption for ERMITAGE
4/15/2012
Back to 2.9</t>
        </r>
      </text>
    </comment>
    <comment ref="R20" authorId="3" shapeId="0">
      <text>
        <r>
          <rPr>
            <b/>
            <sz val="8"/>
            <color indexed="81"/>
            <rFont val="Tahoma"/>
            <family val="2"/>
          </rPr>
          <t>Maryse Labriet:</t>
        </r>
        <r>
          <rPr>
            <sz val="8"/>
            <color indexed="81"/>
            <rFont val="Tahoma"/>
            <family val="2"/>
          </rPr>
          <t xml:space="preserve">
Value from Yohe (2006) is 0.0146.
Value from Nordhaus was 0.024.
It was decided to use the latter (exchanges with GENIE modelers in GICC)
</t>
        </r>
      </text>
    </comment>
    <comment ref="R24" authorId="0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new values from Antti may 2010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new values from Antti, may 2010</t>
        </r>
      </text>
    </comment>
    <comment ref="D37" authorId="2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Activate Climate Module Extension. But we need the bounds beyond EOH to really make it work.</t>
        </r>
      </text>
    </comment>
    <comment ref="R37" authorId="2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This will keep last period emissions constant till 2150</t>
        </r>
      </text>
    </comment>
    <comment ref="D38" authorId="2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reporting year interval for extended climate equations
</t>
        </r>
      </text>
    </comment>
    <comment ref="D39" authorId="2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To Extend Climate equations
</t>
        </r>
      </text>
    </comment>
  </commentList>
</comments>
</file>

<file path=xl/comments2.xml><?xml version="1.0" encoding="utf-8"?>
<comments xmlns="http://schemas.openxmlformats.org/spreadsheetml/2006/main">
  <authors>
    <author>Amit</author>
  </authors>
  <commentList>
    <comment ref="K5" authorId="0" shapeId="0">
      <text>
        <r>
          <rPr>
            <b/>
            <sz val="8"/>
            <color indexed="81"/>
            <rFont val="Tahoma"/>
            <charset val="1"/>
          </rPr>
          <t>Amit:</t>
        </r>
        <r>
          <rPr>
            <sz val="8"/>
            <color indexed="81"/>
            <rFont val="Tahoma"/>
            <charset val="1"/>
          </rPr>
          <t xml:space="preserve">
9/9/2013
landuse emissions could also be negative
</t>
        </r>
      </text>
    </comment>
  </commentList>
</comments>
</file>

<file path=xl/comments3.xml><?xml version="1.0" encoding="utf-8"?>
<comments xmlns="http://schemas.openxmlformats.org/spreadsheetml/2006/main">
  <authors>
    <author>Administrador</author>
    <author>Richard Loulou</author>
  </authors>
  <commentList>
    <comment ref="U104" authorId="0" shapeId="0">
      <text>
        <r>
          <rPr>
            <b/>
            <sz val="8"/>
            <color indexed="81"/>
            <rFont val="Tahoma"/>
            <family val="2"/>
          </rPr>
          <t xml:space="preserve">Maryse Labriet and Richard Loulou, Sept.2009: </t>
        </r>
        <r>
          <rPr>
            <sz val="8"/>
            <color indexed="81"/>
            <rFont val="Tahoma"/>
            <family val="2"/>
          </rPr>
          <t>Considered RF of troposhperic ozone =0 instead of 0.35 in 2100, in order to be closer to the other models used in EMF. Literature is not clear on that.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106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value inspired by MIT article Paltsev et alii)</t>
        </r>
      </text>
    </comment>
    <comment ref="U106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following IPCC 2007, we assume that aerosol RF disappears in 2100</t>
        </r>
      </text>
    </comment>
    <comment ref="U113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Following IPCC 2007, we assume that cliud and land albedo has negligible RF in 2100</t>
        </r>
      </text>
    </comment>
  </commentList>
</comments>
</file>

<file path=xl/comments4.xml><?xml version="1.0" encoding="utf-8"?>
<comments xmlns="http://schemas.openxmlformats.org/spreadsheetml/2006/main">
  <authors>
    <author>Administrador</author>
    <author>Richard Loulou</author>
  </authors>
  <commentList>
    <comment ref="U104" authorId="0" shapeId="0">
      <text>
        <r>
          <rPr>
            <b/>
            <sz val="8"/>
            <color indexed="81"/>
            <rFont val="Tahoma"/>
            <family val="2"/>
          </rPr>
          <t xml:space="preserve">Maryse Labriet and Richard Loulou, Sept.2009: </t>
        </r>
        <r>
          <rPr>
            <sz val="8"/>
            <color indexed="81"/>
            <rFont val="Tahoma"/>
            <family val="2"/>
          </rPr>
          <t>Considered RF of troposhperic ozone =0 instead of 0.35 in 2100, in order to be closer to the other models used in EMF. Literature is not clear on that.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106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value inspired by MIT article Paltsev et alii)</t>
        </r>
      </text>
    </comment>
    <comment ref="U106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following IPCC 2007, we assume that aerosol RF disappears in 2100</t>
        </r>
      </text>
    </comment>
    <comment ref="U113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Following IPCC 2007, we assume that cliud and land albedo has negligible RF in 2100</t>
        </r>
      </text>
    </comment>
  </commentList>
</comments>
</file>

<file path=xl/comments5.xml><?xml version="1.0" encoding="utf-8"?>
<comments xmlns="http://schemas.openxmlformats.org/spreadsheetml/2006/main">
  <authors>
    <author>Maryse Labriet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Maryse Labriet:</t>
        </r>
        <r>
          <rPr>
            <sz val="9"/>
            <color indexed="81"/>
            <rFont val="Tahoma"/>
            <family val="2"/>
          </rPr>
          <t xml:space="preserve">
TIAM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Maryse Labriet:</t>
        </r>
        <r>
          <rPr>
            <sz val="9"/>
            <color indexed="81"/>
            <rFont val="Tahoma"/>
            <family val="2"/>
          </rPr>
          <t xml:space="preserve">
TIAM</t>
        </r>
      </text>
    </comment>
  </commentList>
</comments>
</file>

<file path=xl/comments6.xml><?xml version="1.0" encoding="utf-8"?>
<comments xmlns="http://schemas.openxmlformats.org/spreadsheetml/2006/main">
  <authors>
    <author>Administrador</author>
    <author>Richard Loulou</author>
  </authors>
  <commentList>
    <comment ref="L11" authorId="0" shapeId="0">
      <text>
        <r>
          <rPr>
            <b/>
            <sz val="8"/>
            <color indexed="81"/>
            <rFont val="Tahoma"/>
            <family val="2"/>
          </rPr>
          <t xml:space="preserve">Maryse Labriet and Richard Loulou, Sept.2009: </t>
        </r>
        <r>
          <rPr>
            <sz val="8"/>
            <color indexed="81"/>
            <rFont val="Tahoma"/>
            <family val="2"/>
          </rPr>
          <t>Considered RF of troposhperic ozone =0 instead of 0.35 in 2100, in order to be closer to the other models used in EMF. Literature is not clear on that.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3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value inspired by MIT article Paltsev et alii)</t>
        </r>
      </text>
    </comment>
    <comment ref="L13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following IPCC 2007, we assume that aerosol RF disappears in 2100</t>
        </r>
      </text>
    </comment>
    <comment ref="L20" authorId="1" shapeId="0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Following IPCC 2007, we assume that cliud and land albedo has negligible RF in 2100</t>
        </r>
      </text>
    </comment>
  </commentList>
</comments>
</file>

<file path=xl/sharedStrings.xml><?xml version="1.0" encoding="utf-8"?>
<sst xmlns="http://schemas.openxmlformats.org/spreadsheetml/2006/main" count="1134" uniqueCount="315">
  <si>
    <t>~TFM_INS</t>
  </si>
  <si>
    <t>Other_Indexes</t>
  </si>
  <si>
    <t>Tech_Comm_Info</t>
  </si>
  <si>
    <t>AllRegions</t>
  </si>
  <si>
    <t>AFR</t>
  </si>
  <si>
    <t>AUS</t>
  </si>
  <si>
    <t>CAN</t>
  </si>
  <si>
    <t>CHI</t>
  </si>
  <si>
    <t>CSA</t>
  </si>
  <si>
    <t>FSU</t>
  </si>
  <si>
    <t>IND</t>
  </si>
  <si>
    <t>JPN</t>
  </si>
  <si>
    <t>MEA</t>
  </si>
  <si>
    <t>MEX</t>
  </si>
  <si>
    <t>ODA</t>
  </si>
  <si>
    <t>SKO</t>
  </si>
  <si>
    <t>USA</t>
  </si>
  <si>
    <t>IRE_CCVT</t>
  </si>
  <si>
    <t>TimeSlice</t>
  </si>
  <si>
    <t>LimType</t>
  </si>
  <si>
    <t>Attribute</t>
  </si>
  <si>
    <t>Year</t>
  </si>
  <si>
    <t>CO2-ATM</t>
  </si>
  <si>
    <t>CO2-UP</t>
  </si>
  <si>
    <t>CO2-LO</t>
  </si>
  <si>
    <t>DELTA-ATM</t>
  </si>
  <si>
    <t>DELTA-LO</t>
  </si>
  <si>
    <t>CH4-UP</t>
  </si>
  <si>
    <t>CH4-ATM</t>
  </si>
  <si>
    <t>N2O-UP</t>
  </si>
  <si>
    <t>N2O-ATM</t>
  </si>
  <si>
    <t>CM_HISTORY</t>
  </si>
  <si>
    <t>Cset_CN</t>
  </si>
  <si>
    <t>CM_CONST</t>
  </si>
  <si>
    <t>GAMMA</t>
  </si>
  <si>
    <t>PHI-UP-AT</t>
  </si>
  <si>
    <t>PHI-AT-UP</t>
  </si>
  <si>
    <t>PHI-LO-UP</t>
  </si>
  <si>
    <t>PHI-UP-LO</t>
  </si>
  <si>
    <t>LAMBDA</t>
  </si>
  <si>
    <t>CS</t>
  </si>
  <si>
    <t>SIGMA1</t>
  </si>
  <si>
    <t>SIGMA2</t>
  </si>
  <si>
    <t>SIGMA3</t>
  </si>
  <si>
    <t>CO2-PREIND</t>
  </si>
  <si>
    <t>PHI-CH4</t>
  </si>
  <si>
    <t>PHI-N2O</t>
  </si>
  <si>
    <t>CM_LINFOR</t>
  </si>
  <si>
    <t>CO2-PPM</t>
  </si>
  <si>
    <t>LO</t>
  </si>
  <si>
    <t>UP</t>
  </si>
  <si>
    <t>CH4-PPB</t>
  </si>
  <si>
    <t>N</t>
  </si>
  <si>
    <t>FX</t>
  </si>
  <si>
    <t>N2O-PPB</t>
  </si>
  <si>
    <t>CM_MAXC</t>
  </si>
  <si>
    <t>FORCING</t>
  </si>
  <si>
    <t>CO2-GTC</t>
  </si>
  <si>
    <t>W/m2</t>
  </si>
  <si>
    <t>GBL</t>
  </si>
  <si>
    <t>IPCC 2007 Vol 1, chapter 2</t>
  </si>
  <si>
    <t>TIAM</t>
  </si>
  <si>
    <t>IPCC-2007 Vol I ch 2</t>
  </si>
  <si>
    <t>Species</t>
  </si>
  <si>
    <t xml:space="preserve">2005 values (W/m2) </t>
  </si>
  <si>
    <t>Subtotals (W/m2)</t>
  </si>
  <si>
    <t>Antropic Forcing Agents</t>
  </si>
  <si>
    <t>Long Lived GHG's</t>
  </si>
  <si>
    <t>Kyoto gases</t>
  </si>
  <si>
    <t>CO2 (NRG+INDUS+LAND USE)</t>
  </si>
  <si>
    <t>endo</t>
  </si>
  <si>
    <t>CH4 (all sources)</t>
  </si>
  <si>
    <t>N2O (all sources)</t>
  </si>
  <si>
    <t>MIT GHGs</t>
  </si>
  <si>
    <t>MIT value</t>
  </si>
  <si>
    <t>exo</t>
  </si>
  <si>
    <t>Mtl gases</t>
  </si>
  <si>
    <t>Short lived gases</t>
  </si>
  <si>
    <t>Ozone + H2O</t>
  </si>
  <si>
    <t>Ozone (stratospheric)</t>
  </si>
  <si>
    <t>+/- 0.10</t>
  </si>
  <si>
    <t>Ozone (tropospheric)</t>
  </si>
  <si>
    <t>0.25 to 0.65</t>
  </si>
  <si>
    <t>Water Vapour (stratospheric)</t>
  </si>
  <si>
    <t>Ozone +</t>
  </si>
  <si>
    <t>+/- 0.05</t>
  </si>
  <si>
    <t>Aerosols</t>
  </si>
  <si>
    <t>direct aerosol effects</t>
  </si>
  <si>
    <t>sulfate aerosols</t>
  </si>
  <si>
    <t>"+/- 0.2</t>
  </si>
  <si>
    <t>Organic carbon aerosols</t>
  </si>
  <si>
    <t>Black Carbon aerosols</t>
  </si>
  <si>
    <t>exo forcing total TIAM (for delta T)</t>
  </si>
  <si>
    <t>Biomass burning aerosols</t>
  </si>
  <si>
    <t>Nitrate aerosols</t>
  </si>
  <si>
    <t>Dust</t>
  </si>
  <si>
    <t>+/- 0.4</t>
  </si>
  <si>
    <t>other aerosols</t>
  </si>
  <si>
    <t>aerosols I</t>
  </si>
  <si>
    <t>Indirect aerosol effects</t>
  </si>
  <si>
    <t>cloud albedo</t>
  </si>
  <si>
    <t>land albedo</t>
  </si>
  <si>
    <t>Ice albedo</t>
  </si>
  <si>
    <t>aerosols II</t>
  </si>
  <si>
    <t>Natural</t>
  </si>
  <si>
    <t xml:space="preserve">solar irradiance + Volcans </t>
  </si>
  <si>
    <t>natural agents</t>
  </si>
  <si>
    <t>0.1 to 0.3</t>
  </si>
  <si>
    <t>net total RF in 2005</t>
  </si>
  <si>
    <t>RF from anthropic sources in 2005</t>
  </si>
  <si>
    <t xml:space="preserve">exo forcing for PLANETS </t>
  </si>
  <si>
    <t>exo forcing for EMF</t>
  </si>
  <si>
    <t>LLGHG</t>
  </si>
  <si>
    <t>Other Kyoto gases (HFC's, CxFy, SF6)</t>
  </si>
  <si>
    <t>exo forcing for non LLGHG</t>
  </si>
  <si>
    <t>EUR</t>
  </si>
  <si>
    <t>OEE</t>
  </si>
  <si>
    <t>CAC</t>
  </si>
  <si>
    <t>RUS</t>
  </si>
  <si>
    <t>From Kate - 550 ppm</t>
  </si>
  <si>
    <t>Non-CO2 Kyoto gases</t>
  </si>
  <si>
    <t>-</t>
  </si>
  <si>
    <t>Non-Kyoto forcing agents</t>
  </si>
  <si>
    <t>From Kate - 450 ppm</t>
  </si>
  <si>
    <t>Non-Kyoto forcing</t>
  </si>
  <si>
    <t>In TIAM</t>
  </si>
  <si>
    <t>HFCs, PFC, SF6</t>
  </si>
  <si>
    <t>Non-Kyoto forcing agents - anthropogenic</t>
  </si>
  <si>
    <t>Non-Kyoto forcing agents - natural</t>
  </si>
  <si>
    <t>Total exogenous - TIAM</t>
  </si>
  <si>
    <t>New - 550 ppm</t>
  </si>
  <si>
    <t>1)</t>
  </si>
  <si>
    <t>2)</t>
  </si>
  <si>
    <t>3)</t>
  </si>
  <si>
    <t>Total exogenous - All</t>
  </si>
  <si>
    <t>Total exogenous - Only anthropogenic</t>
  </si>
  <si>
    <t>4)</t>
  </si>
  <si>
    <t>1) From TIAM. Waiting for values from Kate.</t>
  </si>
  <si>
    <t>2) From Kate</t>
  </si>
  <si>
    <t>3) From TIAM.</t>
  </si>
  <si>
    <t>4) TOTAL for AME</t>
  </si>
  <si>
    <t>New - 450 ppm</t>
  </si>
  <si>
    <t xml:space="preserve">3) From TIAM. </t>
  </si>
  <si>
    <t>old values</t>
  </si>
  <si>
    <t>Attrib_Cond</t>
  </si>
  <si>
    <t>Val_Cond</t>
  </si>
  <si>
    <t>Pset_Set</t>
  </si>
  <si>
    <t>Pset_PN</t>
  </si>
  <si>
    <t>COM_BNDNET</t>
  </si>
  <si>
    <t>TOTCO2</t>
  </si>
  <si>
    <t>EXT-EOH</t>
  </si>
  <si>
    <t>BEOHMOD</t>
  </si>
  <si>
    <t>Extending Climate equations beyond EOH</t>
  </si>
  <si>
    <t>Constant at EOH values till 2150 then to ZERO by 2200</t>
  </si>
  <si>
    <t>TOTCH4</t>
  </si>
  <si>
    <t>TOTN2O</t>
  </si>
  <si>
    <t>AFR~CH4-MT</t>
  </si>
  <si>
    <t>AUS~CH4-MT</t>
  </si>
  <si>
    <t>CAN~CH4-MT</t>
  </si>
  <si>
    <t>CHI~CH4-MT</t>
  </si>
  <si>
    <t>CSA~CH4-MT</t>
  </si>
  <si>
    <t>OEE~CH4-MT</t>
  </si>
  <si>
    <t>CAC~CH4-MT</t>
  </si>
  <si>
    <t>FSU~CH4-MT</t>
  </si>
  <si>
    <t>RUS~CH4-MT</t>
  </si>
  <si>
    <t>GBL~CH4-MT</t>
  </si>
  <si>
    <t>IND~CH4-MT</t>
  </si>
  <si>
    <t>JPN~CH4-MT</t>
  </si>
  <si>
    <t>MEA~CH4-MT</t>
  </si>
  <si>
    <t>MEX~CH4-MT</t>
  </si>
  <si>
    <t>ODA~CH4-MT</t>
  </si>
  <si>
    <t>SKO~CH4-MT</t>
  </si>
  <si>
    <t>USA~CH4-MT</t>
  </si>
  <si>
    <t>EUR~CH4-MT</t>
  </si>
  <si>
    <t>AFR~N2O-MT</t>
  </si>
  <si>
    <t>AUS~N2O-MT</t>
  </si>
  <si>
    <t>CAN~N2O-MT</t>
  </si>
  <si>
    <t>CHI~N2O-MT</t>
  </si>
  <si>
    <t>CSA~N2O-MT</t>
  </si>
  <si>
    <t>OEE~N2O-MT</t>
  </si>
  <si>
    <t>CAC~N2O-MT</t>
  </si>
  <si>
    <t>FSU~N2O-MT</t>
  </si>
  <si>
    <t>RUS~N2O-MT</t>
  </si>
  <si>
    <t>GBL~N2O-MT</t>
  </si>
  <si>
    <t>IND~N2O-MT</t>
  </si>
  <si>
    <t>JPN~N2O-MT</t>
  </si>
  <si>
    <t>MEA~N2O-MT</t>
  </si>
  <si>
    <t>MEX~N2O-MT</t>
  </si>
  <si>
    <t>ODA~N2O-MT</t>
  </si>
  <si>
    <t>SKO~N2O-MT</t>
  </si>
  <si>
    <t>USA~N2O-MT</t>
  </si>
  <si>
    <t>EUR~N2O-MT</t>
  </si>
  <si>
    <t>AFR~CO2-GTC</t>
  </si>
  <si>
    <t>AUS~CO2-GTC</t>
  </si>
  <si>
    <t>CAN~CO2-GTC</t>
  </si>
  <si>
    <t>CHI~CO2-GTC</t>
  </si>
  <si>
    <t>CSA~CO2-GTC</t>
  </si>
  <si>
    <t>OEE~CO2-GTC</t>
  </si>
  <si>
    <t>CAC~CO2-GTC</t>
  </si>
  <si>
    <t>FSU~CO2-GTC</t>
  </si>
  <si>
    <t>RUS~CO2-GTC</t>
  </si>
  <si>
    <t>GBL~CO2-GTC</t>
  </si>
  <si>
    <t>IND~CO2-GTC</t>
  </si>
  <si>
    <t>JPN~CO2-GTC</t>
  </si>
  <si>
    <t>MEA~CO2-GTC</t>
  </si>
  <si>
    <t>MEX~CO2-GTC</t>
  </si>
  <si>
    <t>ODA~CO2-GTC</t>
  </si>
  <si>
    <t>SKO~CO2-GTC</t>
  </si>
  <si>
    <t>USA~CO2-GTC</t>
  </si>
  <si>
    <t>EUR~CO2-GTC</t>
  </si>
  <si>
    <t>CM_EXOFORC</t>
  </si>
  <si>
    <t>temp disable - stoc…</t>
  </si>
  <si>
    <t>Assumptions EMF27 - March 2012</t>
  </si>
  <si>
    <t>The target refers to the aggregate contribution of the following radiative substances: Kyoto gases</t>
  </si>
  <si>
    <t>(CO2, CH4, N2O, HFCs, PFCs, SF6), substances controlled under the Montreal Protocol</t>
  </si>
  <si>
    <t>(Chlorides, halons, bromine), tropospheric and stratospheric ozone, stratospheric water vapor, and</t>
  </si>
  <si>
    <t>aerosols (sulfate, black and organic carbon from fossil fuel and biomass burning, indirect aerosol</t>
  </si>
  <si>
    <t>cloud albedo forcing). Forcing from land-surface albedo changes, direct forcing from nitrate</t>
  </si>
  <si>
    <t>aerosols, and forcing from mineral dust are not included. This definition of radiative agents</t>
  </si>
  <si>
    <t>corresponds to the definition of radiative forcing used for the RCPs.</t>
  </si>
  <si>
    <t>*default - 850</t>
  </si>
  <si>
    <t>Exogenous Radiative Forcing used in TIAM</t>
  </si>
  <si>
    <t>EMF-850 (Ref)</t>
  </si>
  <si>
    <t>EMF-650</t>
  </si>
  <si>
    <t>EMF-550 (3.7)</t>
  </si>
  <si>
    <t>EMF-450 (2.6)</t>
  </si>
  <si>
    <t>Assumptions EMF27</t>
  </si>
  <si>
    <t>AME-Ref</t>
  </si>
  <si>
    <t xml:space="preserve"> </t>
  </si>
  <si>
    <t>AME-550</t>
  </si>
  <si>
    <t>AME-450</t>
  </si>
  <si>
    <t>Assumptions from AME</t>
  </si>
  <si>
    <t xml:space="preserve">The CO2-equivalent targets include all gases and forcing agents (only anthropogenic), including contributions from albedo, nitrate, and mineral dust. </t>
  </si>
  <si>
    <t>What is provided is : total non-CO2 Kyoto gases, and non-Kyoto forcing agents.</t>
  </si>
  <si>
    <t>What we need for TIAM is:  HFCs, PFC, SF6 (and not total non-CO2 Kyoto gases since CH4 and N2O are included in TIAM), and non-Kyoto forcing agents.</t>
  </si>
  <si>
    <t>What I have done: I took HFCs, PFC, SF6 from EMF24 (IMAGE), and the non-Kyoto forcing agents from AME. This follows the recommendation by Kate (see below)</t>
  </si>
  <si>
    <t>Email by Kate Calvin, May 10, 2010</t>
  </si>
  <si>
    <t xml:space="preserve">The paths provided in the scenario description are an average of the EMF-22 results from the three participating RCP teams (IMAGE, MESSAGE, GCAM).  </t>
  </si>
  <si>
    <t xml:space="preserve">There is a lot of uncertainty surrounding these estimates.  However, we thought that it was important to get consistency among the models </t>
  </si>
  <si>
    <t xml:space="preserve">that do not endogenously model these components.  </t>
  </si>
  <si>
    <t xml:space="preserve">The paths provided are for anthropogenic radiative forcing only, and do not include changes in volcanic activity or solar irradiance.  </t>
  </si>
  <si>
    <t xml:space="preserve">Unfortunately, we did not collect enough information in EMF-22 to disaggregate the paths  into their components. </t>
  </si>
  <si>
    <t xml:space="preserve">One suggestion for these substances is just to use the path we gave for this round. However, if you would like to do part of it endogenously, </t>
  </si>
  <si>
    <t>which is also fine, you'll need to work directly with a group that can break out the components. In this case, I think that it would be best to work with either MESSAGE, IMAGE, or GCAM, because that would allow for some consistency with the aggregate paths.</t>
  </si>
  <si>
    <t>Scenario</t>
  </si>
  <si>
    <t>Approximate long-term CO2-eq concentration</t>
  </si>
  <si>
    <t>2005 TIAM</t>
  </si>
  <si>
    <t>CO2</t>
  </si>
  <si>
    <t>IMA2_6</t>
  </si>
  <si>
    <t>450 ppm</t>
  </si>
  <si>
    <t>IMA3_7</t>
  </si>
  <si>
    <t>550 ppm</t>
  </si>
  <si>
    <t>IMA4_5</t>
  </si>
  <si>
    <t>650 ppm</t>
  </si>
  <si>
    <t>IMA6_0</t>
  </si>
  <si>
    <t>850 ppm</t>
  </si>
  <si>
    <t>Black &amp; organic C</t>
  </si>
  <si>
    <t>CH4</t>
  </si>
  <si>
    <t>HFC</t>
  </si>
  <si>
    <t>Halon</t>
  </si>
  <si>
    <t>N2O</t>
  </si>
  <si>
    <t>PFCs &amp; SF6</t>
  </si>
  <si>
    <t>Chloride</t>
  </si>
  <si>
    <t>Sulph. direct</t>
  </si>
  <si>
    <t>Sulph. indirect</t>
  </si>
  <si>
    <t>Strat. Ozon</t>
  </si>
  <si>
    <t>Trop. Ozon</t>
  </si>
  <si>
    <t>Strat. water vap.</t>
  </si>
  <si>
    <t>Biomass burning</t>
  </si>
  <si>
    <t>TO BE USED AS EXOGENOUS ANTHROPOGENIC FORCING IN TIAM</t>
  </si>
  <si>
    <t>All except CO2, CH4, N2O</t>
  </si>
  <si>
    <t>x</t>
  </si>
  <si>
    <t>Seems not included in EMF: nitrate aerosols, dust, other aerosols</t>
  </si>
  <si>
    <t>not incl in EMF proposal</t>
  </si>
  <si>
    <t>EMF27</t>
  </si>
  <si>
    <t>2.6 W/m2 (with overshooting allowed)</t>
  </si>
  <si>
    <t>A forcing of 2.6 W/m2 corresponds to a 450 ppm CO2e equivalent concentration. The target is to</t>
  </si>
  <si>
    <t>be achieved in 2100, overshooting before 2100 is allowed. Full when (to the extent permitted by</t>
  </si>
  <si>
    <t>the model) and where flexibility of emissions reductions as of the first model year after 2010</t>
  </si>
  <si>
    <t>should be assumed.</t>
  </si>
  <si>
    <t>exo forcing for EMF27</t>
  </si>
  <si>
    <t>3.7 W/m2 (not to exceed)</t>
  </si>
  <si>
    <t>A forcing of 3.7 W/m2 corresponds to a 550 ppm CO2 equivalent concentration. The target is not</t>
  </si>
  <si>
    <t>not incl in EMF 27</t>
  </si>
  <si>
    <t>to exceed (NTE) throughout the 21st century. Full when (to the extent permitted by the model)</t>
  </si>
  <si>
    <t>and where flexibility for emissions reductions as of the first model year after 2010 should be</t>
  </si>
  <si>
    <t>assumed.</t>
  </si>
  <si>
    <t>aerosols, and forcing from mineral dust are *not* included. This definition of radiative agents</t>
  </si>
  <si>
    <t>From RCP website - 2.6 W/m2</t>
  </si>
  <si>
    <t>IMAGE - RCP3-PD (2.6)</t>
  </si>
  <si>
    <t>2000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</si>
  <si>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</si>
  <si>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</si>
  <si>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</si>
  <si>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</si>
  <si>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</si>
  <si>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</si>
  <si>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</si>
  <si>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</si>
  <si>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</si>
  <si>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</si>
  <si>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</si>
  <si>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Halocarbons</t>
  </si>
  <si>
    <t>Other</t>
  </si>
  <si>
    <t>Total</t>
  </si>
  <si>
    <t>Total other than CO2, CH4, N2O</t>
  </si>
  <si>
    <t>This could be used in TIAM + To decide if we add the solar irradiance or not</t>
  </si>
  <si>
    <t>Total non-CO2</t>
  </si>
  <si>
    <t>Total forcing from non-CO2 gases and factors (450 ppm) is quite different from what is provided by the RCP2.6. Kate was informed =&gt; we used the assumptions from Kate.</t>
  </si>
  <si>
    <t>From RCP website - 4.5 W/m2</t>
  </si>
  <si>
    <t>MiniCAM - RCP 4.5</t>
  </si>
  <si>
    <t>Total forcing from non-CO2 gases and factors (550 ppm) is quite different from what is provided by the RCP4.5. Kate was informed =&gt; we used the assumptions from Kate.</t>
  </si>
  <si>
    <t>TOTCO2,CO2-GTC,AGRCO2P</t>
  </si>
  <si>
    <t>TOTCO2,AGRCO2P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</si>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</sst>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94" formatCode="0.000000"/>
    <numFmt numFmtId="195" formatCode="0.000"/>
    <numFmt numFmtId="196" formatCode="0.00000"/>
    <numFmt numFmtId="197" formatCode="0.0000"/>
  </numFmts>
  <fonts count="5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30"/>
      <name val="Calibri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1" fillId="10" borderId="0" applyNumberFormat="0" applyBorder="0" applyAlignment="0" applyProtection="0"/>
    <xf numFmtId="0" fontId="5" fillId="0" borderId="0"/>
    <xf numFmtId="0" fontId="23" fillId="0" borderId="0"/>
  </cellStyleXfs>
  <cellXfs count="2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1" xfId="0" applyBorder="1"/>
    <xf numFmtId="0" fontId="0" fillId="0" borderId="0" xfId="0" applyFill="1"/>
    <xf numFmtId="0" fontId="6" fillId="0" borderId="0" xfId="0" applyFont="1"/>
    <xf numFmtId="0" fontId="3" fillId="0" borderId="0" xfId="0" applyFont="1"/>
    <xf numFmtId="0" fontId="5" fillId="0" borderId="0" xfId="2"/>
    <xf numFmtId="0" fontId="5" fillId="3" borderId="0" xfId="2" applyFill="1"/>
    <xf numFmtId="0" fontId="5" fillId="0" borderId="0" xfId="2" applyFont="1"/>
    <xf numFmtId="0" fontId="5" fillId="0" borderId="2" xfId="2" applyFont="1" applyBorder="1"/>
    <xf numFmtId="195" fontId="5" fillId="0" borderId="2" xfId="2" applyNumberFormat="1" applyBorder="1"/>
    <xf numFmtId="195" fontId="5" fillId="0" borderId="0" xfId="2" applyNumberFormat="1" applyBorder="1"/>
    <xf numFmtId="195" fontId="5" fillId="0" borderId="3" xfId="2" applyNumberFormat="1" applyBorder="1"/>
    <xf numFmtId="2" fontId="5" fillId="0" borderId="0" xfId="2" applyNumberFormat="1" applyFont="1" applyBorder="1"/>
    <xf numFmtId="195" fontId="5" fillId="0" borderId="4" xfId="2" applyNumberFormat="1" applyFont="1" applyBorder="1"/>
    <xf numFmtId="195" fontId="5" fillId="0" borderId="5" xfId="2" applyNumberFormat="1" applyBorder="1"/>
    <xf numFmtId="0" fontId="5" fillId="0" borderId="4" xfId="2" applyFont="1" applyBorder="1"/>
    <xf numFmtId="0" fontId="5" fillId="0" borderId="6" xfId="2" applyFont="1" applyBorder="1"/>
    <xf numFmtId="195" fontId="5" fillId="0" borderId="6" xfId="2" applyNumberFormat="1" applyBorder="1"/>
    <xf numFmtId="195" fontId="5" fillId="0" borderId="7" xfId="2" applyNumberFormat="1" applyFont="1" applyBorder="1"/>
    <xf numFmtId="195" fontId="5" fillId="0" borderId="8" xfId="2" applyNumberFormat="1" applyBorder="1"/>
    <xf numFmtId="195" fontId="5" fillId="0" borderId="0" xfId="2" applyNumberFormat="1"/>
    <xf numFmtId="0" fontId="5" fillId="0" borderId="0" xfId="2" quotePrefix="1"/>
    <xf numFmtId="1" fontId="5" fillId="0" borderId="0" xfId="2" applyNumberFormat="1" applyBorder="1"/>
    <xf numFmtId="0" fontId="5" fillId="0" borderId="9" xfId="2" applyFont="1" applyBorder="1"/>
    <xf numFmtId="195" fontId="5" fillId="0" borderId="9" xfId="2" applyNumberFormat="1" applyFont="1" applyBorder="1"/>
    <xf numFmtId="195" fontId="5" fillId="0" borderId="0" xfId="2" applyNumberFormat="1" applyFont="1" applyBorder="1"/>
    <xf numFmtId="195" fontId="5" fillId="0" borderId="2" xfId="2" applyNumberFormat="1" applyFont="1" applyBorder="1"/>
    <xf numFmtId="195" fontId="7" fillId="0" borderId="0" xfId="2" applyNumberFormat="1" applyFont="1"/>
    <xf numFmtId="0" fontId="5" fillId="0" borderId="10" xfId="2" applyFont="1" applyBorder="1"/>
    <xf numFmtId="195" fontId="5" fillId="0" borderId="10" xfId="2" applyNumberFormat="1" applyBorder="1"/>
    <xf numFmtId="0" fontId="5" fillId="0" borderId="9" xfId="2" applyBorder="1"/>
    <xf numFmtId="195" fontId="5" fillId="0" borderId="9" xfId="2" applyNumberFormat="1" applyBorder="1"/>
    <xf numFmtId="0" fontId="5" fillId="0" borderId="2" xfId="2" applyBorder="1"/>
    <xf numFmtId="0" fontId="5" fillId="0" borderId="10" xfId="2" applyBorder="1"/>
    <xf numFmtId="0" fontId="5" fillId="0" borderId="7" xfId="2" applyFont="1" applyBorder="1"/>
    <xf numFmtId="195" fontId="5" fillId="0" borderId="10" xfId="2" applyNumberFormat="1" applyFont="1" applyBorder="1"/>
    <xf numFmtId="195" fontId="5" fillId="0" borderId="11" xfId="2" applyNumberFormat="1" applyFont="1" applyBorder="1"/>
    <xf numFmtId="0" fontId="4" fillId="0" borderId="0" xfId="2" applyFont="1"/>
    <xf numFmtId="0" fontId="5" fillId="3" borderId="9" xfId="2" applyFill="1" applyBorder="1"/>
    <xf numFmtId="0" fontId="5" fillId="3" borderId="12" xfId="2" applyFill="1" applyBorder="1"/>
    <xf numFmtId="0" fontId="5" fillId="3" borderId="13" xfId="2" applyFill="1" applyBorder="1"/>
    <xf numFmtId="0" fontId="4" fillId="3" borderId="14" xfId="2" applyFont="1" applyFill="1" applyBorder="1"/>
    <xf numFmtId="195" fontId="4" fillId="3" borderId="9" xfId="2" applyNumberFormat="1" applyFont="1" applyFill="1" applyBorder="1"/>
    <xf numFmtId="195" fontId="4" fillId="3" borderId="14" xfId="2" applyNumberFormat="1" applyFont="1" applyFill="1" applyBorder="1"/>
    <xf numFmtId="195" fontId="4" fillId="0" borderId="0" xfId="2" applyNumberFormat="1" applyFont="1"/>
    <xf numFmtId="0" fontId="5" fillId="3" borderId="10" xfId="2" applyFill="1" applyBorder="1"/>
    <xf numFmtId="0" fontId="5" fillId="3" borderId="4" xfId="2" applyFill="1" applyBorder="1"/>
    <xf numFmtId="0" fontId="5" fillId="3" borderId="5" xfId="2" applyFill="1" applyBorder="1"/>
    <xf numFmtId="0" fontId="4" fillId="3" borderId="11" xfId="2" applyFont="1" applyFill="1" applyBorder="1"/>
    <xf numFmtId="195" fontId="4" fillId="3" borderId="10" xfId="2" applyNumberFormat="1" applyFont="1" applyFill="1" applyBorder="1"/>
    <xf numFmtId="195" fontId="4" fillId="3" borderId="11" xfId="2" applyNumberFormat="1" applyFont="1" applyFill="1" applyBorder="1"/>
    <xf numFmtId="195" fontId="4" fillId="4" borderId="0" xfId="2" applyNumberFormat="1" applyFont="1" applyFill="1" applyBorder="1"/>
    <xf numFmtId="0" fontId="10" fillId="0" borderId="0" xfId="0" applyFont="1"/>
    <xf numFmtId="195" fontId="5" fillId="5" borderId="15" xfId="2" applyNumberFormat="1" applyFill="1" applyBorder="1"/>
    <xf numFmtId="195" fontId="5" fillId="5" borderId="16" xfId="2" applyNumberFormat="1" applyFill="1" applyBorder="1"/>
    <xf numFmtId="195" fontId="5" fillId="5" borderId="16" xfId="2" applyNumberFormat="1" applyFont="1" applyFill="1" applyBorder="1"/>
    <xf numFmtId="195" fontId="5" fillId="5" borderId="17" xfId="2" applyNumberFormat="1" applyFont="1" applyFill="1" applyBorder="1"/>
    <xf numFmtId="195" fontId="5" fillId="6" borderId="15" xfId="2" applyNumberFormat="1" applyFill="1" applyBorder="1"/>
    <xf numFmtId="195" fontId="5" fillId="6" borderId="17" xfId="2" applyNumberFormat="1" applyFill="1" applyBorder="1"/>
    <xf numFmtId="195" fontId="5" fillId="0" borderId="11" xfId="2" applyNumberFormat="1" applyBorder="1"/>
    <xf numFmtId="0" fontId="4" fillId="0" borderId="18" xfId="2" applyFont="1" applyBorder="1"/>
    <xf numFmtId="195" fontId="4" fillId="0" borderId="19" xfId="2" applyNumberFormat="1" applyFont="1" applyBorder="1"/>
    <xf numFmtId="195" fontId="4" fillId="0" borderId="20" xfId="2" applyNumberFormat="1" applyFont="1" applyBorder="1"/>
    <xf numFmtId="0" fontId="5" fillId="0" borderId="21" xfId="2" applyBorder="1"/>
    <xf numFmtId="1" fontId="5" fillId="0" borderId="22" xfId="2" applyNumberFormat="1" applyBorder="1"/>
    <xf numFmtId="195" fontId="4" fillId="4" borderId="21" xfId="2" applyNumberFormat="1" applyFont="1" applyFill="1" applyBorder="1"/>
    <xf numFmtId="195" fontId="4" fillId="4" borderId="22" xfId="2" applyNumberFormat="1" applyFont="1" applyFill="1" applyBorder="1"/>
    <xf numFmtId="0" fontId="5" fillId="0" borderId="23" xfId="2" applyFont="1" applyBorder="1"/>
    <xf numFmtId="195" fontId="5" fillId="0" borderId="1" xfId="2" applyNumberFormat="1" applyBorder="1"/>
    <xf numFmtId="195" fontId="5" fillId="0" borderId="24" xfId="2" applyNumberFormat="1" applyBorder="1"/>
    <xf numFmtId="0" fontId="5" fillId="0" borderId="19" xfId="2" applyBorder="1"/>
    <xf numFmtId="0" fontId="5" fillId="0" borderId="20" xfId="2" applyBorder="1"/>
    <xf numFmtId="0" fontId="5" fillId="0" borderId="0" xfId="2" applyBorder="1"/>
    <xf numFmtId="0" fontId="5" fillId="0" borderId="22" xfId="2" applyBorder="1"/>
    <xf numFmtId="195" fontId="5" fillId="2" borderId="21" xfId="2" applyNumberFormat="1" applyFill="1" applyBorder="1"/>
    <xf numFmtId="195" fontId="5" fillId="2" borderId="0" xfId="2" applyNumberFormat="1" applyFill="1" applyBorder="1"/>
    <xf numFmtId="195" fontId="5" fillId="2" borderId="22" xfId="2" applyNumberFormat="1" applyFill="1" applyBorder="1"/>
    <xf numFmtId="0" fontId="5" fillId="0" borderId="23" xfId="2" applyBorder="1"/>
    <xf numFmtId="0" fontId="5" fillId="0" borderId="24" xfId="2" applyBorder="1"/>
    <xf numFmtId="1" fontId="5" fillId="0" borderId="21" xfId="2" applyNumberFormat="1" applyBorder="1"/>
    <xf numFmtId="195" fontId="4" fillId="7" borderId="23" xfId="2" applyNumberFormat="1" applyFont="1" applyFill="1" applyBorder="1"/>
    <xf numFmtId="195" fontId="4" fillId="7" borderId="1" xfId="2" applyNumberFormat="1" applyFont="1" applyFill="1" applyBorder="1"/>
    <xf numFmtId="195" fontId="4" fillId="7" borderId="24" xfId="2" applyNumberFormat="1" applyFont="1" applyFill="1" applyBorder="1"/>
    <xf numFmtId="195" fontId="11" fillId="0" borderId="0" xfId="2" applyNumberFormat="1" applyFont="1"/>
    <xf numFmtId="0" fontId="11" fillId="0" borderId="0" xfId="2" applyFont="1"/>
    <xf numFmtId="195" fontId="5" fillId="0" borderId="22" xfId="2" applyNumberFormat="1" applyBorder="1"/>
    <xf numFmtId="0" fontId="5" fillId="0" borderId="1" xfId="2" applyBorder="1"/>
    <xf numFmtId="195" fontId="5" fillId="8" borderId="22" xfId="2" applyNumberFormat="1" applyFill="1" applyBorder="1"/>
    <xf numFmtId="195" fontId="7" fillId="0" borderId="0" xfId="2" applyNumberFormat="1" applyFont="1" applyBorder="1"/>
    <xf numFmtId="0" fontId="4" fillId="0" borderId="21" xfId="2" applyFont="1" applyBorder="1"/>
    <xf numFmtId="195" fontId="4" fillId="0" borderId="0" xfId="2" applyNumberFormat="1" applyFont="1" applyBorder="1"/>
    <xf numFmtId="195" fontId="4" fillId="0" borderId="22" xfId="2" applyNumberFormat="1" applyFont="1" applyBorder="1"/>
    <xf numFmtId="0" fontId="5" fillId="8" borderId="0" xfId="2" applyFill="1" applyBorder="1"/>
    <xf numFmtId="0" fontId="5" fillId="0" borderId="18" xfId="2" applyFill="1" applyBorder="1"/>
    <xf numFmtId="195" fontId="5" fillId="0" borderId="19" xfId="2" applyNumberFormat="1" applyFill="1" applyBorder="1"/>
    <xf numFmtId="195" fontId="5" fillId="0" borderId="20" xfId="2" applyNumberFormat="1" applyFill="1" applyBorder="1"/>
    <xf numFmtId="195" fontId="5" fillId="8" borderId="21" xfId="2" applyNumberFormat="1" applyFill="1" applyBorder="1"/>
    <xf numFmtId="0" fontId="1" fillId="8" borderId="0" xfId="0" applyFont="1" applyFill="1"/>
    <xf numFmtId="0" fontId="0" fillId="8" borderId="0" xfId="0" applyFill="1"/>
    <xf numFmtId="195" fontId="5" fillId="9" borderId="0" xfId="2" applyNumberFormat="1" applyFill="1"/>
    <xf numFmtId="0" fontId="24" fillId="0" borderId="0" xfId="0" applyFont="1"/>
    <xf numFmtId="0" fontId="0" fillId="0" borderId="0" xfId="0" applyAlignment="1">
      <alignment horizontal="center"/>
    </xf>
    <xf numFmtId="0" fontId="26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0" fontId="27" fillId="12" borderId="0" xfId="0" applyFont="1" applyFill="1"/>
    <xf numFmtId="195" fontId="27" fillId="12" borderId="0" xfId="0" applyNumberFormat="1" applyFont="1" applyFill="1"/>
    <xf numFmtId="0" fontId="27" fillId="0" borderId="0" xfId="0" applyFont="1" applyFill="1" applyAlignment="1">
      <alignment horizontal="center"/>
    </xf>
    <xf numFmtId="0" fontId="0" fillId="12" borderId="0" xfId="0" applyFill="1"/>
    <xf numFmtId="195" fontId="0" fillId="12" borderId="0" xfId="0" applyNumberFormat="1" applyFill="1"/>
    <xf numFmtId="0" fontId="28" fillId="12" borderId="0" xfId="0" applyFont="1" applyFill="1" applyBorder="1"/>
    <xf numFmtId="195" fontId="28" fillId="12" borderId="0" xfId="0" applyNumberFormat="1" applyFont="1" applyFill="1" applyBorder="1"/>
    <xf numFmtId="0" fontId="0" fillId="0" borderId="0" xfId="0" applyBorder="1"/>
    <xf numFmtId="0" fontId="24" fillId="0" borderId="0" xfId="0" applyFont="1" applyBorder="1"/>
    <xf numFmtId="0" fontId="26" fillId="0" borderId="0" xfId="0" applyFont="1" applyFill="1" applyBorder="1"/>
    <xf numFmtId="0" fontId="0" fillId="0" borderId="0" xfId="0" applyFont="1" applyFill="1" applyBorder="1"/>
    <xf numFmtId="0" fontId="27" fillId="13" borderId="0" xfId="0" applyFont="1" applyFill="1" applyBorder="1"/>
    <xf numFmtId="195" fontId="27" fillId="13" borderId="0" xfId="0" applyNumberFormat="1" applyFont="1" applyFill="1" applyBorder="1"/>
    <xf numFmtId="0" fontId="0" fillId="0" borderId="0" xfId="0" applyAlignment="1">
      <alignment horizontal="left"/>
    </xf>
    <xf numFmtId="195" fontId="25" fillId="13" borderId="0" xfId="0" applyNumberFormat="1" applyFont="1" applyFill="1" applyBorder="1"/>
    <xf numFmtId="0" fontId="0" fillId="13" borderId="0" xfId="0" applyFill="1" applyBorder="1"/>
    <xf numFmtId="195" fontId="0" fillId="13" borderId="0" xfId="0" applyNumberFormat="1" applyFill="1" applyBorder="1"/>
    <xf numFmtId="0" fontId="28" fillId="13" borderId="0" xfId="0" applyFont="1" applyFill="1" applyBorder="1"/>
    <xf numFmtId="195" fontId="28" fillId="13" borderId="0" xfId="0" applyNumberFormat="1" applyFont="1" applyFill="1" applyBorder="1"/>
    <xf numFmtId="0" fontId="29" fillId="0" borderId="0" xfId="0" applyFont="1" applyFill="1" applyAlignment="1"/>
    <xf numFmtId="0" fontId="30" fillId="0" borderId="0" xfId="0" applyFont="1" applyFill="1" applyAlignment="1"/>
    <xf numFmtId="0" fontId="29" fillId="0" borderId="0" xfId="0" applyFont="1"/>
    <xf numFmtId="0" fontId="0" fillId="14" borderId="0" xfId="0" applyFill="1"/>
    <xf numFmtId="0" fontId="0" fillId="14" borderId="1" xfId="0" applyFill="1" applyBorder="1"/>
    <xf numFmtId="196" fontId="0" fillId="14" borderId="0" xfId="0" applyNumberFormat="1" applyFill="1"/>
    <xf numFmtId="194" fontId="0" fillId="14" borderId="0" xfId="0" applyNumberFormat="1" applyFill="1"/>
    <xf numFmtId="196" fontId="0" fillId="14" borderId="1" xfId="0" applyNumberFormat="1" applyFill="1" applyBorder="1"/>
    <xf numFmtId="194" fontId="0" fillId="14" borderId="1" xfId="0" applyNumberFormat="1" applyFill="1" applyBorder="1"/>
    <xf numFmtId="0" fontId="30" fillId="0" borderId="0" xfId="0" applyFont="1" applyFill="1" applyBorder="1"/>
    <xf numFmtId="2" fontId="0" fillId="0" borderId="0" xfId="0" applyNumberFormat="1"/>
    <xf numFmtId="0" fontId="22" fillId="15" borderId="0" xfId="0" applyFont="1" applyFill="1"/>
    <xf numFmtId="9" fontId="22" fillId="15" borderId="0" xfId="0" applyNumberFormat="1" applyFont="1" applyFill="1" applyAlignment="1">
      <alignment horizontal="right"/>
    </xf>
    <xf numFmtId="9" fontId="22" fillId="15" borderId="0" xfId="0" applyNumberFormat="1" applyFont="1" applyFill="1" applyAlignment="1">
      <alignment horizontal="center"/>
    </xf>
    <xf numFmtId="9" fontId="22" fillId="15" borderId="0" xfId="0" applyNumberFormat="1" applyFont="1" applyFill="1" applyAlignment="1">
      <alignment horizontal="left" wrapText="1"/>
    </xf>
    <xf numFmtId="0" fontId="27" fillId="16" borderId="0" xfId="0" applyFont="1" applyFill="1"/>
    <xf numFmtId="0" fontId="27" fillId="16" borderId="0" xfId="0" applyFont="1" applyFill="1" applyAlignment="1">
      <alignment horizontal="center"/>
    </xf>
    <xf numFmtId="0" fontId="27" fillId="16" borderId="0" xfId="0" applyFont="1" applyFill="1" applyAlignment="1">
      <alignment horizontal="left"/>
    </xf>
    <xf numFmtId="3" fontId="27" fillId="16" borderId="0" xfId="0" applyNumberFormat="1" applyFont="1" applyFill="1" applyAlignment="1">
      <alignment horizontal="center"/>
    </xf>
    <xf numFmtId="0" fontId="21" fillId="10" borderId="0" xfId="1"/>
    <xf numFmtId="0" fontId="31" fillId="0" borderId="0" xfId="0" applyFont="1"/>
    <xf numFmtId="0" fontId="32" fillId="0" borderId="0" xfId="0" applyFont="1"/>
    <xf numFmtId="0" fontId="1" fillId="3" borderId="0" xfId="0" applyFont="1" applyFill="1"/>
    <xf numFmtId="197" fontId="0" fillId="0" borderId="0" xfId="0" applyNumberFormat="1"/>
    <xf numFmtId="197" fontId="0" fillId="0" borderId="1" xfId="0" applyNumberFormat="1" applyBorder="1"/>
    <xf numFmtId="0" fontId="33" fillId="0" borderId="0" xfId="0" applyFont="1"/>
    <xf numFmtId="0" fontId="34" fillId="0" borderId="0" xfId="0" applyFont="1"/>
    <xf numFmtId="0" fontId="35" fillId="0" borderId="0" xfId="0" applyFont="1"/>
    <xf numFmtId="195" fontId="0" fillId="0" borderId="0" xfId="0" applyNumberFormat="1" applyAlignment="1">
      <alignment horizontal="right"/>
    </xf>
    <xf numFmtId="0" fontId="34" fillId="0" borderId="0" xfId="0" applyFont="1" applyBorder="1"/>
    <xf numFmtId="195" fontId="0" fillId="0" borderId="0" xfId="0" applyNumberFormat="1" applyBorder="1" applyAlignment="1">
      <alignment horizontal="right"/>
    </xf>
    <xf numFmtId="0" fontId="0" fillId="0" borderId="0" xfId="0" applyFill="1" applyAlignment="1">
      <alignment horizontal="right"/>
    </xf>
    <xf numFmtId="195" fontId="0" fillId="0" borderId="0" xfId="0" applyNumberFormat="1" applyFill="1" applyAlignment="1">
      <alignment horizontal="right"/>
    </xf>
    <xf numFmtId="195" fontId="0" fillId="0" borderId="0" xfId="0" applyNumberFormat="1" applyFill="1"/>
    <xf numFmtId="0" fontId="36" fillId="0" borderId="0" xfId="0" applyFont="1"/>
    <xf numFmtId="0" fontId="34" fillId="0" borderId="0" xfId="0" applyNumberFormat="1" applyFont="1"/>
    <xf numFmtId="0" fontId="37" fillId="0" borderId="0" xfId="3" applyFont="1" applyAlignment="1">
      <alignment horizontal="center" vertical="top" wrapText="1"/>
    </xf>
    <xf numFmtId="0" fontId="37" fillId="0" borderId="0" xfId="3" applyFont="1" applyAlignment="1">
      <alignment horizontal="left" vertical="top" wrapText="1"/>
    </xf>
    <xf numFmtId="0" fontId="38" fillId="0" borderId="0" xfId="3" applyFont="1" applyAlignment="1">
      <alignment horizontal="center" vertical="top" wrapText="1"/>
    </xf>
    <xf numFmtId="0" fontId="39" fillId="0" borderId="0" xfId="3" applyFont="1" applyAlignment="1">
      <alignment horizontal="center" vertical="top" wrapText="1"/>
    </xf>
    <xf numFmtId="0" fontId="23" fillId="0" borderId="0" xfId="3"/>
    <xf numFmtId="195" fontId="23" fillId="0" borderId="0" xfId="3" applyNumberFormat="1"/>
    <xf numFmtId="195" fontId="40" fillId="0" borderId="0" xfId="3" applyNumberFormat="1" applyFont="1" applyAlignment="1">
      <alignment horizontal="center"/>
    </xf>
    <xf numFmtId="195" fontId="25" fillId="0" borderId="0" xfId="3" applyNumberFormat="1" applyFont="1" applyAlignment="1">
      <alignment horizontal="center"/>
    </xf>
    <xf numFmtId="0" fontId="40" fillId="0" borderId="0" xfId="3" applyFont="1" applyAlignment="1">
      <alignment horizontal="center"/>
    </xf>
    <xf numFmtId="0" fontId="25" fillId="0" borderId="0" xfId="3" applyFont="1" applyAlignment="1">
      <alignment horizontal="center"/>
    </xf>
    <xf numFmtId="0" fontId="41" fillId="0" borderId="0" xfId="3" applyFont="1" applyAlignment="1">
      <alignment horizontal="left"/>
    </xf>
    <xf numFmtId="0" fontId="25" fillId="17" borderId="0" xfId="3" applyFont="1" applyFill="1" applyAlignment="1">
      <alignment horizontal="center"/>
    </xf>
    <xf numFmtId="0" fontId="23" fillId="17" borderId="0" xfId="3" applyFill="1"/>
    <xf numFmtId="195" fontId="25" fillId="17" borderId="0" xfId="3" applyNumberFormat="1" applyFont="1" applyFill="1" applyAlignment="1">
      <alignment horizontal="center"/>
    </xf>
    <xf numFmtId="195" fontId="23" fillId="17" borderId="0" xfId="3" applyNumberFormat="1" applyFill="1"/>
    <xf numFmtId="0" fontId="40" fillId="0" borderId="0" xfId="3" applyFont="1" applyAlignment="1">
      <alignment horizontal="right"/>
    </xf>
    <xf numFmtId="0" fontId="42" fillId="0" borderId="0" xfId="3" applyFont="1"/>
    <xf numFmtId="0" fontId="37" fillId="0" borderId="0" xfId="3" applyFont="1"/>
    <xf numFmtId="0" fontId="23" fillId="18" borderId="0" xfId="3" applyFill="1"/>
    <xf numFmtId="0" fontId="23" fillId="18" borderId="0" xfId="3" applyFont="1" applyFill="1"/>
    <xf numFmtId="195" fontId="23" fillId="18" borderId="0" xfId="3" applyNumberFormat="1" applyFill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25" fillId="0" borderId="0" xfId="0" applyFont="1"/>
    <xf numFmtId="0" fontId="25" fillId="14" borderId="0" xfId="0" applyFont="1" applyFill="1"/>
    <xf numFmtId="0" fontId="47" fillId="0" borderId="0" xfId="0" applyFont="1"/>
    <xf numFmtId="0" fontId="48" fillId="0" borderId="0" xfId="0" applyFont="1"/>
    <xf numFmtId="0" fontId="26" fillId="0" borderId="0" xfId="0" applyFont="1"/>
    <xf numFmtId="0" fontId="47" fillId="0" borderId="0" xfId="0" applyFont="1" applyFill="1"/>
    <xf numFmtId="0" fontId="44" fillId="0" borderId="0" xfId="0" applyFont="1" applyAlignment="1">
      <alignment horizontal="right"/>
    </xf>
    <xf numFmtId="0" fontId="45" fillId="0" borderId="0" xfId="0" applyFont="1" applyFill="1" applyAlignment="1">
      <alignment horizontal="right"/>
    </xf>
    <xf numFmtId="0" fontId="44" fillId="0" borderId="0" xfId="0" applyFont="1" applyFill="1"/>
    <xf numFmtId="0" fontId="45" fillId="0" borderId="0" xfId="0" applyFont="1" applyFill="1"/>
    <xf numFmtId="0" fontId="49" fillId="0" borderId="0" xfId="0" applyFont="1" applyBorder="1"/>
    <xf numFmtId="0" fontId="45" fillId="0" borderId="0" xfId="0" applyFont="1" applyBorder="1"/>
    <xf numFmtId="0" fontId="45" fillId="0" borderId="0" xfId="0" applyFont="1" applyBorder="1" applyAlignment="1">
      <alignment horizontal="center"/>
    </xf>
    <xf numFmtId="0" fontId="50" fillId="0" borderId="0" xfId="0" applyFont="1"/>
    <xf numFmtId="0" fontId="45" fillId="0" borderId="0" xfId="0" applyFont="1" applyAlignment="1">
      <alignment horizontal="right"/>
    </xf>
    <xf numFmtId="0" fontId="45" fillId="0" borderId="0" xfId="0" applyFont="1" applyAlignment="1">
      <alignment horizontal="center"/>
    </xf>
    <xf numFmtId="195" fontId="45" fillId="0" borderId="0" xfId="0" applyNumberFormat="1" applyFont="1"/>
    <xf numFmtId="195" fontId="45" fillId="0" borderId="0" xfId="0" applyNumberFormat="1" applyFont="1" applyAlignment="1">
      <alignment horizontal="center"/>
    </xf>
    <xf numFmtId="195" fontId="48" fillId="0" borderId="0" xfId="0" applyNumberFormat="1" applyFont="1"/>
    <xf numFmtId="0" fontId="51" fillId="0" borderId="0" xfId="0" applyFont="1"/>
    <xf numFmtId="0" fontId="50" fillId="0" borderId="0" xfId="0" applyFont="1" applyFill="1"/>
    <xf numFmtId="0" fontId="5" fillId="0" borderId="12" xfId="2" applyFont="1" applyBorder="1" applyAlignment="1">
      <alignment vertical="center" wrapText="1"/>
    </xf>
    <xf numFmtId="0" fontId="5" fillId="0" borderId="25" xfId="2" applyBorder="1" applyAlignment="1">
      <alignment vertical="center" wrapText="1"/>
    </xf>
    <xf numFmtId="0" fontId="5" fillId="0" borderId="4" xfId="2" applyBorder="1" applyAlignment="1">
      <alignment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26" xfId="2" applyFont="1" applyBorder="1" applyAlignment="1">
      <alignment vertical="center" wrapText="1"/>
    </xf>
    <xf numFmtId="0" fontId="4" fillId="0" borderId="8" xfId="2" applyFont="1" applyBorder="1" applyAlignment="1">
      <alignment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4" fillId="0" borderId="13" xfId="2" applyFont="1" applyBorder="1"/>
    <xf numFmtId="0" fontId="4" fillId="0" borderId="4" xfId="2" applyFont="1" applyBorder="1"/>
    <xf numFmtId="0" fontId="4" fillId="0" borderId="5" xfId="2" applyFont="1" applyBorder="1"/>
    <xf numFmtId="0" fontId="5" fillId="0" borderId="9" xfId="2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5" fillId="0" borderId="10" xfId="2" applyBorder="1" applyAlignment="1">
      <alignment vertical="center" wrapText="1"/>
    </xf>
    <xf numFmtId="0" fontId="5" fillId="0" borderId="14" xfId="2" applyFont="1" applyBorder="1" applyAlignment="1">
      <alignment vertical="center" wrapText="1"/>
    </xf>
    <xf numFmtId="0" fontId="5" fillId="0" borderId="0" xfId="2" applyBorder="1" applyAlignment="1">
      <alignment vertical="center" wrapText="1"/>
    </xf>
    <xf numFmtId="0" fontId="5" fillId="0" borderId="3" xfId="2" applyBorder="1" applyAlignment="1">
      <alignment vertical="center" wrapText="1"/>
    </xf>
  </cellXfs>
  <cellStyles count="4">
    <cellStyle name="40% - Accent6" xfId="1" builtinId="51"/>
    <cellStyle name="Normal" xfId="0" builtinId="0"/>
    <cellStyle name="Normal 2" xfId="2"/>
    <cellStyle name="Normal 3" xfId="3"/>
  </cellStyles>
  <dxfs count="61">
    <dxf>
      <font>
        <b val="0"/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19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7" displayName="Table7" ref="A16:M20" totalsRowShown="0" headerRowDxfId="47" dataDxfId="46">
  <tableColumns count="13">
    <tableColumn id="1" name="W/m2" dataDxfId="60"/>
    <tableColumn id="2" name="2000" dataDxfId="59"/>
    <tableColumn id="3" name="2005" dataDxfId="58"/>
    <tableColumn id="4" name="2010" dataDxfId="57"/>
    <tableColumn id="5" name="2020" dataDxfId="56"/>
    <tableColumn id="6" name="2030" dataDxfId="55"/>
    <tableColumn id="7" name="2040" dataDxfId="54"/>
    <tableColumn id="8" name="2050" dataDxfId="53"/>
    <tableColumn id="9" name="2060" dataDxfId="52"/>
    <tableColumn id="10" name="2070" dataDxfId="51"/>
    <tableColumn id="11" name="2080" dataDxfId="50"/>
    <tableColumn id="12" name="2090" dataDxfId="49"/>
    <tableColumn id="13" name="2100" dataDxfId="4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8" displayName="Table8" ref="A24:M32" totalsRowShown="0" headerRowDxfId="32" dataDxfId="31">
  <tableColumns count="13">
    <tableColumn id="1" name="MiniCAM - RCP 4.5" dataDxfId="45"/>
    <tableColumn id="2" name="2000" dataDxfId="44"/>
    <tableColumn id="3" name="2005" dataDxfId="43"/>
    <tableColumn id="4" name="2010" dataDxfId="42"/>
    <tableColumn id="5" name="2020" dataDxfId="41"/>
    <tableColumn id="6" name="2030" dataDxfId="40"/>
    <tableColumn id="7" name="2040" dataDxfId="39"/>
    <tableColumn id="8" name="2050" dataDxfId="38"/>
    <tableColumn id="9" name="2060" dataDxfId="37"/>
    <tableColumn id="10" name="2070" dataDxfId="36"/>
    <tableColumn id="11" name="2080" dataDxfId="35"/>
    <tableColumn id="12" name="2090" dataDxfId="34"/>
    <tableColumn id="13" name="2100" dataDxfId="33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3" name="Table9" displayName="Table9" ref="A35:M39" totalsRowShown="0" headerRowDxfId="17" dataDxfId="16">
  <tableColumns count="13">
    <tableColumn id="1" name="W/m2" dataDxfId="30"/>
    <tableColumn id="2" name="2000" dataDxfId="29"/>
    <tableColumn id="3" name="2005" dataDxfId="28"/>
    <tableColumn id="4" name="2010" dataDxfId="27"/>
    <tableColumn id="5" name="2020" dataDxfId="26"/>
    <tableColumn id="6" name="2030" dataDxfId="25"/>
    <tableColumn id="7" name="2040" dataDxfId="24"/>
    <tableColumn id="8" name="2050" dataDxfId="23"/>
    <tableColumn id="9" name="2060" dataDxfId="22"/>
    <tableColumn id="10" name="2070" dataDxfId="21"/>
    <tableColumn id="11" name="2080" dataDxfId="20"/>
    <tableColumn id="12" name="2090" dataDxfId="19"/>
    <tableColumn id="13" name="2100" dataDxfId="18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id="4" name="Table511" displayName="Table511" ref="A4:M12" headerRowDxfId="2" dataDxfId="1" totalsRowDxfId="0">
  <tableColumns count="13">
    <tableColumn id="1" name="IMAGE - RCP3-PD (2.6)" totalsRowLabel="Total" dataDxfId="15"/>
    <tableColumn id="2" name="2000" dataDxfId="14"/>
    <tableColumn id="3" name="2005" dataDxfId="13"/>
    <tableColumn id="4" name="2010" dataDxfId="12"/>
    <tableColumn id="5" name="2020" dataDxfId="11"/>
    <tableColumn id="6" name="2030" dataDxfId="10"/>
    <tableColumn id="7" name="2040" dataDxfId="9"/>
    <tableColumn id="8" name="2050" dataDxfId="8"/>
    <tableColumn id="9" name="2060" dataDxfId="7"/>
    <tableColumn id="10" name="2070" dataDxfId="6"/>
    <tableColumn id="11" name="2080" dataDxfId="5"/>
    <tableColumn id="12" name="2090" dataDxfId="4"/>
    <tableColumn id="13" name="2100" totalsRowFunction="sum" dataDxfId="3"/>
  </tableColumns>
  <tableStyleInfo name="TableStyleLight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0"/>
  </sheetPr>
  <dimension ref="A2:AC54"/>
  <sheetViews>
    <sheetView tabSelected="1" zoomScale="75" workbookViewId="0">
      <selection activeCell="AA16" sqref="AA16"/>
    </sheetView>
  </sheetViews>
  <sheetFormatPr defaultColWidth="9" defaultRowHeight="15" x14ac:dyDescent="0.25"/>
  <cols>
    <col min="1" max="1" width="18.140625" customWidth="1"/>
    <col min="2" max="2" width="11.28515625" customWidth="1"/>
    <col min="3" max="3" width="9.140625" customWidth="1"/>
    <col min="4" max="4" width="13.85546875" bestFit="1" customWidth="1"/>
    <col min="6" max="13" width="2.7109375" customWidth="1"/>
    <col min="14" max="14" width="4.28515625" customWidth="1"/>
    <col min="15" max="15" width="3.7109375" customWidth="1"/>
    <col min="16" max="16" width="4.28515625" customWidth="1"/>
    <col min="17" max="17" width="2.7109375" customWidth="1"/>
    <col min="18" max="18" width="10.85546875" customWidth="1"/>
    <col min="19" max="21" width="2.7109375" customWidth="1"/>
    <col min="22" max="22" width="3.7109375" customWidth="1"/>
    <col min="23" max="26" width="2.7109375" customWidth="1"/>
    <col min="27" max="27" width="12" bestFit="1" customWidth="1"/>
    <col min="28" max="28" width="3.28515625" customWidth="1"/>
    <col min="29" max="29" width="11.28515625" customWidth="1"/>
  </cols>
  <sheetData>
    <row r="2" spans="2:29" x14ac:dyDescent="0.25">
      <c r="B2" t="s">
        <v>0</v>
      </c>
    </row>
    <row r="3" spans="2:29" x14ac:dyDescent="0.25">
      <c r="B3" s="2" t="s">
        <v>18</v>
      </c>
      <c r="C3" s="2" t="s">
        <v>19</v>
      </c>
      <c r="D3" s="2" t="s">
        <v>20</v>
      </c>
      <c r="E3" s="2" t="s">
        <v>21</v>
      </c>
      <c r="F3" s="2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116</v>
      </c>
      <c r="O3" s="3" t="s">
        <v>117</v>
      </c>
      <c r="P3" s="3" t="s">
        <v>9</v>
      </c>
      <c r="Q3" s="3" t="s">
        <v>118</v>
      </c>
      <c r="R3" s="153" t="s">
        <v>314</v>
      </c>
      <c r="S3" s="3" t="s">
        <v>10</v>
      </c>
      <c r="T3" s="3" t="s">
        <v>11</v>
      </c>
      <c r="U3" s="3" t="s">
        <v>12</v>
      </c>
      <c r="V3" s="3" t="s">
        <v>13</v>
      </c>
      <c r="W3" s="3" t="s">
        <v>14</v>
      </c>
      <c r="X3" s="3" t="s">
        <v>15</v>
      </c>
      <c r="Y3" s="3" t="s">
        <v>16</v>
      </c>
      <c r="Z3" s="3" t="s">
        <v>115</v>
      </c>
      <c r="AA3" s="2" t="s">
        <v>32</v>
      </c>
    </row>
    <row r="4" spans="2:29" x14ac:dyDescent="0.25">
      <c r="D4" t="s">
        <v>31</v>
      </c>
      <c r="E4">
        <v>2005</v>
      </c>
      <c r="R4">
        <v>807.27</v>
      </c>
      <c r="AA4" t="s">
        <v>22</v>
      </c>
    </row>
    <row r="5" spans="2:29" x14ac:dyDescent="0.25">
      <c r="D5" t="s">
        <v>31</v>
      </c>
      <c r="E5">
        <v>2005</v>
      </c>
      <c r="R5">
        <v>793</v>
      </c>
      <c r="AA5" t="s">
        <v>23</v>
      </c>
    </row>
    <row r="6" spans="2:29" x14ac:dyDescent="0.25">
      <c r="D6" t="s">
        <v>31</v>
      </c>
      <c r="E6">
        <v>2005</v>
      </c>
      <c r="R6">
        <v>19217</v>
      </c>
      <c r="AA6" t="s">
        <v>24</v>
      </c>
    </row>
    <row r="7" spans="2:29" x14ac:dyDescent="0.25">
      <c r="D7" t="s">
        <v>31</v>
      </c>
      <c r="E7">
        <v>2005</v>
      </c>
      <c r="R7">
        <v>0.76</v>
      </c>
      <c r="AA7" t="s">
        <v>25</v>
      </c>
    </row>
    <row r="8" spans="2:29" x14ac:dyDescent="0.25">
      <c r="D8" t="s">
        <v>31</v>
      </c>
      <c r="E8">
        <v>2005</v>
      </c>
      <c r="R8">
        <v>0.06</v>
      </c>
      <c r="AA8" t="s">
        <v>26</v>
      </c>
      <c r="AC8" s="134" t="s">
        <v>143</v>
      </c>
    </row>
    <row r="9" spans="2:29" x14ac:dyDescent="0.25">
      <c r="D9" t="s">
        <v>31</v>
      </c>
      <c r="E9">
        <v>2005</v>
      </c>
      <c r="R9" s="134">
        <v>1988</v>
      </c>
      <c r="AA9" t="s">
        <v>27</v>
      </c>
      <c r="AC9" s="134">
        <v>2556</v>
      </c>
    </row>
    <row r="10" spans="2:29" x14ac:dyDescent="0.25">
      <c r="D10" t="s">
        <v>31</v>
      </c>
      <c r="E10">
        <v>2005</v>
      </c>
      <c r="R10" s="134">
        <v>3067</v>
      </c>
      <c r="AA10" t="s">
        <v>28</v>
      </c>
      <c r="AC10" s="134">
        <v>2485</v>
      </c>
    </row>
    <row r="11" spans="2:29" x14ac:dyDescent="0.25">
      <c r="D11" t="s">
        <v>31</v>
      </c>
      <c r="E11">
        <v>2005</v>
      </c>
      <c r="R11" s="134">
        <v>2109</v>
      </c>
      <c r="AA11" t="s">
        <v>29</v>
      </c>
      <c r="AC11" s="134">
        <v>2091</v>
      </c>
    </row>
    <row r="12" spans="2:29" x14ac:dyDescent="0.25">
      <c r="B12" s="4"/>
      <c r="C12" s="4"/>
      <c r="D12" s="4" t="s">
        <v>31</v>
      </c>
      <c r="E12" s="4">
        <v>2005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35">
        <v>390</v>
      </c>
      <c r="S12" s="4"/>
      <c r="T12" s="4"/>
      <c r="U12" s="4"/>
      <c r="V12" s="4"/>
      <c r="W12" s="4"/>
      <c r="X12" s="4"/>
      <c r="Y12" s="4"/>
      <c r="Z12" s="4"/>
      <c r="AA12" s="4" t="s">
        <v>30</v>
      </c>
      <c r="AB12" s="4"/>
      <c r="AC12" s="135">
        <v>408</v>
      </c>
    </row>
    <row r="13" spans="2:29" x14ac:dyDescent="0.25">
      <c r="D13" t="s">
        <v>33</v>
      </c>
      <c r="R13">
        <v>3.71</v>
      </c>
      <c r="AA13" t="s">
        <v>34</v>
      </c>
    </row>
    <row r="14" spans="2:29" x14ac:dyDescent="0.25">
      <c r="D14" t="s">
        <v>33</v>
      </c>
      <c r="R14">
        <v>4.53E-2</v>
      </c>
      <c r="AA14" t="s">
        <v>35</v>
      </c>
    </row>
    <row r="15" spans="2:29" x14ac:dyDescent="0.25">
      <c r="D15" t="s">
        <v>33</v>
      </c>
      <c r="R15">
        <v>4.9500000000000002E-2</v>
      </c>
      <c r="AA15" t="s">
        <v>36</v>
      </c>
    </row>
    <row r="16" spans="2:29" x14ac:dyDescent="0.25">
      <c r="D16" t="s">
        <v>33</v>
      </c>
      <c r="R16">
        <v>5.2999999999999998E-4</v>
      </c>
      <c r="AA16" t="s">
        <v>37</v>
      </c>
    </row>
    <row r="17" spans="2:29" x14ac:dyDescent="0.25">
      <c r="D17" t="s">
        <v>33</v>
      </c>
      <c r="R17">
        <v>1.46E-2</v>
      </c>
      <c r="AA17" t="s">
        <v>38</v>
      </c>
    </row>
    <row r="18" spans="2:29" x14ac:dyDescent="0.25">
      <c r="D18" t="s">
        <v>33</v>
      </c>
      <c r="R18">
        <v>1.41</v>
      </c>
      <c r="AA18" t="s">
        <v>39</v>
      </c>
    </row>
    <row r="19" spans="2:29" x14ac:dyDescent="0.25">
      <c r="D19" t="s">
        <v>33</v>
      </c>
      <c r="R19">
        <v>2.9</v>
      </c>
      <c r="AA19" t="s">
        <v>40</v>
      </c>
    </row>
    <row r="20" spans="2:29" x14ac:dyDescent="0.25">
      <c r="D20" t="s">
        <v>33</v>
      </c>
      <c r="R20" s="7">
        <v>2.4E-2</v>
      </c>
      <c r="AA20" t="s">
        <v>41</v>
      </c>
    </row>
    <row r="21" spans="2:29" x14ac:dyDescent="0.25">
      <c r="D21" t="s">
        <v>33</v>
      </c>
      <c r="R21">
        <v>0.44</v>
      </c>
      <c r="AA21" t="s">
        <v>42</v>
      </c>
    </row>
    <row r="22" spans="2:29" x14ac:dyDescent="0.25">
      <c r="D22" t="s">
        <v>33</v>
      </c>
      <c r="R22">
        <v>2E-3</v>
      </c>
      <c r="AA22" t="s">
        <v>43</v>
      </c>
    </row>
    <row r="23" spans="2:29" x14ac:dyDescent="0.25">
      <c r="D23" t="s">
        <v>33</v>
      </c>
      <c r="R23">
        <v>596.4</v>
      </c>
      <c r="AA23" t="s">
        <v>44</v>
      </c>
      <c r="AC23" s="134" t="s">
        <v>143</v>
      </c>
    </row>
    <row r="24" spans="2:29" x14ac:dyDescent="0.25">
      <c r="D24" t="s">
        <v>33</v>
      </c>
      <c r="R24" s="134">
        <v>9.1579999999999995E-2</v>
      </c>
      <c r="AA24" t="s">
        <v>45</v>
      </c>
      <c r="AC24" s="134">
        <v>9.9909999999999999E-2</v>
      </c>
    </row>
    <row r="25" spans="2:29" x14ac:dyDescent="0.25">
      <c r="B25" s="4"/>
      <c r="C25" s="4"/>
      <c r="D25" s="4" t="s">
        <v>33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35">
        <v>8.8030000000000001E-3</v>
      </c>
      <c r="S25" s="4"/>
      <c r="T25" s="4"/>
      <c r="U25" s="4"/>
      <c r="V25" s="4"/>
      <c r="W25" s="4"/>
      <c r="X25" s="4"/>
      <c r="Y25" s="4"/>
      <c r="Z25" s="4"/>
      <c r="AA25" s="4" t="s">
        <v>46</v>
      </c>
      <c r="AB25" s="4"/>
      <c r="AC25" s="135">
        <v>8.3680000000000004E-3</v>
      </c>
    </row>
    <row r="26" spans="2:29" x14ac:dyDescent="0.25">
      <c r="C26" t="s">
        <v>49</v>
      </c>
      <c r="D26" t="s">
        <v>47</v>
      </c>
      <c r="E26">
        <v>2005</v>
      </c>
      <c r="R26">
        <v>375</v>
      </c>
      <c r="AA26" t="s">
        <v>48</v>
      </c>
    </row>
    <row r="27" spans="2:29" x14ac:dyDescent="0.25">
      <c r="C27" t="s">
        <v>50</v>
      </c>
      <c r="D27" t="s">
        <v>47</v>
      </c>
      <c r="E27">
        <v>2005</v>
      </c>
      <c r="R27">
        <v>550</v>
      </c>
      <c r="AA27" t="s">
        <v>48</v>
      </c>
      <c r="AC27" s="134" t="s">
        <v>143</v>
      </c>
    </row>
    <row r="28" spans="2:29" x14ac:dyDescent="0.25">
      <c r="C28" t="s">
        <v>52</v>
      </c>
      <c r="D28" t="s">
        <v>47</v>
      </c>
      <c r="E28">
        <v>2005</v>
      </c>
      <c r="R28" s="136">
        <v>3.4000000000000002E-4</v>
      </c>
      <c r="AA28" t="s">
        <v>51</v>
      </c>
      <c r="AC28" s="137">
        <v>3.2299999999999999E-4</v>
      </c>
    </row>
    <row r="29" spans="2:29" x14ac:dyDescent="0.25">
      <c r="C29" t="s">
        <v>53</v>
      </c>
      <c r="D29" t="s">
        <v>47</v>
      </c>
      <c r="E29">
        <v>2005</v>
      </c>
      <c r="R29" s="136">
        <v>-0.11</v>
      </c>
      <c r="AA29" t="s">
        <v>51</v>
      </c>
      <c r="AC29" s="137">
        <v>-7.2999999999999995E-2</v>
      </c>
    </row>
    <row r="30" spans="2:29" x14ac:dyDescent="0.25">
      <c r="C30" t="s">
        <v>52</v>
      </c>
      <c r="D30" t="s">
        <v>47</v>
      </c>
      <c r="E30">
        <v>2005</v>
      </c>
      <c r="R30" s="136">
        <v>2.9199999999999999E-3</v>
      </c>
      <c r="AA30" t="s">
        <v>54</v>
      </c>
      <c r="AC30" s="137">
        <v>2.8609999999999998E-3</v>
      </c>
    </row>
    <row r="31" spans="2:29" x14ac:dyDescent="0.25">
      <c r="B31" s="4"/>
      <c r="C31" s="4" t="s">
        <v>53</v>
      </c>
      <c r="D31" s="4" t="s">
        <v>47</v>
      </c>
      <c r="E31" s="4">
        <v>2005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38">
        <v>-0.76900000000000002</v>
      </c>
      <c r="S31" s="4"/>
      <c r="T31" s="4"/>
      <c r="U31" s="4"/>
      <c r="V31" s="4"/>
      <c r="W31" s="4"/>
      <c r="X31" s="4"/>
      <c r="Y31" s="4"/>
      <c r="Z31" s="4"/>
      <c r="AA31" s="4" t="s">
        <v>54</v>
      </c>
      <c r="AB31" s="4"/>
      <c r="AC31" s="139">
        <v>-0.74719999999999998</v>
      </c>
    </row>
    <row r="32" spans="2:29" x14ac:dyDescent="0.25">
      <c r="D32" t="s">
        <v>55</v>
      </c>
      <c r="E32">
        <v>2005</v>
      </c>
      <c r="R32">
        <v>500</v>
      </c>
      <c r="AA32" t="s">
        <v>48</v>
      </c>
    </row>
    <row r="33" spans="1:29" x14ac:dyDescent="0.25">
      <c r="D33" t="s">
        <v>55</v>
      </c>
      <c r="E33">
        <v>2005</v>
      </c>
      <c r="R33">
        <v>1000</v>
      </c>
      <c r="AA33" t="s">
        <v>22</v>
      </c>
    </row>
    <row r="34" spans="1:29" x14ac:dyDescent="0.25">
      <c r="B34" s="5"/>
      <c r="C34" s="5"/>
      <c r="D34" s="5" t="s">
        <v>55</v>
      </c>
      <c r="E34" s="5">
        <v>2005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10</v>
      </c>
      <c r="S34" s="5"/>
      <c r="T34" s="5"/>
      <c r="U34" s="5"/>
      <c r="V34" s="5"/>
      <c r="W34" s="5"/>
      <c r="X34" s="5"/>
      <c r="Y34" s="5"/>
      <c r="Z34" s="5"/>
      <c r="AA34" s="5" t="s">
        <v>56</v>
      </c>
      <c r="AB34" s="5"/>
      <c r="AC34" s="5"/>
    </row>
    <row r="35" spans="1:29" x14ac:dyDescent="0.25">
      <c r="D35" t="s">
        <v>55</v>
      </c>
      <c r="E35">
        <v>2005</v>
      </c>
      <c r="R35">
        <v>10</v>
      </c>
      <c r="AA35" t="s">
        <v>25</v>
      </c>
    </row>
    <row r="36" spans="1:29" x14ac:dyDescent="0.25">
      <c r="D36" t="s">
        <v>55</v>
      </c>
      <c r="E36">
        <v>2005</v>
      </c>
      <c r="R36">
        <v>50</v>
      </c>
      <c r="AA36" t="s">
        <v>57</v>
      </c>
    </row>
    <row r="37" spans="1:29" x14ac:dyDescent="0.25">
      <c r="A37" t="s">
        <v>211</v>
      </c>
      <c r="D37" s="150" t="s">
        <v>33</v>
      </c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>
        <v>2150</v>
      </c>
      <c r="S37" s="150"/>
      <c r="T37" s="150"/>
      <c r="U37" s="150"/>
      <c r="V37" s="150"/>
      <c r="W37" s="150"/>
      <c r="X37" s="150"/>
      <c r="Y37" s="150"/>
      <c r="Z37" s="150"/>
      <c r="AA37" s="150" t="s">
        <v>150</v>
      </c>
      <c r="AC37" s="151" t="s">
        <v>152</v>
      </c>
    </row>
    <row r="38" spans="1:29" x14ac:dyDescent="0.25">
      <c r="D38" s="150" t="s">
        <v>33</v>
      </c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>
        <v>20</v>
      </c>
      <c r="S38" s="150"/>
      <c r="T38" s="150"/>
      <c r="U38" s="150"/>
      <c r="V38" s="150"/>
      <c r="W38" s="150"/>
      <c r="X38" s="150"/>
      <c r="Y38" s="150"/>
      <c r="Z38" s="150"/>
      <c r="AA38" s="150" t="s">
        <v>151</v>
      </c>
      <c r="AC38" s="152" t="s">
        <v>153</v>
      </c>
    </row>
    <row r="39" spans="1:29" x14ac:dyDescent="0.25">
      <c r="D39" s="150" t="s">
        <v>55</v>
      </c>
      <c r="E39" s="150">
        <v>2200</v>
      </c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>
        <v>0</v>
      </c>
      <c r="S39" s="150"/>
      <c r="T39" s="150"/>
      <c r="U39" s="150"/>
      <c r="V39" s="150"/>
      <c r="W39" s="150"/>
      <c r="X39" s="150"/>
      <c r="Y39" s="150"/>
      <c r="Z39" s="150"/>
      <c r="AA39" s="150" t="s">
        <v>57</v>
      </c>
    </row>
    <row r="40" spans="1:29" x14ac:dyDescent="0.25">
      <c r="A40" s="5"/>
      <c r="B40" s="5"/>
    </row>
    <row r="41" spans="1:29" x14ac:dyDescent="0.25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29" x14ac:dyDescent="0.25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29" x14ac:dyDescent="0.25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29" x14ac:dyDescent="0.25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29" x14ac:dyDescent="0.25">
      <c r="A45" s="5"/>
      <c r="B45" s="5"/>
    </row>
    <row r="46" spans="1:29" x14ac:dyDescent="0.25">
      <c r="A46" s="5"/>
      <c r="B46" s="5"/>
      <c r="C46" s="55"/>
      <c r="D46" s="55"/>
      <c r="E46" s="55"/>
      <c r="F46" s="55"/>
      <c r="G46" s="55"/>
    </row>
    <row r="47" spans="1:29" x14ac:dyDescent="0.25">
      <c r="A47" s="5"/>
      <c r="B47" s="5"/>
    </row>
    <row r="48" spans="1:29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</sheetData>
  <phoneticPr fontId="0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5" sqref="F5"/>
    </sheetView>
  </sheetViews>
  <sheetFormatPr defaultColWidth="9" defaultRowHeight="15" x14ac:dyDescent="0.25"/>
  <sheetData>
    <row r="1" spans="1:6" x14ac:dyDescent="0.25">
      <c r="A1" s="151" t="s">
        <v>220</v>
      </c>
    </row>
    <row r="3" spans="1:6" x14ac:dyDescent="0.25">
      <c r="B3" t="s">
        <v>0</v>
      </c>
    </row>
    <row r="4" spans="1:6" x14ac:dyDescent="0.25">
      <c r="B4" s="1" t="s">
        <v>18</v>
      </c>
      <c r="C4" s="1" t="s">
        <v>19</v>
      </c>
      <c r="D4" s="1" t="s">
        <v>20</v>
      </c>
      <c r="E4" s="1" t="s">
        <v>21</v>
      </c>
      <c r="F4" s="153" t="s">
        <v>314</v>
      </c>
    </row>
    <row r="5" spans="1:6" x14ac:dyDescent="0.25">
      <c r="D5" t="s">
        <v>210</v>
      </c>
      <c r="E5">
        <v>2005</v>
      </c>
      <c r="F5" s="154">
        <v>-0.25324088999999994</v>
      </c>
    </row>
    <row r="6" spans="1:6" x14ac:dyDescent="0.25">
      <c r="B6" s="119"/>
      <c r="C6" s="119"/>
      <c r="D6" s="119" t="s">
        <v>210</v>
      </c>
      <c r="E6" s="119">
        <v>2010</v>
      </c>
      <c r="F6" s="154">
        <v>-0.20450546999999988</v>
      </c>
    </row>
    <row r="7" spans="1:6" x14ac:dyDescent="0.25">
      <c r="B7" s="119"/>
      <c r="C7" s="119"/>
      <c r="D7" s="119" t="s">
        <v>210</v>
      </c>
      <c r="E7" s="119">
        <v>2015</v>
      </c>
      <c r="F7" s="154">
        <v>-0.14838758000000002</v>
      </c>
    </row>
    <row r="8" spans="1:6" x14ac:dyDescent="0.25">
      <c r="B8" s="119"/>
      <c r="C8" s="119"/>
      <c r="D8" s="119" t="s">
        <v>210</v>
      </c>
      <c r="E8" s="119">
        <v>2020</v>
      </c>
      <c r="F8" s="154">
        <v>-8.3249989999999913E-2</v>
      </c>
    </row>
    <row r="9" spans="1:6" x14ac:dyDescent="0.25">
      <c r="B9" s="119"/>
      <c r="C9" s="119"/>
      <c r="D9" s="119" t="s">
        <v>210</v>
      </c>
      <c r="E9" s="119">
        <v>2025</v>
      </c>
      <c r="F9" s="154">
        <v>-3.6014540000000012E-2</v>
      </c>
    </row>
    <row r="10" spans="1:6" x14ac:dyDescent="0.25">
      <c r="B10" s="119"/>
      <c r="C10" s="119"/>
      <c r="D10" s="119" t="s">
        <v>210</v>
      </c>
      <c r="E10" s="119">
        <v>2030</v>
      </c>
      <c r="F10" s="154">
        <v>1.9265850000000154E-2</v>
      </c>
    </row>
    <row r="11" spans="1:6" x14ac:dyDescent="0.25">
      <c r="B11" s="119"/>
      <c r="C11" s="119"/>
      <c r="D11" s="119" t="s">
        <v>210</v>
      </c>
      <c r="E11" s="119">
        <v>2035</v>
      </c>
      <c r="F11" s="154">
        <v>5.379977000000008E-2</v>
      </c>
    </row>
    <row r="12" spans="1:6" x14ac:dyDescent="0.25">
      <c r="B12" s="119"/>
      <c r="C12" s="119"/>
      <c r="D12" s="119" t="s">
        <v>210</v>
      </c>
      <c r="E12" s="119">
        <v>2040</v>
      </c>
      <c r="F12" s="154">
        <v>7.8903919999999975E-2</v>
      </c>
    </row>
    <row r="13" spans="1:6" x14ac:dyDescent="0.25">
      <c r="B13" s="119"/>
      <c r="C13" s="119"/>
      <c r="D13" s="119" t="s">
        <v>210</v>
      </c>
      <c r="E13" s="119">
        <v>2045</v>
      </c>
      <c r="F13" s="154">
        <v>9.8579985999999925E-2</v>
      </c>
    </row>
    <row r="14" spans="1:6" x14ac:dyDescent="0.25">
      <c r="B14" s="119"/>
      <c r="C14" s="119"/>
      <c r="D14" s="119" t="s">
        <v>210</v>
      </c>
      <c r="E14" s="119">
        <v>2050</v>
      </c>
      <c r="F14" s="154">
        <v>0.10289718100000002</v>
      </c>
    </row>
    <row r="15" spans="1:6" x14ac:dyDescent="0.25">
      <c r="B15" s="119"/>
      <c r="C15" s="119"/>
      <c r="D15" s="119" t="s">
        <v>210</v>
      </c>
      <c r="E15" s="119">
        <v>2055</v>
      </c>
      <c r="F15" s="154">
        <v>0.10976998600000004</v>
      </c>
    </row>
    <row r="16" spans="1:6" x14ac:dyDescent="0.25">
      <c r="B16" s="119"/>
      <c r="C16" s="119"/>
      <c r="D16" s="119" t="s">
        <v>210</v>
      </c>
      <c r="E16" s="119">
        <v>2060</v>
      </c>
      <c r="F16" s="154">
        <v>0.13966445000000005</v>
      </c>
    </row>
    <row r="17" spans="2:6" x14ac:dyDescent="0.25">
      <c r="B17" s="119"/>
      <c r="C17" s="119"/>
      <c r="D17" s="119" t="s">
        <v>210</v>
      </c>
      <c r="E17" s="119">
        <v>2065</v>
      </c>
      <c r="F17" s="154">
        <v>0.177863984</v>
      </c>
    </row>
    <row r="18" spans="2:6" x14ac:dyDescent="0.25">
      <c r="B18" s="119"/>
      <c r="C18" s="119"/>
      <c r="D18" s="119" t="s">
        <v>210</v>
      </c>
      <c r="E18" s="119">
        <v>2070</v>
      </c>
      <c r="F18" s="154">
        <v>0.20181066400000008</v>
      </c>
    </row>
    <row r="19" spans="2:6" x14ac:dyDescent="0.25">
      <c r="B19" s="119"/>
      <c r="C19" s="119"/>
      <c r="D19" s="119" t="s">
        <v>210</v>
      </c>
      <c r="E19" s="119">
        <v>2075</v>
      </c>
      <c r="F19" s="154">
        <v>0.21736218499999999</v>
      </c>
    </row>
    <row r="20" spans="2:6" x14ac:dyDescent="0.25">
      <c r="B20" s="119"/>
      <c r="C20" s="119"/>
      <c r="D20" s="119" t="s">
        <v>210</v>
      </c>
      <c r="E20" s="119">
        <v>2080</v>
      </c>
      <c r="F20" s="154">
        <v>0.23487044600000001</v>
      </c>
    </row>
    <row r="21" spans="2:6" x14ac:dyDescent="0.25">
      <c r="B21" s="119"/>
      <c r="C21" s="119"/>
      <c r="D21" s="119" t="s">
        <v>210</v>
      </c>
      <c r="E21" s="119">
        <v>2085</v>
      </c>
      <c r="F21" s="154">
        <v>0.24775305600000005</v>
      </c>
    </row>
    <row r="22" spans="2:6" x14ac:dyDescent="0.25">
      <c r="B22" s="119"/>
      <c r="C22" s="119"/>
      <c r="D22" s="119" t="s">
        <v>210</v>
      </c>
      <c r="E22" s="119">
        <v>2090</v>
      </c>
      <c r="F22" s="154">
        <v>0.25907215699999991</v>
      </c>
    </row>
    <row r="23" spans="2:6" x14ac:dyDescent="0.25">
      <c r="B23" s="119"/>
      <c r="C23" s="119"/>
      <c r="D23" s="119" t="s">
        <v>210</v>
      </c>
      <c r="E23" s="119">
        <v>2095</v>
      </c>
      <c r="F23" s="154">
        <v>0.27517085599999991</v>
      </c>
    </row>
    <row r="24" spans="2:6" x14ac:dyDescent="0.25">
      <c r="B24" s="4"/>
      <c r="C24" s="4"/>
      <c r="D24" s="4" t="s">
        <v>210</v>
      </c>
      <c r="E24" s="4">
        <v>2100</v>
      </c>
      <c r="F24" s="155">
        <v>0.31381064399999992</v>
      </c>
    </row>
    <row r="29" spans="2:6" x14ac:dyDescent="0.25">
      <c r="D29" s="156" t="s">
        <v>212</v>
      </c>
    </row>
    <row r="30" spans="2:6" x14ac:dyDescent="0.25">
      <c r="D30" s="157" t="s">
        <v>213</v>
      </c>
    </row>
    <row r="31" spans="2:6" x14ac:dyDescent="0.25">
      <c r="D31" s="157" t="s">
        <v>214</v>
      </c>
    </row>
    <row r="32" spans="2:6" x14ac:dyDescent="0.25">
      <c r="D32" s="157" t="s">
        <v>215</v>
      </c>
    </row>
    <row r="33" spans="4:4" x14ac:dyDescent="0.25">
      <c r="D33" s="157" t="s">
        <v>216</v>
      </c>
    </row>
    <row r="34" spans="4:4" x14ac:dyDescent="0.25">
      <c r="D34" s="157" t="s">
        <v>217</v>
      </c>
    </row>
    <row r="35" spans="4:4" x14ac:dyDescent="0.25">
      <c r="D35" s="157" t="s">
        <v>218</v>
      </c>
    </row>
    <row r="36" spans="4:4" x14ac:dyDescent="0.25">
      <c r="D36" s="157" t="s">
        <v>219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7"/>
  <sheetViews>
    <sheetView workbookViewId="0">
      <selection activeCell="K7" sqref="K7"/>
    </sheetView>
  </sheetViews>
  <sheetFormatPr defaultRowHeight="15" x14ac:dyDescent="0.25"/>
  <cols>
    <col min="4" max="4" width="13.7109375" bestFit="1" customWidth="1"/>
    <col min="8" max="8" width="11.85546875" customWidth="1"/>
  </cols>
  <sheetData>
    <row r="3" spans="2:11" x14ac:dyDescent="0.25">
      <c r="B3" s="140" t="s">
        <v>0</v>
      </c>
      <c r="C3" s="122"/>
      <c r="D3" s="141"/>
      <c r="E3" s="141"/>
      <c r="F3" s="141"/>
      <c r="G3" s="141"/>
      <c r="H3" s="141"/>
      <c r="I3" s="141"/>
      <c r="J3" s="141"/>
      <c r="K3" s="141"/>
    </row>
    <row r="4" spans="2:11" x14ac:dyDescent="0.25">
      <c r="B4" s="142" t="s">
        <v>18</v>
      </c>
      <c r="C4" s="142" t="s">
        <v>19</v>
      </c>
      <c r="D4" s="142" t="s">
        <v>20</v>
      </c>
      <c r="E4" s="142" t="s">
        <v>21</v>
      </c>
      <c r="F4" s="143" t="s">
        <v>144</v>
      </c>
      <c r="G4" s="144" t="s">
        <v>145</v>
      </c>
      <c r="H4" s="144" t="s">
        <v>3</v>
      </c>
      <c r="I4" s="145" t="s">
        <v>146</v>
      </c>
      <c r="J4" s="145" t="s">
        <v>147</v>
      </c>
      <c r="K4" s="145" t="s">
        <v>32</v>
      </c>
    </row>
    <row r="5" spans="2:11" x14ac:dyDescent="0.25">
      <c r="B5" s="146"/>
      <c r="C5" s="146" t="s">
        <v>49</v>
      </c>
      <c r="D5" s="146" t="s">
        <v>148</v>
      </c>
      <c r="E5" s="146">
        <v>0</v>
      </c>
      <c r="F5" s="146"/>
      <c r="G5" s="147"/>
      <c r="H5" s="147">
        <v>3</v>
      </c>
      <c r="I5" s="148"/>
      <c r="J5" s="148"/>
      <c r="K5" s="148" t="s">
        <v>312</v>
      </c>
    </row>
    <row r="6" spans="2:11" x14ac:dyDescent="0.25">
      <c r="B6" s="146"/>
      <c r="C6" s="146" t="s">
        <v>49</v>
      </c>
      <c r="D6" s="146" t="s">
        <v>148</v>
      </c>
      <c r="E6" s="146">
        <v>2005</v>
      </c>
      <c r="F6" s="146"/>
      <c r="G6" s="147"/>
      <c r="H6" s="149">
        <f>H7*44/12*10^6</f>
        <v>-18333333.333333332</v>
      </c>
      <c r="I6" s="148"/>
      <c r="J6" s="148"/>
      <c r="K6" s="148" t="s">
        <v>313</v>
      </c>
    </row>
    <row r="7" spans="2:11" x14ac:dyDescent="0.25">
      <c r="B7" s="146"/>
      <c r="C7" s="146" t="s">
        <v>49</v>
      </c>
      <c r="D7" s="146" t="s">
        <v>148</v>
      </c>
      <c r="E7" s="146">
        <v>2005</v>
      </c>
      <c r="F7" s="146"/>
      <c r="G7" s="147"/>
      <c r="H7" s="149">
        <v>-5</v>
      </c>
      <c r="I7" s="148"/>
      <c r="J7" s="148"/>
      <c r="K7" s="148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7"/>
  <sheetViews>
    <sheetView workbookViewId="0"/>
  </sheetViews>
  <sheetFormatPr defaultColWidth="9" defaultRowHeight="15" x14ac:dyDescent="0.25"/>
  <cols>
    <col min="1" max="1" width="2.5703125" customWidth="1"/>
    <col min="5" max="5" width="14.28515625" bestFit="1" customWidth="1"/>
  </cols>
  <sheetData>
    <row r="2" spans="2:24" x14ac:dyDescent="0.25">
      <c r="B2" t="s">
        <v>0</v>
      </c>
    </row>
    <row r="3" spans="2:24" x14ac:dyDescent="0.25">
      <c r="B3" s="1" t="s">
        <v>18</v>
      </c>
      <c r="C3" s="1" t="s">
        <v>19</v>
      </c>
      <c r="D3" s="1" t="s">
        <v>20</v>
      </c>
      <c r="E3" s="1" t="s">
        <v>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116</v>
      </c>
      <c r="L3" s="100" t="s">
        <v>117</v>
      </c>
      <c r="M3" s="1" t="s">
        <v>9</v>
      </c>
      <c r="N3" s="100" t="s">
        <v>118</v>
      </c>
      <c r="O3" s="1" t="s">
        <v>59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16</v>
      </c>
      <c r="W3" s="1" t="s">
        <v>115</v>
      </c>
      <c r="X3" s="1" t="s">
        <v>32</v>
      </c>
    </row>
    <row r="4" spans="2:24" x14ac:dyDescent="0.25">
      <c r="D4" t="s">
        <v>17</v>
      </c>
      <c r="E4" t="s">
        <v>156</v>
      </c>
      <c r="F4">
        <v>1E-3</v>
      </c>
      <c r="L4" s="101"/>
      <c r="N4" s="101"/>
      <c r="X4" t="s">
        <v>154</v>
      </c>
    </row>
    <row r="5" spans="2:24" x14ac:dyDescent="0.25">
      <c r="D5" t="s">
        <v>17</v>
      </c>
      <c r="E5" t="s">
        <v>157</v>
      </c>
      <c r="G5">
        <v>1E-3</v>
      </c>
      <c r="L5" s="101"/>
      <c r="N5" s="101"/>
      <c r="X5" t="s">
        <v>154</v>
      </c>
    </row>
    <row r="6" spans="2:24" x14ac:dyDescent="0.25">
      <c r="D6" t="s">
        <v>17</v>
      </c>
      <c r="E6" t="s">
        <v>158</v>
      </c>
      <c r="H6">
        <v>1E-3</v>
      </c>
      <c r="L6" s="101"/>
      <c r="N6" s="101"/>
      <c r="X6" t="s">
        <v>154</v>
      </c>
    </row>
    <row r="7" spans="2:24" x14ac:dyDescent="0.25">
      <c r="D7" t="s">
        <v>17</v>
      </c>
      <c r="E7" t="s">
        <v>159</v>
      </c>
      <c r="I7">
        <v>1E-3</v>
      </c>
      <c r="L7" s="101"/>
      <c r="N7" s="101"/>
      <c r="X7" t="s">
        <v>154</v>
      </c>
    </row>
    <row r="8" spans="2:24" x14ac:dyDescent="0.25">
      <c r="D8" t="s">
        <v>17</v>
      </c>
      <c r="E8" t="s">
        <v>160</v>
      </c>
      <c r="J8">
        <v>1E-3</v>
      </c>
      <c r="L8" s="101"/>
      <c r="N8" s="101"/>
      <c r="X8" t="s">
        <v>154</v>
      </c>
    </row>
    <row r="9" spans="2:24" x14ac:dyDescent="0.25">
      <c r="D9" t="s">
        <v>17</v>
      </c>
      <c r="E9" t="s">
        <v>161</v>
      </c>
      <c r="K9">
        <v>1E-3</v>
      </c>
      <c r="L9" s="101"/>
      <c r="N9" s="101"/>
      <c r="X9" t="s">
        <v>154</v>
      </c>
    </row>
    <row r="10" spans="2:24" x14ac:dyDescent="0.25">
      <c r="B10" s="101"/>
      <c r="C10" s="101"/>
      <c r="D10" s="101" t="s">
        <v>17</v>
      </c>
      <c r="E10" s="101" t="s">
        <v>162</v>
      </c>
      <c r="F10" s="101"/>
      <c r="G10" s="101"/>
      <c r="H10" s="101"/>
      <c r="I10" s="101"/>
      <c r="J10" s="101"/>
      <c r="K10" s="101"/>
      <c r="L10" s="101">
        <v>1E-3</v>
      </c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t="s">
        <v>154</v>
      </c>
    </row>
    <row r="11" spans="2:24" x14ac:dyDescent="0.25">
      <c r="D11" t="s">
        <v>17</v>
      </c>
      <c r="E11" t="s">
        <v>163</v>
      </c>
      <c r="L11" s="101"/>
      <c r="M11">
        <v>1E-3</v>
      </c>
      <c r="N11" s="101"/>
      <c r="X11" t="s">
        <v>154</v>
      </c>
    </row>
    <row r="12" spans="2:24" x14ac:dyDescent="0.25">
      <c r="B12" s="101"/>
      <c r="C12" s="101"/>
      <c r="D12" s="101" t="s">
        <v>17</v>
      </c>
      <c r="E12" s="101" t="s">
        <v>164</v>
      </c>
      <c r="F12" s="101"/>
      <c r="G12" s="101"/>
      <c r="H12" s="101"/>
      <c r="I12" s="101"/>
      <c r="J12" s="101"/>
      <c r="K12" s="101"/>
      <c r="L12" s="101"/>
      <c r="M12" s="101"/>
      <c r="N12" s="101">
        <v>1E-3</v>
      </c>
      <c r="O12" s="101"/>
      <c r="P12" s="101"/>
      <c r="Q12" s="101"/>
      <c r="R12" s="101"/>
      <c r="S12" s="101"/>
      <c r="T12" s="101"/>
      <c r="U12" s="101"/>
      <c r="V12" s="101"/>
      <c r="W12" s="101"/>
      <c r="X12" t="s">
        <v>154</v>
      </c>
    </row>
    <row r="13" spans="2:24" x14ac:dyDescent="0.25">
      <c r="D13" t="s">
        <v>17</v>
      </c>
      <c r="E13" t="s">
        <v>165</v>
      </c>
      <c r="L13" s="101"/>
      <c r="N13" s="101"/>
      <c r="O13">
        <v>1E-3</v>
      </c>
      <c r="X13" t="s">
        <v>154</v>
      </c>
    </row>
    <row r="14" spans="2:24" x14ac:dyDescent="0.25">
      <c r="D14" t="s">
        <v>17</v>
      </c>
      <c r="E14" t="s">
        <v>166</v>
      </c>
      <c r="L14" s="101"/>
      <c r="N14" s="101"/>
      <c r="P14">
        <v>1E-3</v>
      </c>
      <c r="X14" t="s">
        <v>154</v>
      </c>
    </row>
    <row r="15" spans="2:24" x14ac:dyDescent="0.25">
      <c r="D15" t="s">
        <v>17</v>
      </c>
      <c r="E15" t="s">
        <v>167</v>
      </c>
      <c r="L15" s="101"/>
      <c r="N15" s="101"/>
      <c r="Q15">
        <v>1E-3</v>
      </c>
      <c r="X15" t="s">
        <v>154</v>
      </c>
    </row>
    <row r="16" spans="2:24" x14ac:dyDescent="0.25">
      <c r="D16" t="s">
        <v>17</v>
      </c>
      <c r="E16" t="s">
        <v>168</v>
      </c>
      <c r="L16" s="101"/>
      <c r="N16" s="101"/>
      <c r="R16">
        <v>1E-3</v>
      </c>
      <c r="X16" t="s">
        <v>154</v>
      </c>
    </row>
    <row r="17" spans="2:24" x14ac:dyDescent="0.25">
      <c r="D17" t="s">
        <v>17</v>
      </c>
      <c r="E17" t="s">
        <v>169</v>
      </c>
      <c r="L17" s="101"/>
      <c r="N17" s="101"/>
      <c r="S17">
        <v>1E-3</v>
      </c>
      <c r="X17" t="s">
        <v>154</v>
      </c>
    </row>
    <row r="18" spans="2:24" x14ac:dyDescent="0.25">
      <c r="D18" t="s">
        <v>17</v>
      </c>
      <c r="E18" t="s">
        <v>170</v>
      </c>
      <c r="L18" s="101"/>
      <c r="N18" s="101"/>
      <c r="T18">
        <v>1E-3</v>
      </c>
      <c r="X18" t="s">
        <v>154</v>
      </c>
    </row>
    <row r="19" spans="2:24" x14ac:dyDescent="0.25">
      <c r="D19" t="s">
        <v>17</v>
      </c>
      <c r="E19" t="s">
        <v>171</v>
      </c>
      <c r="L19" s="101"/>
      <c r="N19" s="101"/>
      <c r="U19">
        <v>1E-3</v>
      </c>
      <c r="X19" t="s">
        <v>154</v>
      </c>
    </row>
    <row r="20" spans="2:24" x14ac:dyDescent="0.25">
      <c r="D20" t="s">
        <v>17</v>
      </c>
      <c r="E20" t="s">
        <v>172</v>
      </c>
      <c r="L20" s="101"/>
      <c r="N20" s="101"/>
      <c r="V20">
        <v>1E-3</v>
      </c>
      <c r="X20" t="s">
        <v>154</v>
      </c>
    </row>
    <row r="21" spans="2:24" x14ac:dyDescent="0.25">
      <c r="D21" t="s">
        <v>17</v>
      </c>
      <c r="E21" t="s">
        <v>173</v>
      </c>
      <c r="L21" s="101"/>
      <c r="N21" s="101"/>
      <c r="W21">
        <v>1E-3</v>
      </c>
      <c r="X21" t="s">
        <v>154</v>
      </c>
    </row>
    <row r="22" spans="2:24" x14ac:dyDescent="0.25">
      <c r="D22" t="s">
        <v>17</v>
      </c>
      <c r="E22" t="s">
        <v>174</v>
      </c>
      <c r="F22">
        <v>1E-3</v>
      </c>
      <c r="L22" s="101"/>
      <c r="N22" s="101"/>
      <c r="X22" t="s">
        <v>155</v>
      </c>
    </row>
    <row r="23" spans="2:24" x14ac:dyDescent="0.25">
      <c r="D23" t="s">
        <v>17</v>
      </c>
      <c r="E23" t="s">
        <v>175</v>
      </c>
      <c r="G23">
        <v>1E-3</v>
      </c>
      <c r="L23" s="101"/>
      <c r="N23" s="101"/>
      <c r="X23" t="s">
        <v>155</v>
      </c>
    </row>
    <row r="24" spans="2:24" x14ac:dyDescent="0.25">
      <c r="D24" t="s">
        <v>17</v>
      </c>
      <c r="E24" t="s">
        <v>176</v>
      </c>
      <c r="H24">
        <v>1E-3</v>
      </c>
      <c r="L24" s="101"/>
      <c r="N24" s="101"/>
      <c r="X24" t="s">
        <v>155</v>
      </c>
    </row>
    <row r="25" spans="2:24" x14ac:dyDescent="0.25">
      <c r="D25" t="s">
        <v>17</v>
      </c>
      <c r="E25" t="s">
        <v>177</v>
      </c>
      <c r="I25">
        <v>1E-3</v>
      </c>
      <c r="L25" s="101"/>
      <c r="N25" s="101"/>
      <c r="X25" t="s">
        <v>155</v>
      </c>
    </row>
    <row r="26" spans="2:24" x14ac:dyDescent="0.25">
      <c r="D26" t="s">
        <v>17</v>
      </c>
      <c r="E26" t="s">
        <v>178</v>
      </c>
      <c r="J26">
        <v>1E-3</v>
      </c>
      <c r="L26" s="101"/>
      <c r="N26" s="101"/>
      <c r="X26" t="s">
        <v>155</v>
      </c>
    </row>
    <row r="27" spans="2:24" x14ac:dyDescent="0.25">
      <c r="D27" t="s">
        <v>17</v>
      </c>
      <c r="E27" t="s">
        <v>179</v>
      </c>
      <c r="K27">
        <v>1E-3</v>
      </c>
      <c r="L27" s="101"/>
      <c r="N27" s="101"/>
      <c r="X27" t="s">
        <v>155</v>
      </c>
    </row>
    <row r="28" spans="2:24" x14ac:dyDescent="0.25">
      <c r="B28" s="101"/>
      <c r="C28" s="101"/>
      <c r="D28" s="101" t="s">
        <v>17</v>
      </c>
      <c r="E28" s="101" t="s">
        <v>180</v>
      </c>
      <c r="F28" s="101"/>
      <c r="G28" s="101"/>
      <c r="H28" s="101"/>
      <c r="I28" s="101"/>
      <c r="J28" s="101"/>
      <c r="K28" s="101"/>
      <c r="L28" s="101">
        <v>1E-3</v>
      </c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t="s">
        <v>155</v>
      </c>
    </row>
    <row r="29" spans="2:24" x14ac:dyDescent="0.25">
      <c r="D29" t="s">
        <v>17</v>
      </c>
      <c r="E29" t="s">
        <v>181</v>
      </c>
      <c r="L29" s="101"/>
      <c r="M29">
        <v>1E-3</v>
      </c>
      <c r="N29" s="101"/>
      <c r="X29" t="s">
        <v>155</v>
      </c>
    </row>
    <row r="30" spans="2:24" x14ac:dyDescent="0.25">
      <c r="B30" s="101"/>
      <c r="C30" s="101"/>
      <c r="D30" s="101" t="s">
        <v>17</v>
      </c>
      <c r="E30" s="101" t="s">
        <v>182</v>
      </c>
      <c r="F30" s="101"/>
      <c r="G30" s="101"/>
      <c r="H30" s="101"/>
      <c r="I30" s="101"/>
      <c r="J30" s="101"/>
      <c r="K30" s="101"/>
      <c r="L30" s="101"/>
      <c r="M30" s="101"/>
      <c r="N30" s="101">
        <v>1E-3</v>
      </c>
      <c r="O30" s="101"/>
      <c r="P30" s="101"/>
      <c r="Q30" s="101"/>
      <c r="R30" s="101"/>
      <c r="S30" s="101"/>
      <c r="T30" s="101"/>
      <c r="U30" s="101"/>
      <c r="V30" s="101"/>
      <c r="W30" s="101"/>
      <c r="X30" t="s">
        <v>155</v>
      </c>
    </row>
    <row r="31" spans="2:24" x14ac:dyDescent="0.25">
      <c r="D31" t="s">
        <v>17</v>
      </c>
      <c r="E31" t="s">
        <v>183</v>
      </c>
      <c r="L31" s="101"/>
      <c r="N31" s="101"/>
      <c r="O31">
        <v>1E-3</v>
      </c>
      <c r="X31" t="s">
        <v>155</v>
      </c>
    </row>
    <row r="32" spans="2:24" x14ac:dyDescent="0.25">
      <c r="D32" t="s">
        <v>17</v>
      </c>
      <c r="E32" t="s">
        <v>184</v>
      </c>
      <c r="L32" s="101"/>
      <c r="N32" s="101"/>
      <c r="P32">
        <v>1E-3</v>
      </c>
      <c r="X32" t="s">
        <v>155</v>
      </c>
    </row>
    <row r="33" spans="2:24" x14ac:dyDescent="0.25">
      <c r="D33" t="s">
        <v>17</v>
      </c>
      <c r="E33" t="s">
        <v>185</v>
      </c>
      <c r="L33" s="101"/>
      <c r="N33" s="101"/>
      <c r="Q33">
        <v>1E-3</v>
      </c>
      <c r="X33" t="s">
        <v>155</v>
      </c>
    </row>
    <row r="34" spans="2:24" x14ac:dyDescent="0.25">
      <c r="D34" t="s">
        <v>17</v>
      </c>
      <c r="E34" t="s">
        <v>186</v>
      </c>
      <c r="L34" s="101"/>
      <c r="N34" s="101"/>
      <c r="R34">
        <v>1E-3</v>
      </c>
      <c r="X34" t="s">
        <v>155</v>
      </c>
    </row>
    <row r="35" spans="2:24" x14ac:dyDescent="0.25">
      <c r="D35" t="s">
        <v>17</v>
      </c>
      <c r="E35" t="s">
        <v>187</v>
      </c>
      <c r="L35" s="101"/>
      <c r="N35" s="101"/>
      <c r="S35">
        <v>1E-3</v>
      </c>
      <c r="X35" t="s">
        <v>155</v>
      </c>
    </row>
    <row r="36" spans="2:24" x14ac:dyDescent="0.25">
      <c r="D36" t="s">
        <v>17</v>
      </c>
      <c r="E36" t="s">
        <v>188</v>
      </c>
      <c r="L36" s="101"/>
      <c r="N36" s="101"/>
      <c r="T36">
        <v>1E-3</v>
      </c>
      <c r="X36" t="s">
        <v>155</v>
      </c>
    </row>
    <row r="37" spans="2:24" x14ac:dyDescent="0.25">
      <c r="D37" t="s">
        <v>17</v>
      </c>
      <c r="E37" t="s">
        <v>189</v>
      </c>
      <c r="L37" s="101"/>
      <c r="N37" s="101"/>
      <c r="U37">
        <v>1E-3</v>
      </c>
      <c r="X37" t="s">
        <v>155</v>
      </c>
    </row>
    <row r="38" spans="2:24" x14ac:dyDescent="0.25">
      <c r="D38" t="s">
        <v>17</v>
      </c>
      <c r="E38" t="s">
        <v>190</v>
      </c>
      <c r="L38" s="101"/>
      <c r="N38" s="101"/>
      <c r="V38">
        <v>1E-3</v>
      </c>
      <c r="X38" t="s">
        <v>155</v>
      </c>
    </row>
    <row r="39" spans="2:24" x14ac:dyDescent="0.25">
      <c r="D39" t="s">
        <v>17</v>
      </c>
      <c r="E39" t="s">
        <v>191</v>
      </c>
      <c r="L39" s="101"/>
      <c r="N39" s="101"/>
      <c r="W39">
        <v>1E-3</v>
      </c>
      <c r="X39" t="s">
        <v>155</v>
      </c>
    </row>
    <row r="40" spans="2:24" x14ac:dyDescent="0.25">
      <c r="D40" t="s">
        <v>17</v>
      </c>
      <c r="E40" t="s">
        <v>192</v>
      </c>
      <c r="F40">
        <f>12/44*0.000001</f>
        <v>2.7272727272727269E-7</v>
      </c>
      <c r="L40" s="101"/>
      <c r="N40" s="101"/>
      <c r="X40" t="s">
        <v>149</v>
      </c>
    </row>
    <row r="41" spans="2:24" x14ac:dyDescent="0.25">
      <c r="D41" t="s">
        <v>17</v>
      </c>
      <c r="E41" t="s">
        <v>193</v>
      </c>
      <c r="G41">
        <f>12/44*0.000001</f>
        <v>2.7272727272727269E-7</v>
      </c>
      <c r="L41" s="101"/>
      <c r="N41" s="101"/>
      <c r="X41" t="s">
        <v>149</v>
      </c>
    </row>
    <row r="42" spans="2:24" x14ac:dyDescent="0.25">
      <c r="D42" t="s">
        <v>17</v>
      </c>
      <c r="E42" t="s">
        <v>194</v>
      </c>
      <c r="H42">
        <f>12/44*0.000001</f>
        <v>2.7272727272727269E-7</v>
      </c>
      <c r="L42" s="101"/>
      <c r="N42" s="101"/>
      <c r="X42" t="s">
        <v>149</v>
      </c>
    </row>
    <row r="43" spans="2:24" x14ac:dyDescent="0.25">
      <c r="D43" t="s">
        <v>17</v>
      </c>
      <c r="E43" t="s">
        <v>195</v>
      </c>
      <c r="I43">
        <f>12/44*0.000001</f>
        <v>2.7272727272727269E-7</v>
      </c>
      <c r="L43" s="101"/>
      <c r="N43" s="101"/>
      <c r="X43" t="s">
        <v>149</v>
      </c>
    </row>
    <row r="44" spans="2:24" x14ac:dyDescent="0.25">
      <c r="D44" t="s">
        <v>17</v>
      </c>
      <c r="E44" t="s">
        <v>196</v>
      </c>
      <c r="J44">
        <f>12/44*0.000001</f>
        <v>2.7272727272727269E-7</v>
      </c>
      <c r="L44" s="101"/>
      <c r="N44" s="101"/>
      <c r="X44" t="s">
        <v>149</v>
      </c>
    </row>
    <row r="45" spans="2:24" x14ac:dyDescent="0.25">
      <c r="D45" t="s">
        <v>17</v>
      </c>
      <c r="E45" t="s">
        <v>197</v>
      </c>
      <c r="K45">
        <f>12/44*0.000001</f>
        <v>2.7272727272727269E-7</v>
      </c>
      <c r="L45" s="101"/>
      <c r="N45" s="101"/>
      <c r="X45" t="s">
        <v>149</v>
      </c>
    </row>
    <row r="46" spans="2:24" x14ac:dyDescent="0.25">
      <c r="B46" s="101"/>
      <c r="C46" s="101"/>
      <c r="D46" s="101" t="s">
        <v>17</v>
      </c>
      <c r="E46" s="101" t="s">
        <v>198</v>
      </c>
      <c r="F46" s="101"/>
      <c r="G46" s="101"/>
      <c r="H46" s="101"/>
      <c r="I46" s="101"/>
      <c r="J46" s="101"/>
      <c r="K46" s="101"/>
      <c r="L46" s="101">
        <f>12/44*0.000001</f>
        <v>2.7272727272727269E-7</v>
      </c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t="s">
        <v>149</v>
      </c>
    </row>
    <row r="47" spans="2:24" x14ac:dyDescent="0.25">
      <c r="D47" t="s">
        <v>17</v>
      </c>
      <c r="E47" t="s">
        <v>199</v>
      </c>
      <c r="L47" s="101"/>
      <c r="M47">
        <f>12/44*0.000001</f>
        <v>2.7272727272727269E-7</v>
      </c>
      <c r="N47" s="101"/>
      <c r="X47" t="s">
        <v>149</v>
      </c>
    </row>
    <row r="48" spans="2:24" x14ac:dyDescent="0.25">
      <c r="B48" s="101"/>
      <c r="C48" s="101"/>
      <c r="D48" s="101" t="s">
        <v>17</v>
      </c>
      <c r="E48" s="101" t="s">
        <v>200</v>
      </c>
      <c r="F48" s="101"/>
      <c r="G48" s="101"/>
      <c r="H48" s="101"/>
      <c r="I48" s="101"/>
      <c r="J48" s="101"/>
      <c r="K48" s="101"/>
      <c r="L48" s="101"/>
      <c r="M48" s="101"/>
      <c r="N48" s="101">
        <f>12/44*0.000001</f>
        <v>2.7272727272727269E-7</v>
      </c>
      <c r="O48" s="101"/>
      <c r="P48" s="101"/>
      <c r="Q48" s="101"/>
      <c r="R48" s="101"/>
      <c r="S48" s="101"/>
      <c r="T48" s="101"/>
      <c r="U48" s="101"/>
      <c r="V48" s="101"/>
      <c r="W48" s="101"/>
      <c r="X48" t="s">
        <v>149</v>
      </c>
    </row>
    <row r="49" spans="4:24" x14ac:dyDescent="0.25">
      <c r="D49" t="s">
        <v>17</v>
      </c>
      <c r="E49" t="s">
        <v>201</v>
      </c>
      <c r="L49" s="101"/>
      <c r="N49" s="101"/>
      <c r="O49">
        <f>12/44*0.000001</f>
        <v>2.7272727272727269E-7</v>
      </c>
      <c r="X49" t="s">
        <v>149</v>
      </c>
    </row>
    <row r="50" spans="4:24" x14ac:dyDescent="0.25">
      <c r="D50" t="s">
        <v>17</v>
      </c>
      <c r="E50" t="s">
        <v>202</v>
      </c>
      <c r="L50" s="101"/>
      <c r="N50" s="101"/>
      <c r="P50">
        <f>12/44*0.000001</f>
        <v>2.7272727272727269E-7</v>
      </c>
      <c r="X50" t="s">
        <v>149</v>
      </c>
    </row>
    <row r="51" spans="4:24" x14ac:dyDescent="0.25">
      <c r="D51" t="s">
        <v>17</v>
      </c>
      <c r="E51" t="s">
        <v>203</v>
      </c>
      <c r="L51" s="101"/>
      <c r="N51" s="101"/>
      <c r="Q51">
        <f>12/44*0.000001</f>
        <v>2.7272727272727269E-7</v>
      </c>
      <c r="X51" t="s">
        <v>149</v>
      </c>
    </row>
    <row r="52" spans="4:24" x14ac:dyDescent="0.25">
      <c r="D52" t="s">
        <v>17</v>
      </c>
      <c r="E52" t="s">
        <v>204</v>
      </c>
      <c r="L52" s="101"/>
      <c r="N52" s="101"/>
      <c r="R52">
        <f>12/44*0.000001</f>
        <v>2.7272727272727269E-7</v>
      </c>
      <c r="X52" t="s">
        <v>149</v>
      </c>
    </row>
    <row r="53" spans="4:24" x14ac:dyDescent="0.25">
      <c r="D53" t="s">
        <v>17</v>
      </c>
      <c r="E53" t="s">
        <v>205</v>
      </c>
      <c r="L53" s="101"/>
      <c r="N53" s="101"/>
      <c r="S53">
        <f>12/44*0.000001</f>
        <v>2.7272727272727269E-7</v>
      </c>
      <c r="X53" t="s">
        <v>149</v>
      </c>
    </row>
    <row r="54" spans="4:24" x14ac:dyDescent="0.25">
      <c r="D54" t="s">
        <v>17</v>
      </c>
      <c r="E54" t="s">
        <v>206</v>
      </c>
      <c r="L54" s="101"/>
      <c r="N54" s="101"/>
      <c r="T54">
        <f>12/44*0.000001</f>
        <v>2.7272727272727269E-7</v>
      </c>
      <c r="X54" t="s">
        <v>149</v>
      </c>
    </row>
    <row r="55" spans="4:24" x14ac:dyDescent="0.25">
      <c r="D55" t="s">
        <v>17</v>
      </c>
      <c r="E55" t="s">
        <v>207</v>
      </c>
      <c r="L55" s="101"/>
      <c r="N55" s="101"/>
      <c r="U55">
        <f>12/44*0.000001</f>
        <v>2.7272727272727269E-7</v>
      </c>
      <c r="X55" t="s">
        <v>149</v>
      </c>
    </row>
    <row r="56" spans="4:24" x14ac:dyDescent="0.25">
      <c r="D56" t="s">
        <v>17</v>
      </c>
      <c r="E56" t="s">
        <v>208</v>
      </c>
      <c r="L56" s="101"/>
      <c r="N56" s="101"/>
      <c r="V56">
        <f>12/44*0.000001</f>
        <v>2.7272727272727269E-7</v>
      </c>
      <c r="X56" t="s">
        <v>149</v>
      </c>
    </row>
    <row r="57" spans="4:24" x14ac:dyDescent="0.25">
      <c r="D57" t="s">
        <v>17</v>
      </c>
      <c r="E57" t="s">
        <v>209</v>
      </c>
      <c r="L57" s="101"/>
      <c r="N57" s="101"/>
      <c r="W57">
        <f>12/44*0.000001</f>
        <v>2.7272727272727269E-7</v>
      </c>
      <c r="X57" t="s">
        <v>149</v>
      </c>
    </row>
  </sheetData>
  <phoneticPr fontId="0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workbookViewId="0">
      <selection activeCell="A2" sqref="A2"/>
    </sheetView>
  </sheetViews>
  <sheetFormatPr defaultRowHeight="15" x14ac:dyDescent="0.25"/>
  <sheetData>
    <row r="1" spans="2:10" x14ac:dyDescent="0.25">
      <c r="I1" s="157"/>
    </row>
    <row r="2" spans="2:10" ht="18.75" x14ac:dyDescent="0.3">
      <c r="B2" s="158" t="s">
        <v>221</v>
      </c>
      <c r="I2" s="157"/>
    </row>
    <row r="3" spans="2:10" x14ac:dyDescent="0.25">
      <c r="I3" s="157"/>
    </row>
    <row r="4" spans="2:10" x14ac:dyDescent="0.25">
      <c r="B4" s="110" t="s">
        <v>21</v>
      </c>
      <c r="C4" s="110" t="s">
        <v>222</v>
      </c>
      <c r="D4" s="110" t="s">
        <v>223</v>
      </c>
      <c r="E4" s="110" t="s">
        <v>224</v>
      </c>
      <c r="F4" s="110" t="s">
        <v>225</v>
      </c>
      <c r="I4" s="156" t="s">
        <v>226</v>
      </c>
    </row>
    <row r="5" spans="2:10" x14ac:dyDescent="0.25">
      <c r="B5">
        <v>2005</v>
      </c>
      <c r="C5" s="159">
        <v>-0.25324088999999994</v>
      </c>
      <c r="D5" s="159">
        <v>-0.25324088999999994</v>
      </c>
      <c r="E5" s="159">
        <v>-0.2487002451671293</v>
      </c>
      <c r="F5" s="159">
        <v>-0.25375681000000005</v>
      </c>
      <c r="I5" s="157"/>
    </row>
    <row r="6" spans="2:10" x14ac:dyDescent="0.25">
      <c r="B6" s="119">
        <v>2010</v>
      </c>
      <c r="C6" s="159">
        <v>-0.20450546999999988</v>
      </c>
      <c r="D6" s="159">
        <v>-0.20450546999999988</v>
      </c>
      <c r="E6" s="159">
        <v>-0.18672201200388588</v>
      </c>
      <c r="F6" s="159">
        <v>-0.20475125000000008</v>
      </c>
      <c r="H6" s="119"/>
      <c r="I6" s="157" t="s">
        <v>213</v>
      </c>
      <c r="J6" s="119"/>
    </row>
    <row r="7" spans="2:10" x14ac:dyDescent="0.25">
      <c r="B7" s="119">
        <v>2015</v>
      </c>
      <c r="C7" s="159">
        <v>-0.14838758000000002</v>
      </c>
      <c r="D7" s="159">
        <v>-0.15266981000000002</v>
      </c>
      <c r="E7" s="159">
        <v>-0.14218749152496504</v>
      </c>
      <c r="F7" s="159">
        <v>-0.16054988999999997</v>
      </c>
      <c r="H7" s="119"/>
      <c r="I7" s="157" t="s">
        <v>214</v>
      </c>
      <c r="J7" s="119"/>
    </row>
    <row r="8" spans="2:10" x14ac:dyDescent="0.25">
      <c r="B8" s="119">
        <v>2020</v>
      </c>
      <c r="C8" s="159">
        <v>-8.3249989999999913E-2</v>
      </c>
      <c r="D8" s="159">
        <v>-9.4165689999999996E-2</v>
      </c>
      <c r="E8" s="159">
        <v>-9.6900967531838245E-2</v>
      </c>
      <c r="F8" s="159">
        <v>-0.11689184999999991</v>
      </c>
      <c r="H8" s="119"/>
      <c r="I8" s="157" t="s">
        <v>215</v>
      </c>
      <c r="J8" s="119"/>
    </row>
    <row r="9" spans="2:10" x14ac:dyDescent="0.25">
      <c r="B9" s="119">
        <v>2025</v>
      </c>
      <c r="C9" s="159">
        <v>-3.6014540000000012E-2</v>
      </c>
      <c r="D9" s="159">
        <v>-6.0491640000000013E-2</v>
      </c>
      <c r="E9" s="159">
        <v>-7.7990215853787848E-2</v>
      </c>
      <c r="F9" s="159">
        <v>-0.10104214000000003</v>
      </c>
      <c r="H9" s="119"/>
      <c r="I9" s="157" t="s">
        <v>216</v>
      </c>
      <c r="J9" s="119"/>
    </row>
    <row r="10" spans="2:10" x14ac:dyDescent="0.25">
      <c r="B10" s="119">
        <v>2030</v>
      </c>
      <c r="C10" s="159">
        <v>1.9265850000000154E-2</v>
      </c>
      <c r="D10" s="159">
        <v>-2.4071749999999975E-2</v>
      </c>
      <c r="E10" s="159">
        <v>-4.7340157674624309E-2</v>
      </c>
      <c r="F10" s="159">
        <v>-7.7404250000000008E-2</v>
      </c>
      <c r="H10" s="119"/>
      <c r="I10" s="157" t="s">
        <v>217</v>
      </c>
      <c r="J10" s="119"/>
    </row>
    <row r="11" spans="2:10" x14ac:dyDescent="0.25">
      <c r="B11" s="119">
        <v>2035</v>
      </c>
      <c r="C11" s="159">
        <v>5.379977000000008E-2</v>
      </c>
      <c r="D11" s="159">
        <v>-9.8112299999999764E-3</v>
      </c>
      <c r="E11" s="159">
        <v>-2.8812980279327494E-2</v>
      </c>
      <c r="F11" s="159">
        <v>-6.3984329999999992E-2</v>
      </c>
      <c r="H11" s="119"/>
      <c r="I11" s="157" t="s">
        <v>218</v>
      </c>
      <c r="J11" s="119"/>
    </row>
    <row r="12" spans="2:10" x14ac:dyDescent="0.25">
      <c r="B12" s="119">
        <v>2040</v>
      </c>
      <c r="C12" s="159">
        <v>7.8903919999999975E-2</v>
      </c>
      <c r="D12" s="159">
        <v>3.1451999999999869E-4</v>
      </c>
      <c r="E12" s="159">
        <v>-1.4452267088926773E-2</v>
      </c>
      <c r="F12" s="159">
        <v>-3.7868079999999998E-2</v>
      </c>
      <c r="H12" s="119"/>
      <c r="I12" s="157" t="s">
        <v>219</v>
      </c>
      <c r="J12" s="119"/>
    </row>
    <row r="13" spans="2:10" x14ac:dyDescent="0.25">
      <c r="B13" s="119">
        <v>2045</v>
      </c>
      <c r="C13" s="159">
        <v>9.8579985999999925E-2</v>
      </c>
      <c r="D13" s="159">
        <v>7.8880860000000025E-3</v>
      </c>
      <c r="E13" s="159">
        <v>2.3475954076269678E-3</v>
      </c>
      <c r="F13" s="159">
        <v>-3.5404014000000081E-2</v>
      </c>
      <c r="H13" s="119"/>
      <c r="I13" s="160"/>
      <c r="J13" s="119"/>
    </row>
    <row r="14" spans="2:10" x14ac:dyDescent="0.25">
      <c r="B14" s="119">
        <v>2050</v>
      </c>
      <c r="C14" s="159">
        <v>0.10289718100000002</v>
      </c>
      <c r="D14" s="159">
        <v>2.1137081000000058E-2</v>
      </c>
      <c r="E14" s="159">
        <v>-3.1043107155720659E-3</v>
      </c>
      <c r="F14" s="159">
        <v>-4.5280918999999975E-2</v>
      </c>
      <c r="H14" s="119"/>
      <c r="I14" s="160"/>
      <c r="J14" s="119"/>
    </row>
    <row r="15" spans="2:10" x14ac:dyDescent="0.25">
      <c r="B15" s="119">
        <v>2055</v>
      </c>
      <c r="C15" s="159">
        <v>0.10976998600000004</v>
      </c>
      <c r="D15" s="159">
        <v>4.5652285999999993E-2</v>
      </c>
      <c r="E15" s="159">
        <v>-1.7251218610909565E-2</v>
      </c>
      <c r="F15" s="159">
        <v>-6.4338514000000013E-2</v>
      </c>
      <c r="H15" s="119"/>
      <c r="I15" s="160"/>
      <c r="J15" s="119"/>
    </row>
    <row r="16" spans="2:10" x14ac:dyDescent="0.25">
      <c r="B16" s="119">
        <v>2060</v>
      </c>
      <c r="C16" s="159">
        <v>0.13966445000000005</v>
      </c>
      <c r="D16" s="159">
        <v>6.4468250000000032E-2</v>
      </c>
      <c r="E16" s="159">
        <v>-3.0366701772437728E-2</v>
      </c>
      <c r="F16" s="159">
        <v>-8.633545000000005E-2</v>
      </c>
      <c r="H16" s="119"/>
      <c r="I16" s="160"/>
      <c r="J16" s="119"/>
    </row>
    <row r="17" spans="2:10" x14ac:dyDescent="0.25">
      <c r="B17" s="119">
        <v>2065</v>
      </c>
      <c r="C17" s="159">
        <v>0.177863984</v>
      </c>
      <c r="D17" s="159">
        <v>7.9692283999999974E-2</v>
      </c>
      <c r="E17" s="159">
        <v>-4.5018604549115049E-2</v>
      </c>
      <c r="F17" s="159">
        <v>-9.4854416000000039E-2</v>
      </c>
      <c r="H17" s="119"/>
      <c r="I17" s="160"/>
      <c r="J17" s="119"/>
    </row>
    <row r="18" spans="2:10" x14ac:dyDescent="0.25">
      <c r="B18" s="119">
        <v>2070</v>
      </c>
      <c r="C18" s="159">
        <v>0.20181066400000008</v>
      </c>
      <c r="D18" s="159">
        <v>8.5353063999999965E-2</v>
      </c>
      <c r="E18" s="159">
        <v>-5.5433363479097275E-2</v>
      </c>
      <c r="F18" s="159">
        <v>-9.631777599999998E-2</v>
      </c>
      <c r="H18" s="119"/>
      <c r="I18" s="160"/>
      <c r="J18" s="119"/>
    </row>
    <row r="19" spans="2:10" x14ac:dyDescent="0.25">
      <c r="B19" s="119">
        <v>2075</v>
      </c>
      <c r="C19" s="159">
        <v>0.21736218499999999</v>
      </c>
      <c r="D19" s="159">
        <v>9.6319845000000015E-2</v>
      </c>
      <c r="E19" s="159">
        <v>-6.2520199746360694E-2</v>
      </c>
      <c r="F19" s="159">
        <v>-9.2538684999999982E-2</v>
      </c>
      <c r="H19" s="119"/>
      <c r="I19" s="160"/>
      <c r="J19" s="119"/>
    </row>
    <row r="20" spans="2:10" x14ac:dyDescent="0.25">
      <c r="B20" s="119">
        <v>2080</v>
      </c>
      <c r="C20" s="159">
        <v>0.23487044600000001</v>
      </c>
      <c r="D20" s="159">
        <v>9.7867626000000069E-2</v>
      </c>
      <c r="E20" s="159">
        <v>-6.4321064273826167E-2</v>
      </c>
      <c r="F20" s="159">
        <v>-8.9289634000000118E-2</v>
      </c>
      <c r="H20" s="119"/>
      <c r="I20" s="160"/>
      <c r="J20" s="119"/>
    </row>
    <row r="21" spans="2:10" x14ac:dyDescent="0.25">
      <c r="B21" s="119">
        <v>2085</v>
      </c>
      <c r="C21" s="159">
        <v>0.24775305600000005</v>
      </c>
      <c r="D21" s="159">
        <v>9.8043305999999969E-2</v>
      </c>
      <c r="E21" s="159">
        <v>-6.0595167684369851E-2</v>
      </c>
      <c r="F21" s="159">
        <v>-8.8684033999999981E-2</v>
      </c>
      <c r="H21" s="119"/>
      <c r="I21" s="160"/>
      <c r="J21" s="119"/>
    </row>
    <row r="22" spans="2:10" x14ac:dyDescent="0.25">
      <c r="B22" s="119">
        <v>2090</v>
      </c>
      <c r="C22" s="159">
        <v>0.25907215699999991</v>
      </c>
      <c r="D22" s="159">
        <v>9.5803897000000027E-2</v>
      </c>
      <c r="E22" s="159">
        <v>-4.6877950138878174E-2</v>
      </c>
      <c r="F22" s="159">
        <v>-8.2725163000000032E-2</v>
      </c>
      <c r="H22" s="119"/>
      <c r="I22" s="160"/>
      <c r="J22" s="119"/>
    </row>
    <row r="23" spans="2:10" x14ac:dyDescent="0.25">
      <c r="B23" s="119">
        <v>2095</v>
      </c>
      <c r="C23" s="159">
        <v>0.27517085599999991</v>
      </c>
      <c r="D23" s="159">
        <v>8.1788995999999975E-2</v>
      </c>
      <c r="E23" s="159">
        <v>-2.5669528957223832E-2</v>
      </c>
      <c r="F23" s="159">
        <v>-7.9596224000000021E-2</v>
      </c>
      <c r="H23" s="119"/>
      <c r="I23" s="160"/>
      <c r="J23" s="119"/>
    </row>
    <row r="24" spans="2:10" x14ac:dyDescent="0.25">
      <c r="B24" s="119">
        <v>2100</v>
      </c>
      <c r="C24" s="161">
        <v>0.31381064399999992</v>
      </c>
      <c r="D24" s="161">
        <v>8.0853493999999984E-2</v>
      </c>
      <c r="E24" s="161">
        <v>-4.4869868434033386E-3</v>
      </c>
      <c r="F24" s="161">
        <v>-7.447346600000003E-2</v>
      </c>
      <c r="G24" s="119"/>
      <c r="H24" s="119"/>
      <c r="I24" s="160"/>
      <c r="J24" s="119"/>
    </row>
    <row r="25" spans="2:10" x14ac:dyDescent="0.25">
      <c r="I25" s="157"/>
    </row>
    <row r="26" spans="2:10" x14ac:dyDescent="0.25">
      <c r="B26" s="110" t="s">
        <v>21</v>
      </c>
      <c r="C26" s="162" t="s">
        <v>227</v>
      </c>
      <c r="D26" s="162" t="s">
        <v>228</v>
      </c>
      <c r="E26" s="162" t="s">
        <v>229</v>
      </c>
      <c r="F26" s="162" t="s">
        <v>230</v>
      </c>
      <c r="I26" s="156" t="s">
        <v>231</v>
      </c>
    </row>
    <row r="27" spans="2:10" x14ac:dyDescent="0.25">
      <c r="B27">
        <v>2005</v>
      </c>
      <c r="C27" s="163">
        <v>-0.59299999999999997</v>
      </c>
      <c r="D27" s="5"/>
      <c r="E27" s="164">
        <v>-0.59299999999999997</v>
      </c>
      <c r="F27" s="164">
        <v>-0.59299999999999997</v>
      </c>
      <c r="I27" s="157" t="s">
        <v>232</v>
      </c>
    </row>
    <row r="28" spans="2:10" x14ac:dyDescent="0.25">
      <c r="B28">
        <v>2010</v>
      </c>
      <c r="C28" s="163">
        <v>-0.57896994000000002</v>
      </c>
      <c r="D28" s="5"/>
      <c r="E28" s="164">
        <v>-0.57841765707358717</v>
      </c>
      <c r="F28" s="164">
        <v>-0.57841765707358717</v>
      </c>
      <c r="I28" s="157" t="s">
        <v>233</v>
      </c>
    </row>
    <row r="29" spans="2:10" x14ac:dyDescent="0.25">
      <c r="B29">
        <v>2020</v>
      </c>
      <c r="C29" s="163">
        <v>-0.45430207777777776</v>
      </c>
      <c r="D29" s="5"/>
      <c r="E29" s="164">
        <v>-0.4707528564333916</v>
      </c>
      <c r="F29" s="164">
        <v>-0.45340106000000002</v>
      </c>
      <c r="I29" s="157" t="s">
        <v>234</v>
      </c>
    </row>
    <row r="30" spans="2:10" x14ac:dyDescent="0.25">
      <c r="B30">
        <v>2030</v>
      </c>
      <c r="C30" s="163">
        <v>-0.32410065555555556</v>
      </c>
      <c r="D30" s="5"/>
      <c r="E30" s="164">
        <v>-0.3261771330982447</v>
      </c>
      <c r="F30" s="164">
        <v>-0.29333189999999998</v>
      </c>
      <c r="I30" s="157" t="s">
        <v>235</v>
      </c>
    </row>
    <row r="31" spans="2:10" x14ac:dyDescent="0.25">
      <c r="B31">
        <v>2040</v>
      </c>
      <c r="C31" s="163">
        <v>-0.19252383333333339</v>
      </c>
      <c r="D31" s="5"/>
      <c r="E31" s="164">
        <v>-0.1994672235473991</v>
      </c>
      <c r="F31" s="164">
        <v>-0.1628994</v>
      </c>
      <c r="I31" s="157"/>
    </row>
    <row r="32" spans="2:10" x14ac:dyDescent="0.25">
      <c r="B32">
        <v>2050</v>
      </c>
      <c r="C32" s="163">
        <v>-5.653521111111115E-2</v>
      </c>
      <c r="D32" s="5"/>
      <c r="E32" s="164">
        <v>-8.8183474987746008E-2</v>
      </c>
      <c r="F32" s="164">
        <v>-6.3968000000000011E-2</v>
      </c>
      <c r="I32" s="165" t="s">
        <v>236</v>
      </c>
    </row>
    <row r="33" spans="2:9" x14ac:dyDescent="0.25">
      <c r="B33">
        <v>2060</v>
      </c>
      <c r="C33" s="163">
        <v>8.525671111111105E-2</v>
      </c>
      <c r="D33" s="5"/>
      <c r="E33" s="164">
        <v>-4.3298691809178086E-2</v>
      </c>
      <c r="F33" s="164">
        <v>5.4735000000000061E-3</v>
      </c>
      <c r="I33" s="157" t="s">
        <v>237</v>
      </c>
    </row>
    <row r="34" spans="2:9" x14ac:dyDescent="0.25">
      <c r="B34">
        <v>2070</v>
      </c>
      <c r="C34" s="163">
        <v>0.2370171333333333</v>
      </c>
      <c r="D34" s="5"/>
      <c r="E34" s="164">
        <v>1.2527289688586685E-2</v>
      </c>
      <c r="F34" s="164">
        <v>6.7116100000000012E-2</v>
      </c>
      <c r="I34" s="166" t="s">
        <v>238</v>
      </c>
    </row>
    <row r="35" spans="2:9" x14ac:dyDescent="0.25">
      <c r="B35">
        <v>2080</v>
      </c>
      <c r="C35" s="163">
        <v>0.39308585555555553</v>
      </c>
      <c r="D35" s="5"/>
      <c r="E35" s="164">
        <v>6.2810188941657408E-2</v>
      </c>
      <c r="F35" s="164">
        <v>9.8589200000000016E-2</v>
      </c>
      <c r="I35" s="157" t="s">
        <v>239</v>
      </c>
    </row>
    <row r="36" spans="2:9" x14ac:dyDescent="0.25">
      <c r="B36">
        <v>2090</v>
      </c>
      <c r="C36" s="163">
        <v>0.51496187777777769</v>
      </c>
      <c r="D36" s="5"/>
      <c r="E36" s="164">
        <v>9.3686453141271983E-2</v>
      </c>
      <c r="F36" s="164">
        <v>0.11518630000000002</v>
      </c>
      <c r="I36" s="157" t="s">
        <v>240</v>
      </c>
    </row>
    <row r="37" spans="2:9" x14ac:dyDescent="0.25">
      <c r="B37">
        <v>2100</v>
      </c>
      <c r="C37" s="163">
        <v>0.67313469999999997</v>
      </c>
      <c r="D37" s="5"/>
      <c r="E37" s="164">
        <v>0.13540907770395239</v>
      </c>
      <c r="F37" s="164">
        <v>0.11768619999999999</v>
      </c>
      <c r="I37" s="157" t="s">
        <v>241</v>
      </c>
    </row>
    <row r="38" spans="2:9" x14ac:dyDescent="0.25">
      <c r="I38" s="157" t="s">
        <v>242</v>
      </c>
    </row>
    <row r="39" spans="2:9" x14ac:dyDescent="0.25">
      <c r="I39" s="166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1"/>
  <sheetViews>
    <sheetView workbookViewId="0">
      <selection activeCell="D7" sqref="D7"/>
    </sheetView>
  </sheetViews>
  <sheetFormatPr defaultRowHeight="15" x14ac:dyDescent="0.25"/>
  <cols>
    <col min="3" max="3" width="18.42578125" customWidth="1"/>
  </cols>
  <sheetData>
    <row r="1" spans="1:31" ht="45" x14ac:dyDescent="0.25">
      <c r="A1" s="167"/>
      <c r="B1" s="167" t="s">
        <v>244</v>
      </c>
      <c r="C1" s="168" t="s">
        <v>245</v>
      </c>
      <c r="D1" s="167">
        <v>1970</v>
      </c>
      <c r="E1" s="167">
        <v>1975</v>
      </c>
      <c r="F1" s="167">
        <v>1980</v>
      </c>
      <c r="G1" s="167">
        <v>1985</v>
      </c>
      <c r="H1" s="167">
        <v>1990</v>
      </c>
      <c r="I1" s="167">
        <v>1995</v>
      </c>
      <c r="J1" s="167">
        <v>2000</v>
      </c>
      <c r="K1" s="169" t="s">
        <v>246</v>
      </c>
      <c r="L1" s="170">
        <v>2005</v>
      </c>
      <c r="M1" s="167">
        <v>2010</v>
      </c>
      <c r="N1" s="167">
        <v>2015</v>
      </c>
      <c r="O1" s="167">
        <v>2020</v>
      </c>
      <c r="P1" s="167">
        <v>2025</v>
      </c>
      <c r="Q1" s="167">
        <v>2030</v>
      </c>
      <c r="R1" s="167">
        <v>2035</v>
      </c>
      <c r="S1" s="167">
        <v>2040</v>
      </c>
      <c r="T1" s="167">
        <v>2045</v>
      </c>
      <c r="U1" s="167">
        <v>2050</v>
      </c>
      <c r="V1" s="167">
        <v>2055</v>
      </c>
      <c r="W1" s="167">
        <v>2060</v>
      </c>
      <c r="X1" s="167">
        <v>2065</v>
      </c>
      <c r="Y1" s="167">
        <v>2070</v>
      </c>
      <c r="Z1" s="167">
        <v>2075</v>
      </c>
      <c r="AA1" s="167">
        <v>2080</v>
      </c>
      <c r="AB1" s="167">
        <v>2085</v>
      </c>
      <c r="AC1" s="167">
        <v>2090</v>
      </c>
      <c r="AD1" s="167">
        <v>2095</v>
      </c>
      <c r="AE1" s="167">
        <v>2100</v>
      </c>
    </row>
    <row r="2" spans="1:31" x14ac:dyDescent="0.25">
      <c r="A2" s="171" t="s">
        <v>247</v>
      </c>
      <c r="B2" s="171" t="s">
        <v>248</v>
      </c>
      <c r="C2" s="171" t="s">
        <v>249</v>
      </c>
      <c r="D2" s="172">
        <v>0.85685800000000001</v>
      </c>
      <c r="E2" s="172">
        <v>0.95589999999999997</v>
      </c>
      <c r="F2" s="172">
        <v>1.0777399999999999</v>
      </c>
      <c r="G2" s="172">
        <v>1.20679</v>
      </c>
      <c r="H2" s="172">
        <v>1.3248500000000001</v>
      </c>
      <c r="I2" s="172">
        <v>1.45322</v>
      </c>
      <c r="J2" s="172">
        <v>1.58341</v>
      </c>
      <c r="K2" s="173"/>
      <c r="L2" s="174">
        <v>1.7297199999999999</v>
      </c>
      <c r="M2" s="172">
        <v>1.8852599999999999</v>
      </c>
      <c r="N2" s="172">
        <v>2.0509599999999999</v>
      </c>
      <c r="O2" s="172">
        <v>2.21068</v>
      </c>
      <c r="P2" s="172">
        <v>2.3424499999999999</v>
      </c>
      <c r="Q2" s="172">
        <v>2.4443000000000001</v>
      </c>
      <c r="R2" s="172">
        <v>2.50867</v>
      </c>
      <c r="S2" s="172">
        <v>2.5450200000000001</v>
      </c>
      <c r="T2" s="172">
        <v>2.5515099999999999</v>
      </c>
      <c r="U2" s="172">
        <v>2.5473300000000001</v>
      </c>
      <c r="V2" s="172">
        <v>2.5322399999999998</v>
      </c>
      <c r="W2" s="172">
        <v>2.50345</v>
      </c>
      <c r="X2" s="172">
        <v>2.4624799999999998</v>
      </c>
      <c r="Y2" s="172">
        <v>2.4094899999999999</v>
      </c>
      <c r="Z2" s="172">
        <v>2.3519600000000001</v>
      </c>
      <c r="AA2" s="172">
        <v>2.29467</v>
      </c>
      <c r="AB2" s="172">
        <v>2.2353299999999998</v>
      </c>
      <c r="AC2" s="172">
        <v>2.1781799999999998</v>
      </c>
      <c r="AD2" s="172">
        <v>2.1226099999999999</v>
      </c>
      <c r="AE2" s="172">
        <v>2.0690200000000001</v>
      </c>
    </row>
    <row r="3" spans="1:31" x14ac:dyDescent="0.25">
      <c r="A3" s="171" t="s">
        <v>247</v>
      </c>
      <c r="B3" s="171" t="s">
        <v>250</v>
      </c>
      <c r="C3" s="171" t="s">
        <v>251</v>
      </c>
      <c r="D3" s="172">
        <v>0.85686099999999998</v>
      </c>
      <c r="E3" s="172">
        <v>0.95624600000000004</v>
      </c>
      <c r="F3" s="172">
        <v>1.0790200000000001</v>
      </c>
      <c r="G3" s="172">
        <v>1.2052400000000001</v>
      </c>
      <c r="H3" s="172">
        <v>1.3233200000000001</v>
      </c>
      <c r="I3" s="172">
        <v>1.45261</v>
      </c>
      <c r="J3" s="172">
        <v>1.5892599999999999</v>
      </c>
      <c r="K3" s="173"/>
      <c r="L3" s="174">
        <v>1.73455238342285</v>
      </c>
      <c r="M3" s="172">
        <v>1.8888453245162899</v>
      </c>
      <c r="N3" s="172">
        <v>2.0385715961456299</v>
      </c>
      <c r="O3" s="172">
        <v>2.1904108524322501</v>
      </c>
      <c r="P3" s="172">
        <v>2.3308525085449201</v>
      </c>
      <c r="Q3" s="172">
        <v>2.4582114219665501</v>
      </c>
      <c r="R3" s="172">
        <v>2.56768369674682</v>
      </c>
      <c r="S3" s="172">
        <v>2.6644856929778999</v>
      </c>
      <c r="T3" s="172">
        <v>2.7410538196563698</v>
      </c>
      <c r="U3" s="172">
        <v>2.79089903831481</v>
      </c>
      <c r="V3" s="172">
        <v>2.8278443813323899</v>
      </c>
      <c r="W3" s="172">
        <v>2.8521528244018501</v>
      </c>
      <c r="X3" s="172">
        <v>2.8605248928070002</v>
      </c>
      <c r="Y3" s="172">
        <v>2.8558971881866402</v>
      </c>
      <c r="Z3" s="172">
        <v>2.8424119949340798</v>
      </c>
      <c r="AA3" s="172">
        <v>2.8243646621704102</v>
      </c>
      <c r="AB3" s="172">
        <v>2.8045749664306601</v>
      </c>
      <c r="AC3" s="172">
        <v>2.7868375778198198</v>
      </c>
      <c r="AD3" s="172">
        <v>2.7714853286743102</v>
      </c>
      <c r="AE3" s="172">
        <v>2.7601025104522701</v>
      </c>
    </row>
    <row r="4" spans="1:31" x14ac:dyDescent="0.25">
      <c r="A4" s="171" t="s">
        <v>247</v>
      </c>
      <c r="B4" s="171" t="s">
        <v>252</v>
      </c>
      <c r="C4" s="171" t="s">
        <v>253</v>
      </c>
      <c r="D4" s="172">
        <v>0.85686099999999998</v>
      </c>
      <c r="E4" s="172">
        <v>0.95624600000000004</v>
      </c>
      <c r="F4" s="172">
        <v>1.0790200000000001</v>
      </c>
      <c r="G4" s="172">
        <v>1.2052400000000001</v>
      </c>
      <c r="H4" s="172">
        <v>1.3233200000000001</v>
      </c>
      <c r="I4" s="172">
        <v>1.45261</v>
      </c>
      <c r="J4" s="172">
        <v>1.5892599999999999</v>
      </c>
      <c r="K4" s="173"/>
      <c r="L4" s="174">
        <v>1.7333700000000001</v>
      </c>
      <c r="M4" s="172">
        <v>1.88917</v>
      </c>
      <c r="N4" s="172">
        <v>2.0595599999999998</v>
      </c>
      <c r="O4" s="172">
        <v>2.2415600000000002</v>
      </c>
      <c r="P4" s="172">
        <v>2.4197600000000001</v>
      </c>
      <c r="Q4" s="172">
        <v>2.5886200000000001</v>
      </c>
      <c r="R4" s="172">
        <v>2.7476799999999999</v>
      </c>
      <c r="S4" s="172">
        <v>2.9035299999999999</v>
      </c>
      <c r="T4" s="172">
        <v>3.0566200000000001</v>
      </c>
      <c r="U4" s="172">
        <v>3.2036099999999998</v>
      </c>
      <c r="V4" s="172">
        <v>3.3373499999999998</v>
      </c>
      <c r="W4" s="172">
        <v>3.45214</v>
      </c>
      <c r="X4" s="172">
        <v>3.5447199999999999</v>
      </c>
      <c r="Y4" s="172">
        <v>3.6125799999999999</v>
      </c>
      <c r="Z4" s="172">
        <v>3.6579000000000002</v>
      </c>
      <c r="AA4" s="172">
        <v>3.6782599999999999</v>
      </c>
      <c r="AB4" s="172">
        <v>3.6781700000000002</v>
      </c>
      <c r="AC4" s="172">
        <v>3.6627800000000001</v>
      </c>
      <c r="AD4" s="172">
        <v>3.6412300000000002</v>
      </c>
      <c r="AE4" s="172">
        <v>3.6203699999999999</v>
      </c>
    </row>
    <row r="5" spans="1:31" x14ac:dyDescent="0.25">
      <c r="A5" s="171" t="s">
        <v>247</v>
      </c>
      <c r="B5" s="171" t="s">
        <v>254</v>
      </c>
      <c r="C5" s="171" t="s">
        <v>255</v>
      </c>
      <c r="D5" s="172">
        <v>0.85686099999999998</v>
      </c>
      <c r="E5" s="172">
        <v>0.95624600000000004</v>
      </c>
      <c r="F5" s="172">
        <v>1.0790200000000001</v>
      </c>
      <c r="G5" s="172">
        <v>1.2052400000000001</v>
      </c>
      <c r="H5" s="172">
        <v>1.3233200000000001</v>
      </c>
      <c r="I5" s="172">
        <v>1.45261</v>
      </c>
      <c r="J5" s="172">
        <v>1.5892599999999999</v>
      </c>
      <c r="K5" s="173"/>
      <c r="L5" s="174">
        <v>1.7333700000000001</v>
      </c>
      <c r="M5" s="172">
        <v>1.88917</v>
      </c>
      <c r="N5" s="172">
        <v>2.05884</v>
      </c>
      <c r="O5" s="172">
        <v>2.23976</v>
      </c>
      <c r="P5" s="172">
        <v>2.4208400000000001</v>
      </c>
      <c r="Q5" s="172">
        <v>2.59578</v>
      </c>
      <c r="R5" s="172">
        <v>2.76627</v>
      </c>
      <c r="S5" s="172">
        <v>2.9385400000000002</v>
      </c>
      <c r="T5" s="172">
        <v>3.1139000000000001</v>
      </c>
      <c r="U5" s="172">
        <v>3.2852299999999999</v>
      </c>
      <c r="V5" s="172">
        <v>3.4513799999999999</v>
      </c>
      <c r="W5" s="172">
        <v>3.6141800000000002</v>
      </c>
      <c r="X5" s="172">
        <v>3.77224</v>
      </c>
      <c r="Y5" s="172">
        <v>3.9307400000000001</v>
      </c>
      <c r="Z5" s="172">
        <v>4.0885300000000004</v>
      </c>
      <c r="AA5" s="172">
        <v>4.2372199999999998</v>
      </c>
      <c r="AB5" s="172">
        <v>4.35412</v>
      </c>
      <c r="AC5" s="172">
        <v>4.44123</v>
      </c>
      <c r="AD5" s="172">
        <v>4.5088100000000004</v>
      </c>
      <c r="AE5" s="172">
        <v>4.5626300000000004</v>
      </c>
    </row>
    <row r="6" spans="1:31" x14ac:dyDescent="0.25">
      <c r="A6" s="171"/>
      <c r="B6" s="171"/>
      <c r="C6" s="171"/>
      <c r="D6" s="172"/>
      <c r="E6" s="172"/>
      <c r="F6" s="172"/>
      <c r="G6" s="172"/>
      <c r="H6" s="172"/>
      <c r="I6" s="172"/>
      <c r="J6" s="172"/>
      <c r="K6" s="173"/>
      <c r="L6" s="174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</row>
    <row r="7" spans="1:31" x14ac:dyDescent="0.25">
      <c r="A7" s="171" t="s">
        <v>256</v>
      </c>
      <c r="B7" s="171" t="s">
        <v>248</v>
      </c>
      <c r="C7" s="171" t="s">
        <v>249</v>
      </c>
      <c r="D7" s="172">
        <v>9.1181999999999999E-2</v>
      </c>
      <c r="E7" s="172">
        <v>9.8592799999999994E-2</v>
      </c>
      <c r="F7" s="172">
        <v>0.108566</v>
      </c>
      <c r="G7" s="172">
        <v>0.110678</v>
      </c>
      <c r="H7" s="172">
        <v>0.114151</v>
      </c>
      <c r="I7" s="172">
        <v>0.119092</v>
      </c>
      <c r="J7" s="172">
        <v>0.12798200000000001</v>
      </c>
      <c r="K7" s="173">
        <f>N107+N108</f>
        <v>0.15000000000000002</v>
      </c>
      <c r="L7" s="174">
        <v>0.14562600000000001</v>
      </c>
      <c r="M7" s="172">
        <v>0.15756400000000001</v>
      </c>
      <c r="N7" s="172">
        <v>0.16083900000000001</v>
      </c>
      <c r="O7" s="172">
        <v>0.147455</v>
      </c>
      <c r="P7" s="172">
        <v>0.124724</v>
      </c>
      <c r="Q7" s="172">
        <v>0.101018</v>
      </c>
      <c r="R7" s="172">
        <v>8.40809E-2</v>
      </c>
      <c r="S7" s="172">
        <v>7.0222699999999999E-2</v>
      </c>
      <c r="T7" s="172">
        <v>5.9358099999999997E-2</v>
      </c>
      <c r="U7" s="172">
        <v>5.0337699999999999E-2</v>
      </c>
      <c r="V7" s="172">
        <v>4.14816E-2</v>
      </c>
      <c r="W7" s="172">
        <v>3.1109399999999999E-2</v>
      </c>
      <c r="X7" s="172">
        <v>2.46451E-2</v>
      </c>
      <c r="Y7" s="172">
        <v>1.9497E-2</v>
      </c>
      <c r="Z7" s="172">
        <v>1.6466399999999999E-2</v>
      </c>
      <c r="AA7" s="172">
        <v>1.4647200000000001E-2</v>
      </c>
      <c r="AB7" s="172">
        <v>1.3586900000000001E-2</v>
      </c>
      <c r="AC7" s="172">
        <v>1.25811E-2</v>
      </c>
      <c r="AD7" s="172">
        <v>1.1455099999999999E-2</v>
      </c>
      <c r="AE7" s="172">
        <v>1.02811E-2</v>
      </c>
    </row>
    <row r="8" spans="1:31" x14ac:dyDescent="0.25">
      <c r="A8" s="171" t="s">
        <v>256</v>
      </c>
      <c r="B8" s="171" t="s">
        <v>250</v>
      </c>
      <c r="C8" s="171" t="s">
        <v>251</v>
      </c>
      <c r="D8" s="172">
        <v>9.1181999999999999E-2</v>
      </c>
      <c r="E8" s="172">
        <v>9.8592799999999994E-2</v>
      </c>
      <c r="F8" s="172">
        <v>0.108561</v>
      </c>
      <c r="G8" s="172">
        <v>0.11067200000000001</v>
      </c>
      <c r="H8" s="172">
        <v>0.11414100000000001</v>
      </c>
      <c r="I8" s="172">
        <v>0.119085</v>
      </c>
      <c r="J8" s="172">
        <v>0.12798100000000001</v>
      </c>
      <c r="K8" s="173"/>
      <c r="L8" s="174">
        <v>0.145528614521026</v>
      </c>
      <c r="M8" s="172">
        <v>0.14539703726768399</v>
      </c>
      <c r="N8" s="172">
        <v>0.15109908580779999</v>
      </c>
      <c r="O8" s="172">
        <v>0.14383099973201699</v>
      </c>
      <c r="P8" s="172">
        <v>0.12538179755210799</v>
      </c>
      <c r="Q8" s="172">
        <v>0.106842614710331</v>
      </c>
      <c r="R8" s="172">
        <v>9.0591266751289298E-2</v>
      </c>
      <c r="S8" s="172">
        <v>7.4312269687652505E-2</v>
      </c>
      <c r="T8" s="172">
        <v>6.1150215566158198E-2</v>
      </c>
      <c r="U8" s="172">
        <v>4.9818724393844598E-2</v>
      </c>
      <c r="V8" s="172">
        <v>4.1216049343347501E-2</v>
      </c>
      <c r="W8" s="172">
        <v>3.2973606139421401E-2</v>
      </c>
      <c r="X8" s="172">
        <v>2.7855277061462399E-2</v>
      </c>
      <c r="Y8" s="172">
        <v>2.29371003806591E-2</v>
      </c>
      <c r="Z8" s="172">
        <v>1.9186241552233699E-2</v>
      </c>
      <c r="AA8" s="172">
        <v>1.6117326915264098E-2</v>
      </c>
      <c r="AB8" s="172">
        <v>1.4176594093441901E-2</v>
      </c>
      <c r="AC8" s="172">
        <v>1.30648156628012E-2</v>
      </c>
      <c r="AD8" s="172">
        <v>1.20366066694259E-2</v>
      </c>
      <c r="AE8" s="172">
        <v>1.09888678416609E-2</v>
      </c>
    </row>
    <row r="9" spans="1:31" x14ac:dyDescent="0.25">
      <c r="A9" s="171" t="s">
        <v>256</v>
      </c>
      <c r="B9" s="171" t="s">
        <v>252</v>
      </c>
      <c r="C9" s="171" t="s">
        <v>253</v>
      </c>
      <c r="D9" s="172">
        <v>9.1181999999999999E-2</v>
      </c>
      <c r="E9" s="172">
        <v>9.8592799999999994E-2</v>
      </c>
      <c r="F9" s="172">
        <v>0.108561</v>
      </c>
      <c r="G9" s="172">
        <v>0.11067200000000001</v>
      </c>
      <c r="H9" s="172">
        <v>0.11414100000000001</v>
      </c>
      <c r="I9" s="172">
        <v>0.119085</v>
      </c>
      <c r="J9" s="172">
        <v>0.12798100000000001</v>
      </c>
      <c r="K9" s="173"/>
      <c r="L9" s="174">
        <v>0.145535</v>
      </c>
      <c r="M9" s="172">
        <v>0.15743599999999999</v>
      </c>
      <c r="N9" s="172">
        <v>0.16639300000000001</v>
      </c>
      <c r="O9" s="172">
        <v>0.16641300000000001</v>
      </c>
      <c r="P9" s="172">
        <v>0.153561</v>
      </c>
      <c r="Q9" s="172">
        <v>0.138404</v>
      </c>
      <c r="R9" s="172">
        <v>0.120949</v>
      </c>
      <c r="S9" s="172">
        <v>0.101703</v>
      </c>
      <c r="T9" s="172">
        <v>8.3065299999999995E-2</v>
      </c>
      <c r="U9" s="172">
        <v>6.8003499999999995E-2</v>
      </c>
      <c r="V9" s="172">
        <v>5.9334699999999997E-2</v>
      </c>
      <c r="W9" s="172">
        <v>4.9857800000000001E-2</v>
      </c>
      <c r="X9" s="172">
        <v>4.5173499999999998E-2</v>
      </c>
      <c r="Y9" s="172">
        <v>3.8674E-2</v>
      </c>
      <c r="Z9" s="172">
        <v>3.1909E-2</v>
      </c>
      <c r="AA9" s="172">
        <v>2.4769599999999999E-2</v>
      </c>
      <c r="AB9" s="172">
        <v>1.8974299999999999E-2</v>
      </c>
      <c r="AC9" s="172">
        <v>1.49505E-2</v>
      </c>
      <c r="AD9" s="172">
        <v>1.23242E-2</v>
      </c>
      <c r="AE9" s="172">
        <v>1.08285E-2</v>
      </c>
    </row>
    <row r="10" spans="1:31" x14ac:dyDescent="0.25">
      <c r="A10" s="171" t="s">
        <v>256</v>
      </c>
      <c r="B10" s="171" t="s">
        <v>254</v>
      </c>
      <c r="C10" s="171" t="s">
        <v>255</v>
      </c>
      <c r="D10" s="172">
        <v>9.1181999999999999E-2</v>
      </c>
      <c r="E10" s="172">
        <v>9.8592799999999994E-2</v>
      </c>
      <c r="F10" s="172">
        <v>0.108561</v>
      </c>
      <c r="G10" s="172">
        <v>0.11067200000000001</v>
      </c>
      <c r="H10" s="172">
        <v>0.11414100000000001</v>
      </c>
      <c r="I10" s="172">
        <v>0.119085</v>
      </c>
      <c r="J10" s="172">
        <v>0.12798100000000001</v>
      </c>
      <c r="K10" s="173"/>
      <c r="L10" s="174">
        <v>0.145535</v>
      </c>
      <c r="M10" s="172">
        <v>0.15743599999999999</v>
      </c>
      <c r="N10" s="172">
        <v>0.16558</v>
      </c>
      <c r="O10" s="172">
        <v>0.16578399999999999</v>
      </c>
      <c r="P10" s="172">
        <v>0.15462799999999999</v>
      </c>
      <c r="Q10" s="172">
        <v>0.14121</v>
      </c>
      <c r="R10" s="172">
        <v>0.12634400000000001</v>
      </c>
      <c r="S10" s="172">
        <v>0.110054</v>
      </c>
      <c r="T10" s="172">
        <v>9.2425900000000005E-2</v>
      </c>
      <c r="U10" s="172">
        <v>7.5977000000000003E-2</v>
      </c>
      <c r="V10" s="172">
        <v>6.4530699999999996E-2</v>
      </c>
      <c r="W10" s="172">
        <v>5.6147099999999998E-2</v>
      </c>
      <c r="X10" s="172">
        <v>5.4202E-2</v>
      </c>
      <c r="Y10" s="172">
        <v>4.96949E-2</v>
      </c>
      <c r="Z10" s="172">
        <v>4.3575500000000003E-2</v>
      </c>
      <c r="AA10" s="172">
        <v>3.5681999999999998E-2</v>
      </c>
      <c r="AB10" s="172">
        <v>2.6445400000000001E-2</v>
      </c>
      <c r="AC10" s="172">
        <v>1.9795500000000001E-2</v>
      </c>
      <c r="AD10" s="172">
        <v>1.5555100000000001E-2</v>
      </c>
      <c r="AE10" s="172">
        <v>1.26824E-2</v>
      </c>
    </row>
    <row r="11" spans="1:31" x14ac:dyDescent="0.25">
      <c r="A11" s="171"/>
      <c r="B11" s="171"/>
      <c r="C11" s="171"/>
      <c r="D11" s="172"/>
      <c r="E11" s="172"/>
      <c r="F11" s="172"/>
      <c r="G11" s="172"/>
      <c r="H11" s="172"/>
      <c r="I11" s="172"/>
      <c r="J11" s="172"/>
      <c r="K11" s="173"/>
      <c r="L11" s="174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</row>
    <row r="12" spans="1:31" x14ac:dyDescent="0.25">
      <c r="A12" s="171" t="s">
        <v>257</v>
      </c>
      <c r="B12" s="171" t="s">
        <v>248</v>
      </c>
      <c r="C12" s="171" t="s">
        <v>249</v>
      </c>
      <c r="D12" s="172">
        <v>0.33252500000000002</v>
      </c>
      <c r="E12" s="172">
        <v>0.36629600000000001</v>
      </c>
      <c r="F12" s="172">
        <v>0.408107</v>
      </c>
      <c r="G12" s="172">
        <v>0.45003599999999999</v>
      </c>
      <c r="H12" s="172">
        <v>0.48201899999999998</v>
      </c>
      <c r="I12" s="172">
        <v>0.50853999999999999</v>
      </c>
      <c r="J12" s="172">
        <v>0.52906699999999995</v>
      </c>
      <c r="K12" s="173"/>
      <c r="L12" s="174">
        <v>0.55245599999999995</v>
      </c>
      <c r="M12" s="172">
        <v>0.57334099999999999</v>
      </c>
      <c r="N12" s="172">
        <v>0.56965600000000005</v>
      </c>
      <c r="O12" s="172">
        <v>0.54594399999999998</v>
      </c>
      <c r="P12" s="172">
        <v>0.51879200000000003</v>
      </c>
      <c r="Q12" s="172">
        <v>0.496286</v>
      </c>
      <c r="R12" s="172">
        <v>0.47717900000000002</v>
      </c>
      <c r="S12" s="172">
        <v>0.461146</v>
      </c>
      <c r="T12" s="172">
        <v>0.44128699999999998</v>
      </c>
      <c r="U12" s="172">
        <v>0.412883</v>
      </c>
      <c r="V12" s="172">
        <v>0.37590099999999999</v>
      </c>
      <c r="W12" s="172">
        <v>0.344225</v>
      </c>
      <c r="X12" s="172">
        <v>0.32209700000000002</v>
      </c>
      <c r="Y12" s="172">
        <v>0.30479600000000001</v>
      </c>
      <c r="Z12" s="172">
        <v>0.29132599999999997</v>
      </c>
      <c r="AA12" s="172">
        <v>0.280171</v>
      </c>
      <c r="AB12" s="172">
        <v>0.27033600000000002</v>
      </c>
      <c r="AC12" s="172">
        <v>0.26226100000000002</v>
      </c>
      <c r="AD12" s="172">
        <v>0.254774</v>
      </c>
      <c r="AE12" s="172">
        <v>0.248197</v>
      </c>
    </row>
    <row r="13" spans="1:31" x14ac:dyDescent="0.25">
      <c r="A13" s="171" t="s">
        <v>257</v>
      </c>
      <c r="B13" s="171" t="s">
        <v>250</v>
      </c>
      <c r="C13" s="171" t="s">
        <v>251</v>
      </c>
      <c r="D13" s="172">
        <v>0.33252500000000002</v>
      </c>
      <c r="E13" s="172">
        <v>0.36635200000000001</v>
      </c>
      <c r="F13" s="172">
        <v>0.40829900000000002</v>
      </c>
      <c r="G13" s="172">
        <v>0.44928099999999999</v>
      </c>
      <c r="H13" s="172">
        <v>0.481325</v>
      </c>
      <c r="I13" s="172">
        <v>0.50824599999999998</v>
      </c>
      <c r="J13" s="172">
        <v>0.53093699999999999</v>
      </c>
      <c r="K13" s="173"/>
      <c r="L13" s="174">
        <v>0.55587953329086304</v>
      </c>
      <c r="M13" s="172">
        <v>0.58278983831405595</v>
      </c>
      <c r="N13" s="172">
        <v>0.59556561708450295</v>
      </c>
      <c r="O13" s="172">
        <v>0.592573642730712</v>
      </c>
      <c r="P13" s="172">
        <v>0.58101862668991</v>
      </c>
      <c r="Q13" s="172">
        <v>0.56665480136871305</v>
      </c>
      <c r="R13" s="172">
        <v>0.55211704969406095</v>
      </c>
      <c r="S13" s="172">
        <v>0.53593504428863503</v>
      </c>
      <c r="T13" s="172">
        <v>0.51479929685592596</v>
      </c>
      <c r="U13" s="172">
        <v>0.48384696245193398</v>
      </c>
      <c r="V13" s="172">
        <v>0.44881483912467901</v>
      </c>
      <c r="W13" s="172">
        <v>0.41195985674857999</v>
      </c>
      <c r="X13" s="172">
        <v>0.37678754329681402</v>
      </c>
      <c r="Y13" s="172">
        <v>0.34800657629966703</v>
      </c>
      <c r="Z13" s="172">
        <v>0.32795768976211498</v>
      </c>
      <c r="AA13" s="172">
        <v>0.31569674611091603</v>
      </c>
      <c r="AB13" s="172">
        <v>0.30577662587165799</v>
      </c>
      <c r="AC13" s="172">
        <v>0.29672643542289701</v>
      </c>
      <c r="AD13" s="172">
        <v>0.28890213370323098</v>
      </c>
      <c r="AE13" s="172">
        <v>0.28176030516624401</v>
      </c>
    </row>
    <row r="14" spans="1:31" x14ac:dyDescent="0.25">
      <c r="A14" s="171" t="s">
        <v>257</v>
      </c>
      <c r="B14" s="171" t="s">
        <v>252</v>
      </c>
      <c r="C14" s="171" t="s">
        <v>253</v>
      </c>
      <c r="D14" s="172">
        <v>0.33252500000000002</v>
      </c>
      <c r="E14" s="172">
        <v>0.36635200000000001</v>
      </c>
      <c r="F14" s="172">
        <v>0.40829900000000002</v>
      </c>
      <c r="G14" s="172">
        <v>0.44928099999999999</v>
      </c>
      <c r="H14" s="172">
        <v>0.481325</v>
      </c>
      <c r="I14" s="172">
        <v>0.50824599999999998</v>
      </c>
      <c r="J14" s="172">
        <v>0.53093699999999999</v>
      </c>
      <c r="K14" s="173"/>
      <c r="L14" s="174">
        <v>0.55265399999999998</v>
      </c>
      <c r="M14" s="172">
        <v>0.57309399999999999</v>
      </c>
      <c r="N14" s="172">
        <v>0.59814199999999995</v>
      </c>
      <c r="O14" s="172">
        <v>0.62050899999999998</v>
      </c>
      <c r="P14" s="172">
        <v>0.63259100000000001</v>
      </c>
      <c r="Q14" s="172">
        <v>0.62886900000000001</v>
      </c>
      <c r="R14" s="172">
        <v>0.61858599999999997</v>
      </c>
      <c r="S14" s="172">
        <v>0.61026499999999995</v>
      </c>
      <c r="T14" s="172">
        <v>0.60488600000000003</v>
      </c>
      <c r="U14" s="172">
        <v>0.59772700000000001</v>
      </c>
      <c r="V14" s="172">
        <v>0.57988600000000001</v>
      </c>
      <c r="W14" s="172">
        <v>0.55469299999999999</v>
      </c>
      <c r="X14" s="172">
        <v>0.52075099999999996</v>
      </c>
      <c r="Y14" s="172">
        <v>0.478574</v>
      </c>
      <c r="Z14" s="172">
        <v>0.44113200000000002</v>
      </c>
      <c r="AA14" s="172">
        <v>0.40955999999999998</v>
      </c>
      <c r="AB14" s="172">
        <v>0.38336700000000001</v>
      </c>
      <c r="AC14" s="172">
        <v>0.36241699999999999</v>
      </c>
      <c r="AD14" s="172">
        <v>0.346003</v>
      </c>
      <c r="AE14" s="172">
        <v>0.33435700000000002</v>
      </c>
    </row>
    <row r="15" spans="1:31" x14ac:dyDescent="0.25">
      <c r="A15" s="171" t="s">
        <v>257</v>
      </c>
      <c r="B15" s="171" t="s">
        <v>254</v>
      </c>
      <c r="C15" s="171" t="s">
        <v>255</v>
      </c>
      <c r="D15" s="172">
        <v>0.33252500000000002</v>
      </c>
      <c r="E15" s="172">
        <v>0.36635200000000001</v>
      </c>
      <c r="F15" s="172">
        <v>0.40829900000000002</v>
      </c>
      <c r="G15" s="172">
        <v>0.44928099999999999</v>
      </c>
      <c r="H15" s="172">
        <v>0.481325</v>
      </c>
      <c r="I15" s="172">
        <v>0.50824599999999998</v>
      </c>
      <c r="J15" s="172">
        <v>0.53093699999999999</v>
      </c>
      <c r="K15" s="173"/>
      <c r="L15" s="174">
        <v>0.55265399999999998</v>
      </c>
      <c r="M15" s="172">
        <v>0.57309399999999999</v>
      </c>
      <c r="N15" s="172">
        <v>0.60560999999999998</v>
      </c>
      <c r="O15" s="172">
        <v>0.64602400000000004</v>
      </c>
      <c r="P15" s="172">
        <v>0.68703400000000003</v>
      </c>
      <c r="Q15" s="172">
        <v>0.72536199999999995</v>
      </c>
      <c r="R15" s="172">
        <v>0.75903699999999996</v>
      </c>
      <c r="S15" s="172">
        <v>0.78815400000000002</v>
      </c>
      <c r="T15" s="172">
        <v>0.81300399999999995</v>
      </c>
      <c r="U15" s="172">
        <v>0.80781999999999998</v>
      </c>
      <c r="V15" s="172">
        <v>0.78746799999999995</v>
      </c>
      <c r="W15" s="172">
        <v>0.79501500000000003</v>
      </c>
      <c r="X15" s="172">
        <v>0.81086800000000003</v>
      </c>
      <c r="Y15" s="172">
        <v>0.78844700000000001</v>
      </c>
      <c r="Z15" s="172">
        <v>0.72691799999999995</v>
      </c>
      <c r="AA15" s="172">
        <v>0.64693599999999996</v>
      </c>
      <c r="AB15" s="172">
        <v>0.56522399999999995</v>
      </c>
      <c r="AC15" s="172">
        <v>0.50887800000000005</v>
      </c>
      <c r="AD15" s="172">
        <v>0.47921999999999998</v>
      </c>
      <c r="AE15" s="172">
        <v>0.46228999999999998</v>
      </c>
    </row>
    <row r="16" spans="1:31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5"/>
      <c r="L16" s="176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</row>
    <row r="17" spans="1:31" x14ac:dyDescent="0.25">
      <c r="A17" s="171" t="s">
        <v>258</v>
      </c>
      <c r="B17" s="171" t="s">
        <v>248</v>
      </c>
      <c r="C17" s="171" t="s">
        <v>249</v>
      </c>
      <c r="D17" s="172">
        <v>2.72E-4</v>
      </c>
      <c r="E17" s="172">
        <v>6.9892200000000004E-4</v>
      </c>
      <c r="F17" s="172">
        <v>1.1183899999999999E-3</v>
      </c>
      <c r="G17" s="172">
        <v>1.53232E-3</v>
      </c>
      <c r="H17" s="172">
        <v>1.9406099999999999E-3</v>
      </c>
      <c r="I17" s="172">
        <v>3.5286499999999999E-3</v>
      </c>
      <c r="J17" s="172">
        <v>7.3808299999999997E-3</v>
      </c>
      <c r="K17" s="173"/>
      <c r="L17" s="174">
        <v>1.4209100000000001E-2</v>
      </c>
      <c r="M17" s="172">
        <v>2.3921000000000001E-2</v>
      </c>
      <c r="N17" s="172">
        <v>3.5624700000000002E-2</v>
      </c>
      <c r="O17" s="172">
        <v>4.7050099999999997E-2</v>
      </c>
      <c r="P17" s="172">
        <v>5.6452599999999999E-2</v>
      </c>
      <c r="Q17" s="172">
        <v>6.59999E-2</v>
      </c>
      <c r="R17" s="172">
        <v>7.6185500000000003E-2</v>
      </c>
      <c r="S17" s="172">
        <v>8.5635600000000006E-2</v>
      </c>
      <c r="T17" s="172">
        <v>9.0264200000000003E-2</v>
      </c>
      <c r="U17" s="172">
        <v>9.4147099999999997E-2</v>
      </c>
      <c r="V17" s="172">
        <v>9.8437300000000005E-2</v>
      </c>
      <c r="W17" s="172">
        <v>0.103353</v>
      </c>
      <c r="X17" s="172">
        <v>0.10888299999999999</v>
      </c>
      <c r="Y17" s="172">
        <v>0.114785</v>
      </c>
      <c r="Z17" s="172">
        <v>0.120799</v>
      </c>
      <c r="AA17" s="172">
        <v>0.12609200000000001</v>
      </c>
      <c r="AB17" s="172">
        <v>0.12972600000000001</v>
      </c>
      <c r="AC17" s="172">
        <v>0.13258600000000001</v>
      </c>
      <c r="AD17" s="172">
        <v>0.134466</v>
      </c>
      <c r="AE17" s="172">
        <v>0.135016</v>
      </c>
    </row>
    <row r="18" spans="1:31" x14ac:dyDescent="0.25">
      <c r="A18" s="171" t="s">
        <v>258</v>
      </c>
      <c r="B18" s="171" t="s">
        <v>250</v>
      </c>
      <c r="C18" s="171" t="s">
        <v>251</v>
      </c>
      <c r="D18" s="172">
        <v>2.72E-4</v>
      </c>
      <c r="E18" s="172">
        <v>6.9892200000000004E-4</v>
      </c>
      <c r="F18" s="172">
        <v>1.1183899999999999E-3</v>
      </c>
      <c r="G18" s="172">
        <v>1.53229E-3</v>
      </c>
      <c r="H18" s="172">
        <v>1.94056E-3</v>
      </c>
      <c r="I18" s="172">
        <v>3.5286499999999999E-3</v>
      </c>
      <c r="J18" s="172">
        <v>7.3838899999999997E-3</v>
      </c>
      <c r="K18" s="173"/>
      <c r="L18" s="174">
        <v>1.4256414957344501E-2</v>
      </c>
      <c r="M18" s="172">
        <v>2.4299306795000999E-2</v>
      </c>
      <c r="N18" s="172">
        <v>3.6825630813837003E-2</v>
      </c>
      <c r="O18" s="172">
        <v>4.93970103561878E-2</v>
      </c>
      <c r="P18" s="172">
        <v>6.0690719634294503E-2</v>
      </c>
      <c r="Q18" s="172">
        <v>7.2474360466003404E-2</v>
      </c>
      <c r="R18" s="172">
        <v>8.5117973387241294E-2</v>
      </c>
      <c r="S18" s="172">
        <v>9.8115451633930206E-2</v>
      </c>
      <c r="T18" s="172">
        <v>0.110632501542568</v>
      </c>
      <c r="U18" s="172">
        <v>0.118733182549476</v>
      </c>
      <c r="V18" s="172">
        <v>0.121396757662296</v>
      </c>
      <c r="W18" s="172">
        <v>0.123332038521766</v>
      </c>
      <c r="X18" s="172">
        <v>0.12581065297126701</v>
      </c>
      <c r="Y18" s="172">
        <v>0.1289923787117</v>
      </c>
      <c r="Z18" s="172">
        <v>0.13325265049934301</v>
      </c>
      <c r="AA18" s="172">
        <v>0.13911627233028401</v>
      </c>
      <c r="AB18" s="172">
        <v>0.146214544773101</v>
      </c>
      <c r="AC18" s="172">
        <v>0.15975499153137199</v>
      </c>
      <c r="AD18" s="172">
        <v>0.18081821501254999</v>
      </c>
      <c r="AE18" s="172">
        <v>0.201133623719215</v>
      </c>
    </row>
    <row r="19" spans="1:31" x14ac:dyDescent="0.25">
      <c r="A19" s="171" t="s">
        <v>258</v>
      </c>
      <c r="B19" s="171" t="s">
        <v>252</v>
      </c>
      <c r="C19" s="171" t="s">
        <v>253</v>
      </c>
      <c r="D19" s="172">
        <v>2.72E-4</v>
      </c>
      <c r="E19" s="172">
        <v>6.9892200000000004E-4</v>
      </c>
      <c r="F19" s="172">
        <v>1.1183899999999999E-3</v>
      </c>
      <c r="G19" s="172">
        <v>1.53229E-3</v>
      </c>
      <c r="H19" s="172">
        <v>1.94056E-3</v>
      </c>
      <c r="I19" s="172">
        <v>3.5286499999999999E-3</v>
      </c>
      <c r="J19" s="172">
        <v>7.3838899999999997E-3</v>
      </c>
      <c r="K19" s="173"/>
      <c r="L19" s="174">
        <v>1.4184199999999999E-2</v>
      </c>
      <c r="M19" s="172">
        <v>2.3817999999999999E-2</v>
      </c>
      <c r="N19" s="172">
        <v>3.6929700000000003E-2</v>
      </c>
      <c r="O19" s="172">
        <v>5.3858400000000001E-2</v>
      </c>
      <c r="P19" s="172">
        <v>6.9924500000000001E-2</v>
      </c>
      <c r="Q19" s="172">
        <v>8.4793900000000005E-2</v>
      </c>
      <c r="R19" s="172">
        <v>9.9805699999999997E-2</v>
      </c>
      <c r="S19" s="172">
        <v>0.114675</v>
      </c>
      <c r="T19" s="172">
        <v>0.13053999999999999</v>
      </c>
      <c r="U19" s="172">
        <v>0.14801800000000001</v>
      </c>
      <c r="V19" s="172">
        <v>0.16611899999999999</v>
      </c>
      <c r="W19" s="172">
        <v>0.18232499999999999</v>
      </c>
      <c r="X19" s="172">
        <v>0.19630300000000001</v>
      </c>
      <c r="Y19" s="172">
        <v>0.21024699999999999</v>
      </c>
      <c r="Z19" s="172">
        <v>0.223993</v>
      </c>
      <c r="AA19" s="172">
        <v>0.23699500000000001</v>
      </c>
      <c r="AB19" s="172">
        <v>0.24635599999999999</v>
      </c>
      <c r="AC19" s="172">
        <v>0.251141</v>
      </c>
      <c r="AD19" s="172">
        <v>0.25371700000000003</v>
      </c>
      <c r="AE19" s="172">
        <v>0.258131</v>
      </c>
    </row>
    <row r="20" spans="1:31" x14ac:dyDescent="0.25">
      <c r="A20" s="171" t="s">
        <v>258</v>
      </c>
      <c r="B20" s="171" t="s">
        <v>254</v>
      </c>
      <c r="C20" s="171" t="s">
        <v>255</v>
      </c>
      <c r="D20" s="172">
        <v>2.72E-4</v>
      </c>
      <c r="E20" s="172">
        <v>6.9892200000000004E-4</v>
      </c>
      <c r="F20" s="172">
        <v>1.1183899999999999E-3</v>
      </c>
      <c r="G20" s="172">
        <v>1.53229E-3</v>
      </c>
      <c r="H20" s="172">
        <v>1.94056E-3</v>
      </c>
      <c r="I20" s="172">
        <v>3.5286499999999999E-3</v>
      </c>
      <c r="J20" s="172">
        <v>7.3838899999999997E-3</v>
      </c>
      <c r="K20" s="173"/>
      <c r="L20" s="174">
        <v>1.4184199999999999E-2</v>
      </c>
      <c r="M20" s="172">
        <v>2.3817999999999999E-2</v>
      </c>
      <c r="N20" s="172">
        <v>3.6717300000000001E-2</v>
      </c>
      <c r="O20" s="172">
        <v>5.3265699999999999E-2</v>
      </c>
      <c r="P20" s="172">
        <v>7.0830799999999999E-2</v>
      </c>
      <c r="Q20" s="172">
        <v>8.8338600000000003E-2</v>
      </c>
      <c r="R20" s="172">
        <v>0.10644000000000001</v>
      </c>
      <c r="S20" s="172">
        <v>0.12540499999999999</v>
      </c>
      <c r="T20" s="172">
        <v>0.14563899999999999</v>
      </c>
      <c r="U20" s="172">
        <v>0.16736100000000001</v>
      </c>
      <c r="V20" s="172">
        <v>0.19034899999999999</v>
      </c>
      <c r="W20" s="172">
        <v>0.21545600000000001</v>
      </c>
      <c r="X20" s="172">
        <v>0.24326999999999999</v>
      </c>
      <c r="Y20" s="172">
        <v>0.27369900000000003</v>
      </c>
      <c r="Z20" s="172">
        <v>0.30629299999999998</v>
      </c>
      <c r="AA20" s="172">
        <v>0.33643600000000001</v>
      </c>
      <c r="AB20" s="172">
        <v>0.352242</v>
      </c>
      <c r="AC20" s="172">
        <v>0.36543799999999999</v>
      </c>
      <c r="AD20" s="172">
        <v>0.39094499999999999</v>
      </c>
      <c r="AE20" s="172">
        <v>0.430676</v>
      </c>
    </row>
    <row r="21" spans="1:31" x14ac:dyDescent="0.25">
      <c r="A21" s="171"/>
      <c r="B21" s="171"/>
      <c r="C21" s="171"/>
      <c r="D21" s="172"/>
      <c r="E21" s="172"/>
      <c r="F21" s="172"/>
      <c r="G21" s="172"/>
      <c r="H21" s="172"/>
      <c r="I21" s="172"/>
      <c r="J21" s="172"/>
      <c r="K21" s="173"/>
      <c r="L21" s="174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</row>
    <row r="22" spans="1:31" x14ac:dyDescent="0.25">
      <c r="A22" s="171" t="s">
        <v>259</v>
      </c>
      <c r="B22" s="171" t="s">
        <v>248</v>
      </c>
      <c r="C22" s="171" t="s">
        <v>249</v>
      </c>
      <c r="D22" s="172">
        <v>1.03E-4</v>
      </c>
      <c r="E22" s="172">
        <v>1.50333E-4</v>
      </c>
      <c r="F22" s="172">
        <v>3.1845799999999998E-4</v>
      </c>
      <c r="G22" s="172">
        <v>6.8204799999999999E-4</v>
      </c>
      <c r="H22" s="172">
        <v>1.3216E-3</v>
      </c>
      <c r="I22" s="172">
        <v>1.6961599999999999E-3</v>
      </c>
      <c r="J22" s="172">
        <v>1.89862E-3</v>
      </c>
      <c r="K22" s="173"/>
      <c r="L22" s="174">
        <v>1.9502899999999999E-3</v>
      </c>
      <c r="M22" s="172">
        <v>1.89167E-3</v>
      </c>
      <c r="N22" s="172">
        <v>1.7619999999999999E-3</v>
      </c>
      <c r="O22" s="172">
        <v>1.60871E-3</v>
      </c>
      <c r="P22" s="172">
        <v>1.4559600000000001E-3</v>
      </c>
      <c r="Q22" s="172">
        <v>1.31445E-3</v>
      </c>
      <c r="R22" s="172">
        <v>1.1880700000000001E-3</v>
      </c>
      <c r="S22" s="172">
        <v>1.0770199999999999E-3</v>
      </c>
      <c r="T22" s="172">
        <v>9.8008600000000002E-4</v>
      </c>
      <c r="U22" s="172">
        <v>8.95381E-4</v>
      </c>
      <c r="V22" s="172">
        <v>8.2108599999999995E-4</v>
      </c>
      <c r="W22" s="172">
        <v>7.5544999999999996E-4</v>
      </c>
      <c r="X22" s="172">
        <v>6.9708400000000005E-4</v>
      </c>
      <c r="Y22" s="172">
        <v>6.4476400000000004E-4</v>
      </c>
      <c r="Z22" s="172">
        <v>5.9758499999999998E-4</v>
      </c>
      <c r="AA22" s="172">
        <v>5.54756E-4</v>
      </c>
      <c r="AB22" s="172">
        <v>5.1571600000000005E-4</v>
      </c>
      <c r="AC22" s="172">
        <v>4.7995699999999999E-4</v>
      </c>
      <c r="AD22" s="172">
        <v>4.47126E-4</v>
      </c>
      <c r="AE22" s="172">
        <v>4.1688400000000002E-4</v>
      </c>
    </row>
    <row r="23" spans="1:31" x14ac:dyDescent="0.25">
      <c r="A23" s="171" t="s">
        <v>259</v>
      </c>
      <c r="B23" s="171" t="s">
        <v>250</v>
      </c>
      <c r="C23" s="171" t="s">
        <v>251</v>
      </c>
      <c r="D23" s="172">
        <v>1.03E-4</v>
      </c>
      <c r="E23" s="172">
        <v>1.50333E-4</v>
      </c>
      <c r="F23" s="172">
        <v>3.1845799999999998E-4</v>
      </c>
      <c r="G23" s="172">
        <v>6.8204799999999999E-4</v>
      </c>
      <c r="H23" s="172">
        <v>1.3216E-3</v>
      </c>
      <c r="I23" s="172">
        <v>1.6961599999999999E-3</v>
      </c>
      <c r="J23" s="172">
        <v>1.89862E-3</v>
      </c>
      <c r="K23" s="173"/>
      <c r="L23" s="174">
        <v>1.9502859795466E-3</v>
      </c>
      <c r="M23" s="172">
        <v>1.8916723784059199E-3</v>
      </c>
      <c r="N23" s="172">
        <v>1.76199758425355E-3</v>
      </c>
      <c r="O23" s="172">
        <v>1.6087073599919601E-3</v>
      </c>
      <c r="P23" s="172">
        <v>1.4559583505615501E-3</v>
      </c>
      <c r="Q23" s="172">
        <v>1.31445447914302E-3</v>
      </c>
      <c r="R23" s="172">
        <v>1.18807051330804E-3</v>
      </c>
      <c r="S23" s="172">
        <v>1.07701716478914E-3</v>
      </c>
      <c r="T23" s="172">
        <v>9.8008604254573497E-4</v>
      </c>
      <c r="U23" s="172">
        <v>8.9538074098527399E-4</v>
      </c>
      <c r="V23" s="172">
        <v>8.2108570495620305E-4</v>
      </c>
      <c r="W23" s="172">
        <v>7.5544998981058598E-4</v>
      </c>
      <c r="X23" s="172">
        <v>6.9708417868241603E-4</v>
      </c>
      <c r="Y23" s="172">
        <v>6.4476410625502402E-4</v>
      </c>
      <c r="Z23" s="172">
        <v>5.9758470160886602E-4</v>
      </c>
      <c r="AA23" s="172">
        <v>5.5475637782364997E-4</v>
      </c>
      <c r="AB23" s="172">
        <v>5.1571626681834405E-4</v>
      </c>
      <c r="AC23" s="172">
        <v>4.7995737986639099E-4</v>
      </c>
      <c r="AD23" s="172">
        <v>4.4712578528560698E-4</v>
      </c>
      <c r="AE23" s="172">
        <v>4.1688379133120098E-4</v>
      </c>
    </row>
    <row r="24" spans="1:31" x14ac:dyDescent="0.25">
      <c r="A24" s="171" t="s">
        <v>259</v>
      </c>
      <c r="B24" s="171" t="s">
        <v>252</v>
      </c>
      <c r="C24" s="171" t="s">
        <v>253</v>
      </c>
      <c r="D24" s="172">
        <v>1.03E-4</v>
      </c>
      <c r="E24" s="172">
        <v>1.50333E-4</v>
      </c>
      <c r="F24" s="172">
        <v>3.1845799999999998E-4</v>
      </c>
      <c r="G24" s="172">
        <v>6.8204799999999999E-4</v>
      </c>
      <c r="H24" s="172">
        <v>1.3216E-3</v>
      </c>
      <c r="I24" s="172">
        <v>1.6961599999999999E-3</v>
      </c>
      <c r="J24" s="172">
        <v>1.89862E-3</v>
      </c>
      <c r="K24" s="173"/>
      <c r="L24" s="174">
        <v>1.9502899999999999E-3</v>
      </c>
      <c r="M24" s="172">
        <v>1.89167E-3</v>
      </c>
      <c r="N24" s="172">
        <v>1.7619999999999999E-3</v>
      </c>
      <c r="O24" s="172">
        <v>1.60871E-3</v>
      </c>
      <c r="P24" s="172">
        <v>1.4559600000000001E-3</v>
      </c>
      <c r="Q24" s="172">
        <v>1.31445E-3</v>
      </c>
      <c r="R24" s="172">
        <v>1.1880700000000001E-3</v>
      </c>
      <c r="S24" s="172">
        <v>1.0770199999999999E-3</v>
      </c>
      <c r="T24" s="172">
        <v>9.8008600000000002E-4</v>
      </c>
      <c r="U24" s="172">
        <v>8.95381E-4</v>
      </c>
      <c r="V24" s="172">
        <v>8.2108599999999995E-4</v>
      </c>
      <c r="W24" s="172">
        <v>7.5544999999999996E-4</v>
      </c>
      <c r="X24" s="172">
        <v>6.9708400000000005E-4</v>
      </c>
      <c r="Y24" s="172">
        <v>6.4476400000000004E-4</v>
      </c>
      <c r="Z24" s="172">
        <v>5.9758499999999998E-4</v>
      </c>
      <c r="AA24" s="172">
        <v>5.54756E-4</v>
      </c>
      <c r="AB24" s="172">
        <v>5.1571600000000005E-4</v>
      </c>
      <c r="AC24" s="172">
        <v>4.7995699999999999E-4</v>
      </c>
      <c r="AD24" s="172">
        <v>4.47126E-4</v>
      </c>
      <c r="AE24" s="172">
        <v>4.1688400000000002E-4</v>
      </c>
    </row>
    <row r="25" spans="1:31" x14ac:dyDescent="0.25">
      <c r="A25" s="171" t="s">
        <v>259</v>
      </c>
      <c r="B25" s="171" t="s">
        <v>254</v>
      </c>
      <c r="C25" s="171" t="s">
        <v>255</v>
      </c>
      <c r="D25" s="172">
        <v>1.03E-4</v>
      </c>
      <c r="E25" s="172">
        <v>1.50333E-4</v>
      </c>
      <c r="F25" s="172">
        <v>3.1845799999999998E-4</v>
      </c>
      <c r="G25" s="172">
        <v>6.8204799999999999E-4</v>
      </c>
      <c r="H25" s="172">
        <v>1.3216E-3</v>
      </c>
      <c r="I25" s="172">
        <v>1.6961599999999999E-3</v>
      </c>
      <c r="J25" s="172">
        <v>1.89862E-3</v>
      </c>
      <c r="K25" s="173"/>
      <c r="L25" s="174">
        <v>1.9502899999999999E-3</v>
      </c>
      <c r="M25" s="172">
        <v>1.89167E-3</v>
      </c>
      <c r="N25" s="172">
        <v>1.7619999999999999E-3</v>
      </c>
      <c r="O25" s="172">
        <v>1.60871E-3</v>
      </c>
      <c r="P25" s="172">
        <v>1.4559600000000001E-3</v>
      </c>
      <c r="Q25" s="172">
        <v>1.31445E-3</v>
      </c>
      <c r="R25" s="172">
        <v>1.1880700000000001E-3</v>
      </c>
      <c r="S25" s="172">
        <v>1.0770199999999999E-3</v>
      </c>
      <c r="T25" s="172">
        <v>9.8008600000000002E-4</v>
      </c>
      <c r="U25" s="172">
        <v>8.95381E-4</v>
      </c>
      <c r="V25" s="172">
        <v>8.2108599999999995E-4</v>
      </c>
      <c r="W25" s="172">
        <v>7.5544999999999996E-4</v>
      </c>
      <c r="X25" s="172">
        <v>6.9708400000000005E-4</v>
      </c>
      <c r="Y25" s="172">
        <v>6.4476400000000004E-4</v>
      </c>
      <c r="Z25" s="172">
        <v>5.9758499999999998E-4</v>
      </c>
      <c r="AA25" s="172">
        <v>5.54756E-4</v>
      </c>
      <c r="AB25" s="172">
        <v>5.1571600000000005E-4</v>
      </c>
      <c r="AC25" s="172">
        <v>4.7995699999999999E-4</v>
      </c>
      <c r="AD25" s="172">
        <v>4.47126E-4</v>
      </c>
      <c r="AE25" s="172">
        <v>4.1688400000000002E-4</v>
      </c>
    </row>
    <row r="26" spans="1:31" x14ac:dyDescent="0.25">
      <c r="A26" s="171"/>
      <c r="B26" s="171"/>
      <c r="C26" s="171"/>
      <c r="D26" s="172"/>
      <c r="E26" s="172"/>
      <c r="F26" s="172"/>
      <c r="G26" s="172"/>
      <c r="H26" s="172"/>
      <c r="I26" s="172"/>
      <c r="J26" s="172"/>
      <c r="K26" s="173"/>
      <c r="L26" s="174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</row>
    <row r="27" spans="1:31" x14ac:dyDescent="0.25">
      <c r="A27" s="171" t="s">
        <v>260</v>
      </c>
      <c r="B27" s="171" t="s">
        <v>248</v>
      </c>
      <c r="C27" s="171" t="s">
        <v>249</v>
      </c>
      <c r="D27" s="172">
        <v>9.7444000000000003E-2</v>
      </c>
      <c r="E27" s="172">
        <v>0.10516300000000001</v>
      </c>
      <c r="F27" s="172">
        <v>0.115082</v>
      </c>
      <c r="G27" s="172">
        <v>0.12647800000000001</v>
      </c>
      <c r="H27" s="172">
        <v>0.13792299999999999</v>
      </c>
      <c r="I27" s="172">
        <v>0.14938699999999999</v>
      </c>
      <c r="J27" s="172">
        <v>0.16068499999999999</v>
      </c>
      <c r="K27" s="173"/>
      <c r="L27" s="174">
        <v>0.17263700000000001</v>
      </c>
      <c r="M27" s="172">
        <v>0.18518299999999999</v>
      </c>
      <c r="N27" s="172">
        <v>0.197884</v>
      </c>
      <c r="O27" s="172">
        <v>0.21026400000000001</v>
      </c>
      <c r="P27" s="172">
        <v>0.222299</v>
      </c>
      <c r="Q27" s="172">
        <v>0.23452300000000001</v>
      </c>
      <c r="R27" s="172">
        <v>0.24684</v>
      </c>
      <c r="S27" s="172">
        <v>0.25887100000000002</v>
      </c>
      <c r="T27" s="172">
        <v>0.26966000000000001</v>
      </c>
      <c r="U27" s="172">
        <v>0.27888099999999999</v>
      </c>
      <c r="V27" s="172">
        <v>0.28630800000000001</v>
      </c>
      <c r="W27" s="172">
        <v>0.29311999999999999</v>
      </c>
      <c r="X27" s="172">
        <v>0.300008</v>
      </c>
      <c r="Y27" s="172">
        <v>0.30682399999999999</v>
      </c>
      <c r="Z27" s="172">
        <v>0.313417</v>
      </c>
      <c r="AA27" s="172">
        <v>0.319581</v>
      </c>
      <c r="AB27" s="172">
        <v>0.32532699999999998</v>
      </c>
      <c r="AC27" s="172">
        <v>0.33073399999999997</v>
      </c>
      <c r="AD27" s="172">
        <v>0.33574999999999999</v>
      </c>
      <c r="AE27" s="172">
        <v>0.34038299999999999</v>
      </c>
    </row>
    <row r="28" spans="1:31" x14ac:dyDescent="0.25">
      <c r="A28" s="171" t="s">
        <v>260</v>
      </c>
      <c r="B28" s="171" t="s">
        <v>250</v>
      </c>
      <c r="C28" s="171" t="s">
        <v>251</v>
      </c>
      <c r="D28" s="172">
        <v>9.7444000000000003E-2</v>
      </c>
      <c r="E28" s="172">
        <v>0.10517</v>
      </c>
      <c r="F28" s="172">
        <v>0.11511299999999999</v>
      </c>
      <c r="G28" s="172">
        <v>0.12642500000000001</v>
      </c>
      <c r="H28" s="172">
        <v>0.13783300000000001</v>
      </c>
      <c r="I28" s="172">
        <v>0.14923700000000001</v>
      </c>
      <c r="J28" s="172">
        <v>0.160692</v>
      </c>
      <c r="K28" s="173"/>
      <c r="L28" s="174">
        <v>0.17263875901699</v>
      </c>
      <c r="M28" s="172">
        <v>0.18536266684532099</v>
      </c>
      <c r="N28" s="172">
        <v>0.19802251458167999</v>
      </c>
      <c r="O28" s="172">
        <v>0.21058529615402199</v>
      </c>
      <c r="P28" s="172">
        <v>0.22337298095226199</v>
      </c>
      <c r="Q28" s="172">
        <v>0.23634666204452501</v>
      </c>
      <c r="R28" s="172">
        <v>0.24896046519279399</v>
      </c>
      <c r="S28" s="172">
        <v>0.26123294234275801</v>
      </c>
      <c r="T28" s="172">
        <v>0.27306354045867898</v>
      </c>
      <c r="U28" s="172">
        <v>0.28400388360023499</v>
      </c>
      <c r="V28" s="172">
        <v>0.293757945299148</v>
      </c>
      <c r="W28" s="172">
        <v>0.30218896269798201</v>
      </c>
      <c r="X28" s="172">
        <v>0.30942085385322499</v>
      </c>
      <c r="Y28" s="172">
        <v>0.31600901484489402</v>
      </c>
      <c r="Z28" s="172">
        <v>0.32243502140045099</v>
      </c>
      <c r="AA28" s="172">
        <v>0.32871937751769997</v>
      </c>
      <c r="AB28" s="172">
        <v>0.33463582396507202</v>
      </c>
      <c r="AC28" s="172">
        <v>0.34023398160934398</v>
      </c>
      <c r="AD28" s="172">
        <v>0.34554603695869401</v>
      </c>
      <c r="AE28" s="172">
        <v>0.35054585337638799</v>
      </c>
    </row>
    <row r="29" spans="1:31" x14ac:dyDescent="0.25">
      <c r="A29" s="171" t="s">
        <v>260</v>
      </c>
      <c r="B29" s="171" t="s">
        <v>252</v>
      </c>
      <c r="C29" s="171" t="s">
        <v>253</v>
      </c>
      <c r="D29" s="172">
        <v>9.7444000000000003E-2</v>
      </c>
      <c r="E29" s="172">
        <v>0.10517</v>
      </c>
      <c r="F29" s="172">
        <v>0.11511299999999999</v>
      </c>
      <c r="G29" s="172">
        <v>0.12642500000000001</v>
      </c>
      <c r="H29" s="172">
        <v>0.13783300000000001</v>
      </c>
      <c r="I29" s="172">
        <v>0.14923700000000001</v>
      </c>
      <c r="J29" s="172">
        <v>0.160692</v>
      </c>
      <c r="K29" s="173"/>
      <c r="L29" s="174">
        <v>0.17263899999999999</v>
      </c>
      <c r="M29" s="172">
        <v>0.18517700000000001</v>
      </c>
      <c r="N29" s="172">
        <v>0.198295</v>
      </c>
      <c r="O29" s="172">
        <v>0.21195800000000001</v>
      </c>
      <c r="P29" s="172">
        <v>0.22592599999999999</v>
      </c>
      <c r="Q29" s="172">
        <v>0.23993100000000001</v>
      </c>
      <c r="R29" s="172">
        <v>0.25361600000000001</v>
      </c>
      <c r="S29" s="172">
        <v>0.26705499999999999</v>
      </c>
      <c r="T29" s="172">
        <v>0.280449</v>
      </c>
      <c r="U29" s="172">
        <v>0.29377599999999998</v>
      </c>
      <c r="V29" s="172">
        <v>0.30668400000000001</v>
      </c>
      <c r="W29" s="172">
        <v>0.31885200000000002</v>
      </c>
      <c r="X29" s="172">
        <v>0.330266</v>
      </c>
      <c r="Y29" s="172">
        <v>0.34107999999999999</v>
      </c>
      <c r="Z29" s="172">
        <v>0.35133500000000001</v>
      </c>
      <c r="AA29" s="172">
        <v>0.36071399999999998</v>
      </c>
      <c r="AB29" s="172">
        <v>0.36917</v>
      </c>
      <c r="AC29" s="172">
        <v>0.37684200000000001</v>
      </c>
      <c r="AD29" s="172">
        <v>0.38399</v>
      </c>
      <c r="AE29" s="172">
        <v>0.39102700000000001</v>
      </c>
    </row>
    <row r="30" spans="1:31" x14ac:dyDescent="0.25">
      <c r="A30" s="171" t="s">
        <v>260</v>
      </c>
      <c r="B30" s="171" t="s">
        <v>254</v>
      </c>
      <c r="C30" s="171" t="s">
        <v>255</v>
      </c>
      <c r="D30" s="172">
        <v>9.7444000000000003E-2</v>
      </c>
      <c r="E30" s="172">
        <v>0.10517</v>
      </c>
      <c r="F30" s="172">
        <v>0.11511299999999999</v>
      </c>
      <c r="G30" s="172">
        <v>0.12642500000000001</v>
      </c>
      <c r="H30" s="172">
        <v>0.13783300000000001</v>
      </c>
      <c r="I30" s="172">
        <v>0.14923700000000001</v>
      </c>
      <c r="J30" s="172">
        <v>0.160692</v>
      </c>
      <c r="K30" s="173"/>
      <c r="L30" s="174">
        <v>0.17263899999999999</v>
      </c>
      <c r="M30" s="172">
        <v>0.18517700000000001</v>
      </c>
      <c r="N30" s="172">
        <v>0.19847699999999999</v>
      </c>
      <c r="O30" s="172">
        <v>0.21266199999999999</v>
      </c>
      <c r="P30" s="172">
        <v>0.22741900000000001</v>
      </c>
      <c r="Q30" s="172">
        <v>0.24241699999999999</v>
      </c>
      <c r="R30" s="172">
        <v>0.25736199999999998</v>
      </c>
      <c r="S30" s="172">
        <v>0.27227200000000001</v>
      </c>
      <c r="T30" s="172">
        <v>0.28727799999999998</v>
      </c>
      <c r="U30" s="172">
        <v>0.30170000000000002</v>
      </c>
      <c r="V30" s="172">
        <v>0.315687</v>
      </c>
      <c r="W30" s="172">
        <v>0.33023200000000003</v>
      </c>
      <c r="X30" s="172">
        <v>0.344889</v>
      </c>
      <c r="Y30" s="172">
        <v>0.35850500000000002</v>
      </c>
      <c r="Z30" s="172">
        <v>0.371257</v>
      </c>
      <c r="AA30" s="172">
        <v>0.38275399999999998</v>
      </c>
      <c r="AB30" s="172">
        <v>0.39293</v>
      </c>
      <c r="AC30" s="172">
        <v>0.40275100000000003</v>
      </c>
      <c r="AD30" s="172">
        <v>0.41259600000000002</v>
      </c>
      <c r="AE30" s="172">
        <v>0.42242400000000002</v>
      </c>
    </row>
    <row r="31" spans="1:31" x14ac:dyDescent="0.25">
      <c r="A31" s="171"/>
      <c r="B31" s="171"/>
      <c r="C31" s="171"/>
      <c r="D31" s="172"/>
      <c r="E31" s="172"/>
      <c r="F31" s="172"/>
      <c r="G31" s="172"/>
      <c r="H31" s="172"/>
      <c r="I31" s="172"/>
      <c r="J31" s="172"/>
      <c r="K31" s="173"/>
      <c r="L31" s="174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</row>
    <row r="32" spans="1:31" x14ac:dyDescent="0.25">
      <c r="A32" s="171" t="s">
        <v>261</v>
      </c>
      <c r="B32" s="171" t="s">
        <v>248</v>
      </c>
      <c r="C32" s="171" t="s">
        <v>249</v>
      </c>
      <c r="D32" s="172">
        <v>1.2999999999999999E-4</v>
      </c>
      <c r="E32" s="172">
        <v>6.13548E-4</v>
      </c>
      <c r="F32" s="172">
        <v>1.2524000000000001E-3</v>
      </c>
      <c r="G32" s="172">
        <v>2.00679E-3</v>
      </c>
      <c r="H32" s="172">
        <v>2.8295099999999999E-3</v>
      </c>
      <c r="I32" s="172">
        <v>3.7931499999999999E-3</v>
      </c>
      <c r="J32" s="172">
        <v>4.8614399999999999E-3</v>
      </c>
      <c r="K32" s="173"/>
      <c r="L32" s="174">
        <v>5.9727000000000001E-3</v>
      </c>
      <c r="M32" s="172">
        <v>7.2340800000000004E-3</v>
      </c>
      <c r="N32" s="172">
        <v>8.5384099999999997E-3</v>
      </c>
      <c r="O32" s="172">
        <v>9.5488399999999994E-3</v>
      </c>
      <c r="P32" s="172">
        <v>1.0179199999999999E-2</v>
      </c>
      <c r="Q32" s="172">
        <v>1.0668199999999999E-2</v>
      </c>
      <c r="R32" s="172">
        <v>1.10981E-2</v>
      </c>
      <c r="S32" s="172">
        <v>1.1464999999999999E-2</v>
      </c>
      <c r="T32" s="172">
        <v>1.17159E-2</v>
      </c>
      <c r="U32" s="172">
        <v>1.18849E-2</v>
      </c>
      <c r="V32" s="172">
        <v>1.20077E-2</v>
      </c>
      <c r="W32" s="172">
        <v>1.2120499999999999E-2</v>
      </c>
      <c r="X32" s="172">
        <v>1.2229200000000001E-2</v>
      </c>
      <c r="Y32" s="172">
        <v>1.2331099999999999E-2</v>
      </c>
      <c r="Z32" s="172">
        <v>1.2423999999999999E-2</v>
      </c>
      <c r="AA32" s="172">
        <v>1.24972E-2</v>
      </c>
      <c r="AB32" s="172">
        <v>1.25535E-2</v>
      </c>
      <c r="AC32" s="172">
        <v>1.26003E-2</v>
      </c>
      <c r="AD32" s="172">
        <v>1.26388E-2</v>
      </c>
      <c r="AE32" s="172">
        <v>1.26702E-2</v>
      </c>
    </row>
    <row r="33" spans="1:31" x14ac:dyDescent="0.25">
      <c r="A33" s="171" t="s">
        <v>261</v>
      </c>
      <c r="B33" s="171" t="s">
        <v>250</v>
      </c>
      <c r="C33" s="171" t="s">
        <v>251</v>
      </c>
      <c r="D33" s="172">
        <v>1.2999999999999999E-4</v>
      </c>
      <c r="E33" s="172">
        <v>6.13548E-4</v>
      </c>
      <c r="F33" s="172">
        <v>1.2524000000000001E-3</v>
      </c>
      <c r="G33" s="172">
        <v>2.00679E-3</v>
      </c>
      <c r="H33" s="172">
        <v>2.8295099999999999E-3</v>
      </c>
      <c r="I33" s="172">
        <v>3.7931499999999999E-3</v>
      </c>
      <c r="J33" s="172">
        <v>4.8614399999999999E-3</v>
      </c>
      <c r="K33" s="173"/>
      <c r="L33" s="174">
        <v>5.9779961593449098E-3</v>
      </c>
      <c r="M33" s="172">
        <v>7.28303613141179E-3</v>
      </c>
      <c r="N33" s="172">
        <v>8.6958529427647504E-3</v>
      </c>
      <c r="O33" s="172">
        <v>9.8501332104205998E-3</v>
      </c>
      <c r="P33" s="172">
        <v>1.06737054884433E-2</v>
      </c>
      <c r="Q33" s="172">
        <v>1.1348506435751899E-2</v>
      </c>
      <c r="R33" s="172">
        <v>1.1934383772313499E-2</v>
      </c>
      <c r="S33" s="172">
        <v>1.2417324818670699E-2</v>
      </c>
      <c r="T33" s="172">
        <v>1.2805088423192499E-2</v>
      </c>
      <c r="U33" s="172">
        <v>1.3083342462777999E-2</v>
      </c>
      <c r="V33" s="172">
        <v>1.32572725415229E-2</v>
      </c>
      <c r="W33" s="172">
        <v>1.3369269669055901E-2</v>
      </c>
      <c r="X33" s="172">
        <v>1.3456778600811899E-2</v>
      </c>
      <c r="Y33" s="172">
        <v>1.3534910976886701E-2</v>
      </c>
      <c r="Z33" s="172">
        <v>1.3608730398118499E-2</v>
      </c>
      <c r="AA33" s="172">
        <v>1.36939166113734E-2</v>
      </c>
      <c r="AB33" s="172">
        <v>1.37959495186805E-2</v>
      </c>
      <c r="AC33" s="172">
        <v>1.3931461609899999E-2</v>
      </c>
      <c r="AD33" s="172">
        <v>1.40999555587768E-2</v>
      </c>
      <c r="AE33" s="172">
        <v>1.42754539847374E-2</v>
      </c>
    </row>
    <row r="34" spans="1:31" x14ac:dyDescent="0.25">
      <c r="A34" s="171" t="s">
        <v>261</v>
      </c>
      <c r="B34" s="171" t="s">
        <v>252</v>
      </c>
      <c r="C34" s="171" t="s">
        <v>253</v>
      </c>
      <c r="D34" s="172">
        <v>1.2999999999999999E-4</v>
      </c>
      <c r="E34" s="172">
        <v>6.13548E-4</v>
      </c>
      <c r="F34" s="172">
        <v>1.2524000000000001E-3</v>
      </c>
      <c r="G34" s="172">
        <v>2.00679E-3</v>
      </c>
      <c r="H34" s="172">
        <v>2.8295099999999999E-3</v>
      </c>
      <c r="I34" s="172">
        <v>3.7931499999999999E-3</v>
      </c>
      <c r="J34" s="172">
        <v>4.8614399999999999E-3</v>
      </c>
      <c r="K34" s="173"/>
      <c r="L34" s="174">
        <v>5.96832E-3</v>
      </c>
      <c r="M34" s="172">
        <v>7.2120600000000002E-3</v>
      </c>
      <c r="N34" s="172">
        <v>8.6499899999999998E-3</v>
      </c>
      <c r="O34" s="172">
        <v>1.0343E-2</v>
      </c>
      <c r="P34" s="172">
        <v>1.1809200000000001E-2</v>
      </c>
      <c r="Q34" s="172">
        <v>1.2985999999999999E-2</v>
      </c>
      <c r="R34" s="172">
        <v>1.39735E-2</v>
      </c>
      <c r="S34" s="172">
        <v>1.4730099999999999E-2</v>
      </c>
      <c r="T34" s="172">
        <v>1.53423E-2</v>
      </c>
      <c r="U34" s="172">
        <v>1.5876100000000001E-2</v>
      </c>
      <c r="V34" s="172">
        <v>1.6355600000000001E-2</v>
      </c>
      <c r="W34" s="172">
        <v>1.67566E-2</v>
      </c>
      <c r="X34" s="172">
        <v>1.70779E-2</v>
      </c>
      <c r="Y34" s="172">
        <v>1.7371999999999999E-2</v>
      </c>
      <c r="Z34" s="172">
        <v>1.7646800000000001E-2</v>
      </c>
      <c r="AA34" s="172">
        <v>1.7902000000000001E-2</v>
      </c>
      <c r="AB34" s="172">
        <v>1.8123500000000001E-2</v>
      </c>
      <c r="AC34" s="172">
        <v>1.8306900000000001E-2</v>
      </c>
      <c r="AD34" s="172">
        <v>1.8468399999999999E-2</v>
      </c>
      <c r="AE34" s="172">
        <v>1.8627600000000001E-2</v>
      </c>
    </row>
    <row r="35" spans="1:31" x14ac:dyDescent="0.25">
      <c r="A35" s="171" t="s">
        <v>261</v>
      </c>
      <c r="B35" s="171" t="s">
        <v>254</v>
      </c>
      <c r="C35" s="171" t="s">
        <v>255</v>
      </c>
      <c r="D35" s="172">
        <v>1.2999999999999999E-4</v>
      </c>
      <c r="E35" s="172">
        <v>6.13548E-4</v>
      </c>
      <c r="F35" s="172">
        <v>1.2524000000000001E-3</v>
      </c>
      <c r="G35" s="172">
        <v>2.00679E-3</v>
      </c>
      <c r="H35" s="172">
        <v>2.8295099999999999E-3</v>
      </c>
      <c r="I35" s="172">
        <v>3.7931499999999999E-3</v>
      </c>
      <c r="J35" s="172">
        <v>4.8614399999999999E-3</v>
      </c>
      <c r="K35" s="173"/>
      <c r="L35" s="174">
        <v>5.96832E-3</v>
      </c>
      <c r="M35" s="172">
        <v>7.2120600000000002E-3</v>
      </c>
      <c r="N35" s="172">
        <v>8.6201200000000002E-3</v>
      </c>
      <c r="O35" s="172">
        <v>1.021E-2</v>
      </c>
      <c r="P35" s="172">
        <v>1.17579E-2</v>
      </c>
      <c r="Q35" s="172">
        <v>1.3116299999999999E-2</v>
      </c>
      <c r="R35" s="172">
        <v>1.43254E-2</v>
      </c>
      <c r="S35" s="172">
        <v>1.54045E-2</v>
      </c>
      <c r="T35" s="172">
        <v>1.6362100000000001E-2</v>
      </c>
      <c r="U35" s="172">
        <v>1.7214900000000002E-2</v>
      </c>
      <c r="V35" s="172">
        <v>1.79799E-2</v>
      </c>
      <c r="W35" s="172">
        <v>1.8689600000000001E-2</v>
      </c>
      <c r="X35" s="172">
        <v>1.9356100000000001E-2</v>
      </c>
      <c r="Y35" s="172">
        <v>1.99848E-2</v>
      </c>
      <c r="Z35" s="172">
        <v>2.0579699999999999E-2</v>
      </c>
      <c r="AA35" s="172">
        <v>2.10943E-2</v>
      </c>
      <c r="AB35" s="172">
        <v>2.14459E-2</v>
      </c>
      <c r="AC35" s="172">
        <v>2.1746100000000001E-2</v>
      </c>
      <c r="AD35" s="172">
        <v>2.2075299999999999E-2</v>
      </c>
      <c r="AE35" s="172">
        <v>2.2458700000000002E-2</v>
      </c>
    </row>
    <row r="36" spans="1:31" x14ac:dyDescent="0.25">
      <c r="A36" s="171"/>
      <c r="B36" s="171"/>
      <c r="C36" s="171"/>
      <c r="D36" s="172"/>
      <c r="E36" s="172"/>
      <c r="F36" s="172"/>
      <c r="G36" s="172"/>
      <c r="H36" s="172"/>
      <c r="I36" s="172"/>
      <c r="J36" s="172"/>
      <c r="K36" s="173"/>
      <c r="L36" s="174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2"/>
    </row>
    <row r="37" spans="1:31" x14ac:dyDescent="0.25">
      <c r="A37" s="171" t="s">
        <v>262</v>
      </c>
      <c r="B37" s="171" t="s">
        <v>248</v>
      </c>
      <c r="C37" s="171" t="s">
        <v>249</v>
      </c>
      <c r="D37" s="172">
        <v>7.2059999999999999E-2</v>
      </c>
      <c r="E37" s="172">
        <v>0.123414</v>
      </c>
      <c r="F37" s="172">
        <v>0.177457</v>
      </c>
      <c r="G37" s="172">
        <v>0.22872600000000001</v>
      </c>
      <c r="H37" s="172">
        <v>0.28872799999999998</v>
      </c>
      <c r="I37" s="172">
        <v>0.31201699999999999</v>
      </c>
      <c r="J37" s="172">
        <v>0.31814399999999998</v>
      </c>
      <c r="K37" s="173">
        <f>N102</f>
        <v>0.32</v>
      </c>
      <c r="L37" s="174">
        <v>0.318851</v>
      </c>
      <c r="M37" s="172">
        <v>0.31633800000000001</v>
      </c>
      <c r="N37" s="172">
        <v>0.31268299999999999</v>
      </c>
      <c r="O37" s="172">
        <v>0.30476399999999998</v>
      </c>
      <c r="P37" s="172">
        <v>0.29162399999999999</v>
      </c>
      <c r="Q37" s="172">
        <v>0.27338499999999999</v>
      </c>
      <c r="R37" s="172">
        <v>0.25120399999999998</v>
      </c>
      <c r="S37" s="172">
        <v>0.228767</v>
      </c>
      <c r="T37" s="172">
        <v>0.20791799999999999</v>
      </c>
      <c r="U37" s="172">
        <v>0.18939700000000001</v>
      </c>
      <c r="V37" s="172">
        <v>0.17324999999999999</v>
      </c>
      <c r="W37" s="172">
        <v>0.15926299999999999</v>
      </c>
      <c r="X37" s="172">
        <v>0.147145</v>
      </c>
      <c r="Y37" s="172">
        <v>0.13656699999999999</v>
      </c>
      <c r="Z37" s="172">
        <v>0.127245</v>
      </c>
      <c r="AA37" s="172">
        <v>0.11894399999999999</v>
      </c>
      <c r="AB37" s="172">
        <v>0.111472</v>
      </c>
      <c r="AC37" s="172">
        <v>0.104687</v>
      </c>
      <c r="AD37" s="172">
        <v>9.84844E-2</v>
      </c>
      <c r="AE37" s="172">
        <v>9.2781100000000005E-2</v>
      </c>
    </row>
    <row r="38" spans="1:31" x14ac:dyDescent="0.25">
      <c r="A38" s="171" t="s">
        <v>262</v>
      </c>
      <c r="B38" s="171" t="s">
        <v>250</v>
      </c>
      <c r="C38" s="171" t="s">
        <v>251</v>
      </c>
      <c r="D38" s="172">
        <v>7.2059999999999999E-2</v>
      </c>
      <c r="E38" s="172">
        <v>0.123414</v>
      </c>
      <c r="F38" s="172">
        <v>0.177458</v>
      </c>
      <c r="G38" s="172">
        <v>0.228716</v>
      </c>
      <c r="H38" s="172">
        <v>0.28871599999999997</v>
      </c>
      <c r="I38" s="172">
        <v>0.31200499999999998</v>
      </c>
      <c r="J38" s="172">
        <v>0.31818000000000002</v>
      </c>
      <c r="K38" s="173"/>
      <c r="L38" s="174">
        <v>0.31884559988975503</v>
      </c>
      <c r="M38" s="172">
        <v>0.316390931606292</v>
      </c>
      <c r="N38" s="172">
        <v>0.31286346912384</v>
      </c>
      <c r="O38" s="172">
        <v>0.30517283082008301</v>
      </c>
      <c r="P38" s="172">
        <v>0.29235896468162498</v>
      </c>
      <c r="Q38" s="172">
        <v>0.27440279722213701</v>
      </c>
      <c r="R38" s="172">
        <v>0.25236749649047802</v>
      </c>
      <c r="S38" s="172">
        <v>0.22997856140136699</v>
      </c>
      <c r="T38" s="172">
        <v>0.20913934707641599</v>
      </c>
      <c r="U38" s="172">
        <v>0.19053129851817999</v>
      </c>
      <c r="V38" s="172">
        <v>0.174276918172836</v>
      </c>
      <c r="W38" s="172">
        <v>0.16016638278961101</v>
      </c>
      <c r="X38" s="172">
        <v>0.14789015054702701</v>
      </c>
      <c r="Y38" s="172">
        <v>0.13715745508670801</v>
      </c>
      <c r="Z38" s="172">
        <v>0.12770052254199901</v>
      </c>
      <c r="AA38" s="172">
        <v>0.11929152905941</v>
      </c>
      <c r="AB38" s="172">
        <v>0.111736342310905</v>
      </c>
      <c r="AC38" s="172">
        <v>0.104885451495647</v>
      </c>
      <c r="AD38" s="172">
        <v>9.8632484674453694E-2</v>
      </c>
      <c r="AE38" s="172">
        <v>9.2890374362468706E-2</v>
      </c>
    </row>
    <row r="39" spans="1:31" x14ac:dyDescent="0.25">
      <c r="A39" s="171" t="s">
        <v>262</v>
      </c>
      <c r="B39" s="171" t="s">
        <v>252</v>
      </c>
      <c r="C39" s="171" t="s">
        <v>253</v>
      </c>
      <c r="D39" s="172">
        <v>7.2059999999999999E-2</v>
      </c>
      <c r="E39" s="172">
        <v>0.123414</v>
      </c>
      <c r="F39" s="172">
        <v>0.177458</v>
      </c>
      <c r="G39" s="172">
        <v>0.228716</v>
      </c>
      <c r="H39" s="172">
        <v>0.28871599999999997</v>
      </c>
      <c r="I39" s="172">
        <v>0.31200499999999998</v>
      </c>
      <c r="J39" s="172">
        <v>0.31818000000000002</v>
      </c>
      <c r="K39" s="173"/>
      <c r="L39" s="174">
        <v>0.31886900000000001</v>
      </c>
      <c r="M39" s="172">
        <v>0.31635600000000003</v>
      </c>
      <c r="N39" s="172">
        <v>0.31276700000000002</v>
      </c>
      <c r="O39" s="172">
        <v>0.30516500000000002</v>
      </c>
      <c r="P39" s="172">
        <v>0.29256900000000002</v>
      </c>
      <c r="Q39" s="172">
        <v>0.274843</v>
      </c>
      <c r="R39" s="172">
        <v>0.25298799999999999</v>
      </c>
      <c r="S39" s="172">
        <v>0.23071</v>
      </c>
      <c r="T39" s="172">
        <v>0.20995800000000001</v>
      </c>
      <c r="U39" s="172">
        <v>0.19145200000000001</v>
      </c>
      <c r="V39" s="172">
        <v>0.17524600000000001</v>
      </c>
      <c r="W39" s="172">
        <v>0.16111300000000001</v>
      </c>
      <c r="X39" s="172">
        <v>0.14877099999999999</v>
      </c>
      <c r="Y39" s="172">
        <v>0.137929</v>
      </c>
      <c r="Z39" s="172">
        <v>0.12834400000000001</v>
      </c>
      <c r="AA39" s="172">
        <v>0.11980200000000001</v>
      </c>
      <c r="AB39" s="172">
        <v>0.112126</v>
      </c>
      <c r="AC39" s="172">
        <v>0.10517600000000001</v>
      </c>
      <c r="AD39" s="172">
        <v>9.8846699999999996E-2</v>
      </c>
      <c r="AE39" s="172">
        <v>9.3049300000000001E-2</v>
      </c>
    </row>
    <row r="40" spans="1:31" x14ac:dyDescent="0.25">
      <c r="A40" s="171" t="s">
        <v>262</v>
      </c>
      <c r="B40" s="171" t="s">
        <v>254</v>
      </c>
      <c r="C40" s="171" t="s">
        <v>255</v>
      </c>
      <c r="D40" s="172">
        <v>7.2059999999999999E-2</v>
      </c>
      <c r="E40" s="172">
        <v>0.123414</v>
      </c>
      <c r="F40" s="172">
        <v>0.177458</v>
      </c>
      <c r="G40" s="172">
        <v>0.228716</v>
      </c>
      <c r="H40" s="172">
        <v>0.28871599999999997</v>
      </c>
      <c r="I40" s="172">
        <v>0.31200499999999998</v>
      </c>
      <c r="J40" s="172">
        <v>0.31818000000000002</v>
      </c>
      <c r="K40" s="173"/>
      <c r="L40" s="174">
        <v>0.31886900000000001</v>
      </c>
      <c r="M40" s="172">
        <v>0.31635600000000003</v>
      </c>
      <c r="N40" s="172">
        <v>0.31279299999999999</v>
      </c>
      <c r="O40" s="172">
        <v>0.30532300000000001</v>
      </c>
      <c r="P40" s="172">
        <v>0.293016</v>
      </c>
      <c r="Q40" s="172">
        <v>0.27573500000000001</v>
      </c>
      <c r="R40" s="172">
        <v>0.25443500000000002</v>
      </c>
      <c r="S40" s="172">
        <v>0.23260400000000001</v>
      </c>
      <c r="T40" s="172">
        <v>0.21213599999999999</v>
      </c>
      <c r="U40" s="172">
        <v>0.19369900000000001</v>
      </c>
      <c r="V40" s="172">
        <v>0.17738699999999999</v>
      </c>
      <c r="W40" s="172">
        <v>0.16308800000000001</v>
      </c>
      <c r="X40" s="172">
        <v>0.15057300000000001</v>
      </c>
      <c r="Y40" s="172">
        <v>0.13955300000000001</v>
      </c>
      <c r="Z40" s="172">
        <v>0.12975300000000001</v>
      </c>
      <c r="AA40" s="172">
        <v>0.120977</v>
      </c>
      <c r="AB40" s="172">
        <v>0.113062</v>
      </c>
      <c r="AC40" s="172">
        <v>0.105896</v>
      </c>
      <c r="AD40" s="172">
        <v>9.9390699999999998E-2</v>
      </c>
      <c r="AE40" s="172">
        <v>9.3456399999999995E-2</v>
      </c>
    </row>
    <row r="41" spans="1:31" x14ac:dyDescent="0.25">
      <c r="A41" s="171"/>
      <c r="B41" s="171"/>
      <c r="C41" s="171"/>
      <c r="D41" s="172"/>
      <c r="E41" s="172"/>
      <c r="F41" s="172"/>
      <c r="G41" s="172"/>
      <c r="H41" s="172"/>
      <c r="I41" s="172"/>
      <c r="J41" s="172"/>
      <c r="K41" s="173"/>
      <c r="L41" s="174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</row>
    <row r="42" spans="1:31" x14ac:dyDescent="0.25">
      <c r="A42" s="171" t="s">
        <v>263</v>
      </c>
      <c r="B42" s="171" t="s">
        <v>248</v>
      </c>
      <c r="C42" s="171" t="s">
        <v>249</v>
      </c>
      <c r="D42" s="172">
        <v>-0.295427</v>
      </c>
      <c r="E42" s="172">
        <v>-0.38394400000000001</v>
      </c>
      <c r="F42" s="172">
        <v>-0.41622599999999998</v>
      </c>
      <c r="G42" s="172">
        <v>-0.401196</v>
      </c>
      <c r="H42" s="172">
        <v>-0.38551299999999999</v>
      </c>
      <c r="I42" s="172">
        <v>-0.33486700000000003</v>
      </c>
      <c r="J42" s="172">
        <v>-0.31586799999999998</v>
      </c>
      <c r="K42" s="173">
        <f>N106</f>
        <v>-0.4</v>
      </c>
      <c r="L42" s="174">
        <v>-0.32445499999999999</v>
      </c>
      <c r="M42" s="172">
        <v>-0.31848500000000002</v>
      </c>
      <c r="N42" s="172">
        <v>-0.30064299999999999</v>
      </c>
      <c r="O42" s="172">
        <v>-0.25052999999999997</v>
      </c>
      <c r="P42" s="172">
        <v>-0.20924699999999999</v>
      </c>
      <c r="Q42" s="172">
        <v>-0.16432099999999999</v>
      </c>
      <c r="R42" s="172">
        <v>-0.135708</v>
      </c>
      <c r="S42" s="172">
        <v>-0.107624</v>
      </c>
      <c r="T42" s="172">
        <v>-9.0176599999999996E-2</v>
      </c>
      <c r="U42" s="172">
        <v>-8.0655900000000003E-2</v>
      </c>
      <c r="V42" s="172">
        <v>-7.3802900000000005E-2</v>
      </c>
      <c r="W42" s="172">
        <v>-6.7224000000000006E-2</v>
      </c>
      <c r="X42" s="172">
        <v>-6.1519699999999997E-2</v>
      </c>
      <c r="Y42" s="172">
        <v>-5.5050300000000003E-2</v>
      </c>
      <c r="Z42" s="172">
        <v>-4.8023799999999998E-2</v>
      </c>
      <c r="AA42" s="172">
        <v>-4.2196600000000001E-2</v>
      </c>
      <c r="AB42" s="172">
        <v>-3.6011300000000003E-2</v>
      </c>
      <c r="AC42" s="172">
        <v>-3.1299E-2</v>
      </c>
      <c r="AD42" s="172">
        <v>-2.82385E-2</v>
      </c>
      <c r="AE42" s="172">
        <v>-2.4259900000000001E-2</v>
      </c>
    </row>
    <row r="43" spans="1:31" x14ac:dyDescent="0.25">
      <c r="A43" s="171" t="s">
        <v>263</v>
      </c>
      <c r="B43" s="171" t="s">
        <v>250</v>
      </c>
      <c r="C43" s="171" t="s">
        <v>251</v>
      </c>
      <c r="D43" s="172">
        <v>-0.295427</v>
      </c>
      <c r="E43" s="172">
        <v>-0.38394400000000001</v>
      </c>
      <c r="F43" s="172">
        <v>-0.416078</v>
      </c>
      <c r="G43" s="172">
        <v>-0.40106700000000001</v>
      </c>
      <c r="H43" s="172">
        <v>-0.38544800000000001</v>
      </c>
      <c r="I43" s="172">
        <v>-0.33481</v>
      </c>
      <c r="J43" s="172">
        <v>-0.31590400000000002</v>
      </c>
      <c r="K43" s="173"/>
      <c r="L43" s="174">
        <v>-0.32299765944480902</v>
      </c>
      <c r="M43" s="172">
        <v>-0.29048261046409601</v>
      </c>
      <c r="N43" s="172">
        <v>-0.28515174984931901</v>
      </c>
      <c r="O43" s="172">
        <v>-0.24993814527988401</v>
      </c>
      <c r="P43" s="172">
        <v>-0.22014093399047799</v>
      </c>
      <c r="Q43" s="172">
        <v>-0.18229927122592901</v>
      </c>
      <c r="R43" s="172">
        <v>-0.15556508302688599</v>
      </c>
      <c r="S43" s="172">
        <v>-0.13106764853000599</v>
      </c>
      <c r="T43" s="172">
        <v>-0.110256604850292</v>
      </c>
      <c r="U43" s="172">
        <v>-9.6396438777446705E-2</v>
      </c>
      <c r="V43" s="172">
        <v>-8.4876812994480105E-2</v>
      </c>
      <c r="W43" s="172">
        <v>-7.5797758996486594E-2</v>
      </c>
      <c r="X43" s="172">
        <v>-6.7946188151836395E-2</v>
      </c>
      <c r="Y43" s="172">
        <v>-6.03590495884418E-2</v>
      </c>
      <c r="Z43" s="172">
        <v>-5.3245704621076501E-2</v>
      </c>
      <c r="AA43" s="172">
        <v>-4.8432432115077903E-2</v>
      </c>
      <c r="AB43" s="172">
        <v>-4.3398097157478298E-2</v>
      </c>
      <c r="AC43" s="172">
        <v>-3.9895530790090498E-2</v>
      </c>
      <c r="AD43" s="172">
        <v>-3.77121679484844E-2</v>
      </c>
      <c r="AE43" s="172">
        <v>-3.4572437405586201E-2</v>
      </c>
    </row>
    <row r="44" spans="1:31" x14ac:dyDescent="0.25">
      <c r="A44" s="171" t="s">
        <v>263</v>
      </c>
      <c r="B44" s="171" t="s">
        <v>252</v>
      </c>
      <c r="C44" s="171" t="s">
        <v>253</v>
      </c>
      <c r="D44" s="172">
        <v>-0.295427</v>
      </c>
      <c r="E44" s="172">
        <v>-0.38394400000000001</v>
      </c>
      <c r="F44" s="172">
        <v>-0.416078</v>
      </c>
      <c r="G44" s="172">
        <v>-0.40106700000000001</v>
      </c>
      <c r="H44" s="172">
        <v>-0.38544800000000001</v>
      </c>
      <c r="I44" s="172">
        <v>-0.33481</v>
      </c>
      <c r="J44" s="172">
        <v>-0.31590400000000002</v>
      </c>
      <c r="K44" s="173"/>
      <c r="L44" s="174">
        <v>-0.32375500000000001</v>
      </c>
      <c r="M44" s="172">
        <v>-0.31785200000000002</v>
      </c>
      <c r="N44" s="172">
        <v>-0.31502200000000002</v>
      </c>
      <c r="O44" s="172">
        <v>-0.29162300000000002</v>
      </c>
      <c r="P44" s="172">
        <v>-0.26955899999999999</v>
      </c>
      <c r="Q44" s="172">
        <v>-0.23443700000000001</v>
      </c>
      <c r="R44" s="172">
        <v>-0.21274799999999999</v>
      </c>
      <c r="S44" s="172">
        <v>-0.192271</v>
      </c>
      <c r="T44" s="172">
        <v>-0.177144</v>
      </c>
      <c r="U44" s="172">
        <v>-0.164326</v>
      </c>
      <c r="V44" s="172">
        <v>-0.14649400000000001</v>
      </c>
      <c r="W44" s="172">
        <v>-0.12623000000000001</v>
      </c>
      <c r="X44" s="172">
        <v>-0.106268</v>
      </c>
      <c r="Y44" s="172">
        <v>-8.6053500000000005E-2</v>
      </c>
      <c r="Z44" s="172">
        <v>-6.69825E-2</v>
      </c>
      <c r="AA44" s="172">
        <v>-5.2935299999999998E-2</v>
      </c>
      <c r="AB44" s="172">
        <v>-4.2354000000000003E-2</v>
      </c>
      <c r="AC44" s="172">
        <v>-3.5496199999999999E-2</v>
      </c>
      <c r="AD44" s="172">
        <v>-3.1327000000000001E-2</v>
      </c>
      <c r="AE44" s="172">
        <v>-2.6632800000000002E-2</v>
      </c>
    </row>
    <row r="45" spans="1:31" x14ac:dyDescent="0.25">
      <c r="A45" s="171" t="s">
        <v>263</v>
      </c>
      <c r="B45" s="171" t="s">
        <v>254</v>
      </c>
      <c r="C45" s="171" t="s">
        <v>255</v>
      </c>
      <c r="D45" s="172">
        <v>-0.295427</v>
      </c>
      <c r="E45" s="172">
        <v>-0.38394400000000001</v>
      </c>
      <c r="F45" s="172">
        <v>-0.416078</v>
      </c>
      <c r="G45" s="172">
        <v>-0.40106700000000001</v>
      </c>
      <c r="H45" s="172">
        <v>-0.38544800000000001</v>
      </c>
      <c r="I45" s="172">
        <v>-0.33481</v>
      </c>
      <c r="J45" s="172">
        <v>-0.31590400000000002</v>
      </c>
      <c r="K45" s="173"/>
      <c r="L45" s="174">
        <v>-0.32375500000000001</v>
      </c>
      <c r="M45" s="172">
        <v>-0.31785200000000002</v>
      </c>
      <c r="N45" s="172">
        <v>-0.31289299999999998</v>
      </c>
      <c r="O45" s="172">
        <v>-0.29054099999999999</v>
      </c>
      <c r="P45" s="172">
        <v>-0.27174999999999999</v>
      </c>
      <c r="Q45" s="172">
        <v>-0.23999799999999999</v>
      </c>
      <c r="R45" s="172">
        <v>-0.22455</v>
      </c>
      <c r="S45" s="172">
        <v>-0.21210899999999999</v>
      </c>
      <c r="T45" s="172">
        <v>-0.20396700000000001</v>
      </c>
      <c r="U45" s="172">
        <v>-0.20022499999999999</v>
      </c>
      <c r="V45" s="172">
        <v>-0.193774</v>
      </c>
      <c r="W45" s="172">
        <v>-0.18876100000000001</v>
      </c>
      <c r="X45" s="172">
        <v>-0.181177</v>
      </c>
      <c r="Y45" s="172">
        <v>-0.17128299999999999</v>
      </c>
      <c r="Z45" s="172">
        <v>-0.15191399999999999</v>
      </c>
      <c r="AA45" s="172">
        <v>-0.12571299999999999</v>
      </c>
      <c r="AB45" s="172">
        <v>-8.9311299999999996E-2</v>
      </c>
      <c r="AC45" s="172">
        <v>-6.30521E-2</v>
      </c>
      <c r="AD45" s="172">
        <v>-5.2962599999999999E-2</v>
      </c>
      <c r="AE45" s="172">
        <v>-4.2508600000000001E-2</v>
      </c>
    </row>
    <row r="46" spans="1:31" x14ac:dyDescent="0.25">
      <c r="A46" s="171"/>
      <c r="B46" s="171"/>
      <c r="C46" s="171"/>
      <c r="D46" s="172"/>
      <c r="E46" s="172"/>
      <c r="F46" s="172"/>
      <c r="G46" s="172"/>
      <c r="H46" s="172"/>
      <c r="I46" s="172"/>
      <c r="J46" s="172"/>
      <c r="K46" s="173"/>
      <c r="L46" s="174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</row>
    <row r="47" spans="1:31" x14ac:dyDescent="0.25">
      <c r="A47" s="171" t="s">
        <v>264</v>
      </c>
      <c r="B47" s="171" t="s">
        <v>248</v>
      </c>
      <c r="C47" s="171" t="s">
        <v>249</v>
      </c>
      <c r="D47" s="172">
        <v>-0.59837899999999999</v>
      </c>
      <c r="E47" s="172">
        <v>-0.66587799999999997</v>
      </c>
      <c r="F47" s="172">
        <v>-0.70544899999999999</v>
      </c>
      <c r="G47" s="172">
        <v>-0.67091999999999996</v>
      </c>
      <c r="H47" s="172">
        <v>-0.68683899999999998</v>
      </c>
      <c r="I47" s="172">
        <v>-0.66049500000000005</v>
      </c>
      <c r="J47" s="172">
        <v>-0.66587300000000005</v>
      </c>
      <c r="K47" s="173">
        <f>N113+N114+N115</f>
        <v>-0.79999999999999993</v>
      </c>
      <c r="L47" s="174">
        <v>-0.65977399999999997</v>
      </c>
      <c r="M47" s="172">
        <v>-0.65649900000000005</v>
      </c>
      <c r="N47" s="172">
        <v>-0.65537400000000001</v>
      </c>
      <c r="O47" s="172">
        <v>-0.63314899999999996</v>
      </c>
      <c r="P47" s="172">
        <v>-0.61699199999999998</v>
      </c>
      <c r="Q47" s="172">
        <v>-0.58090299999999995</v>
      </c>
      <c r="R47" s="172">
        <v>-0.56423400000000001</v>
      </c>
      <c r="S47" s="172">
        <v>-0.52400800000000003</v>
      </c>
      <c r="T47" s="172">
        <v>-0.50374300000000005</v>
      </c>
      <c r="U47" s="172">
        <v>-0.48975999999999997</v>
      </c>
      <c r="V47" s="172">
        <v>-0.47798000000000002</v>
      </c>
      <c r="W47" s="172">
        <v>-0.47303600000000001</v>
      </c>
      <c r="X47" s="172">
        <v>-0.45588800000000002</v>
      </c>
      <c r="Y47" s="172">
        <v>-0.43586399999999997</v>
      </c>
      <c r="Z47" s="172">
        <v>-0.41508299999999998</v>
      </c>
      <c r="AA47" s="172">
        <v>-0.39572600000000002</v>
      </c>
      <c r="AB47" s="172">
        <v>-0.38632699999999998</v>
      </c>
      <c r="AC47" s="172">
        <v>-0.36785200000000001</v>
      </c>
      <c r="AD47" s="172">
        <v>-0.34971400000000002</v>
      </c>
      <c r="AE47" s="172">
        <v>-0.32850600000000002</v>
      </c>
    </row>
    <row r="48" spans="1:31" x14ac:dyDescent="0.25">
      <c r="A48" s="171" t="s">
        <v>264</v>
      </c>
      <c r="B48" s="171" t="s">
        <v>250</v>
      </c>
      <c r="C48" s="171" t="s">
        <v>251</v>
      </c>
      <c r="D48" s="172">
        <v>-0.59834900000000002</v>
      </c>
      <c r="E48" s="172">
        <v>-0.66732400000000003</v>
      </c>
      <c r="F48" s="172">
        <v>-0.70234200000000002</v>
      </c>
      <c r="G48" s="172">
        <v>-0.67054199999999997</v>
      </c>
      <c r="H48" s="172">
        <v>-0.68539000000000005</v>
      </c>
      <c r="I48" s="172">
        <v>-0.67028799999999999</v>
      </c>
      <c r="J48" s="172">
        <v>-0.66333200000000003</v>
      </c>
      <c r="K48" s="173"/>
      <c r="L48" s="174">
        <v>-0.664403796195983</v>
      </c>
      <c r="M48" s="172">
        <v>-0.64287692308425903</v>
      </c>
      <c r="N48" s="172">
        <v>-0.64422988891601496</v>
      </c>
      <c r="O48" s="172">
        <v>-0.63314634561538696</v>
      </c>
      <c r="P48" s="172">
        <v>-0.62093156576156605</v>
      </c>
      <c r="Q48" s="172">
        <v>-0.58351314067840498</v>
      </c>
      <c r="R48" s="172">
        <v>-0.56700944900512695</v>
      </c>
      <c r="S48" s="172">
        <v>-0.55143260955810502</v>
      </c>
      <c r="T48" s="172">
        <v>-0.52023726701736395</v>
      </c>
      <c r="U48" s="172">
        <v>-0.50628507137298495</v>
      </c>
      <c r="V48" s="172">
        <v>-0.49240285158157299</v>
      </c>
      <c r="W48" s="172">
        <v>-0.470707178115844</v>
      </c>
      <c r="X48" s="172">
        <v>-0.45456230640411299</v>
      </c>
      <c r="Y48" s="172">
        <v>-0.43943411111831598</v>
      </c>
      <c r="Z48" s="172">
        <v>-0.42924323678016602</v>
      </c>
      <c r="AA48" s="172">
        <v>-0.41512838006019498</v>
      </c>
      <c r="AB48" s="172">
        <v>-0.40370485186576799</v>
      </c>
      <c r="AC48" s="172">
        <v>-0.38753345608711198</v>
      </c>
      <c r="AD48" s="172">
        <v>-0.370174169540405</v>
      </c>
      <c r="AE48" s="172">
        <v>-0.35456264019012401</v>
      </c>
    </row>
    <row r="49" spans="1:31" x14ac:dyDescent="0.25">
      <c r="A49" s="171" t="s">
        <v>264</v>
      </c>
      <c r="B49" s="171" t="s">
        <v>252</v>
      </c>
      <c r="C49" s="171" t="s">
        <v>253</v>
      </c>
      <c r="D49" s="172">
        <v>-0.59834900000000002</v>
      </c>
      <c r="E49" s="172">
        <v>-0.66732400000000003</v>
      </c>
      <c r="F49" s="172">
        <v>-0.70234200000000002</v>
      </c>
      <c r="G49" s="172">
        <v>-0.67054199999999997</v>
      </c>
      <c r="H49" s="172">
        <v>-0.68539000000000005</v>
      </c>
      <c r="I49" s="172">
        <v>-0.67028799999999999</v>
      </c>
      <c r="J49" s="172">
        <v>-0.66333200000000003</v>
      </c>
      <c r="K49" s="173"/>
      <c r="L49" s="174">
        <v>-0.66093400000000002</v>
      </c>
      <c r="M49" s="172">
        <v>-0.65636899999999998</v>
      </c>
      <c r="N49" s="172">
        <v>-0.65877300000000005</v>
      </c>
      <c r="O49" s="172">
        <v>-0.65239999999999998</v>
      </c>
      <c r="P49" s="172">
        <v>-0.63919300000000001</v>
      </c>
      <c r="Q49" s="172">
        <v>-0.61154399999999998</v>
      </c>
      <c r="R49" s="172">
        <v>-0.60042899999999999</v>
      </c>
      <c r="S49" s="172">
        <v>-0.58932200000000001</v>
      </c>
      <c r="T49" s="172">
        <v>-0.57552000000000003</v>
      </c>
      <c r="U49" s="172">
        <v>-0.55856899999999998</v>
      </c>
      <c r="V49" s="172">
        <v>-0.53406399999999998</v>
      </c>
      <c r="W49" s="172">
        <v>-0.51519899999999996</v>
      </c>
      <c r="X49" s="172">
        <v>-0.49488900000000002</v>
      </c>
      <c r="Y49" s="172">
        <v>-0.480215</v>
      </c>
      <c r="Z49" s="172">
        <v>-0.45098500000000002</v>
      </c>
      <c r="AA49" s="172">
        <v>-0.42762299999999998</v>
      </c>
      <c r="AB49" s="172">
        <v>-0.40538800000000003</v>
      </c>
      <c r="AC49" s="172">
        <v>-0.383409</v>
      </c>
      <c r="AD49" s="172">
        <v>-0.37977100000000003</v>
      </c>
      <c r="AE49" s="172">
        <v>-0.36771700000000002</v>
      </c>
    </row>
    <row r="50" spans="1:31" x14ac:dyDescent="0.25">
      <c r="A50" s="171" t="s">
        <v>264</v>
      </c>
      <c r="B50" s="171" t="s">
        <v>254</v>
      </c>
      <c r="C50" s="171" t="s">
        <v>255</v>
      </c>
      <c r="D50" s="172">
        <v>-0.59834900000000002</v>
      </c>
      <c r="E50" s="172">
        <v>-0.66732400000000003</v>
      </c>
      <c r="F50" s="172">
        <v>-0.70234200000000002</v>
      </c>
      <c r="G50" s="172">
        <v>-0.67054199999999997</v>
      </c>
      <c r="H50" s="172">
        <v>-0.68539000000000005</v>
      </c>
      <c r="I50" s="172">
        <v>-0.67028799999999999</v>
      </c>
      <c r="J50" s="172">
        <v>-0.66333200000000003</v>
      </c>
      <c r="K50" s="173"/>
      <c r="L50" s="174">
        <v>-0.66093400000000002</v>
      </c>
      <c r="M50" s="172">
        <v>-0.65636899999999998</v>
      </c>
      <c r="N50" s="172">
        <v>-0.65751599999999999</v>
      </c>
      <c r="O50" s="172">
        <v>-0.65308299999999997</v>
      </c>
      <c r="P50" s="172">
        <v>-0.64043000000000005</v>
      </c>
      <c r="Q50" s="172">
        <v>-0.61762399999999995</v>
      </c>
      <c r="R50" s="172">
        <v>-0.60558999999999996</v>
      </c>
      <c r="S50" s="172">
        <v>-0.60083500000000001</v>
      </c>
      <c r="T50" s="172">
        <v>-0.58680399999999999</v>
      </c>
      <c r="U50" s="172">
        <v>-0.57830800000000004</v>
      </c>
      <c r="V50" s="172">
        <v>-0.57021999999999995</v>
      </c>
      <c r="W50" s="172">
        <v>-0.55030599999999996</v>
      </c>
      <c r="X50" s="172">
        <v>-0.53973599999999999</v>
      </c>
      <c r="Y50" s="172">
        <v>-0.53033399999999997</v>
      </c>
      <c r="Z50" s="172">
        <v>-0.52054800000000001</v>
      </c>
      <c r="AA50" s="172">
        <v>-0.48475699999999999</v>
      </c>
      <c r="AB50" s="172">
        <v>-0.44785599999999998</v>
      </c>
      <c r="AC50" s="172">
        <v>-0.41860700000000001</v>
      </c>
      <c r="AD50" s="172">
        <v>-0.39856200000000003</v>
      </c>
      <c r="AE50" s="172">
        <v>-0.37908900000000001</v>
      </c>
    </row>
    <row r="51" spans="1:31" x14ac:dyDescent="0.25">
      <c r="A51" s="171"/>
      <c r="B51" s="171"/>
      <c r="C51" s="171"/>
      <c r="D51" s="172"/>
      <c r="E51" s="172"/>
      <c r="F51" s="172"/>
      <c r="G51" s="172"/>
      <c r="H51" s="172"/>
      <c r="I51" s="172"/>
      <c r="J51" s="172"/>
      <c r="K51" s="173"/>
      <c r="L51" s="174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</row>
    <row r="52" spans="1:31" x14ac:dyDescent="0.25">
      <c r="A52" s="171" t="s">
        <v>265</v>
      </c>
      <c r="B52" s="171" t="s">
        <v>248</v>
      </c>
      <c r="C52" s="171" t="s">
        <v>249</v>
      </c>
      <c r="D52" s="172">
        <v>-2.7967599999999999E-2</v>
      </c>
      <c r="E52" s="172">
        <v>-5.0769099999999998E-2</v>
      </c>
      <c r="F52" s="172">
        <v>-8.5346099999999994E-2</v>
      </c>
      <c r="G52" s="172">
        <v>-0.122561</v>
      </c>
      <c r="H52" s="172">
        <v>-0.171907</v>
      </c>
      <c r="I52" s="172">
        <v>-0.18107500000000001</v>
      </c>
      <c r="J52" s="172">
        <v>-0.17338000000000001</v>
      </c>
      <c r="K52" s="173">
        <f>N103</f>
        <v>-0.05</v>
      </c>
      <c r="L52" s="174">
        <v>-0.165911</v>
      </c>
      <c r="M52" s="172">
        <v>-0.15531700000000001</v>
      </c>
      <c r="N52" s="172">
        <v>-0.14361099999999999</v>
      </c>
      <c r="O52" s="172">
        <v>-0.131381</v>
      </c>
      <c r="P52" s="172">
        <v>-0.118938</v>
      </c>
      <c r="Q52" s="172">
        <v>-0.106308</v>
      </c>
      <c r="R52" s="172">
        <v>-9.3938400000000005E-2</v>
      </c>
      <c r="S52" s="172">
        <v>-8.2795900000000006E-2</v>
      </c>
      <c r="T52" s="172">
        <v>-7.3150199999999999E-2</v>
      </c>
      <c r="U52" s="172">
        <v>-6.4921099999999995E-2</v>
      </c>
      <c r="V52" s="172">
        <v>-5.7893E-2</v>
      </c>
      <c r="W52" s="172">
        <v>-5.1846099999999999E-2</v>
      </c>
      <c r="X52" s="172">
        <v>-4.6596199999999997E-2</v>
      </c>
      <c r="Y52" s="172">
        <v>-4.1996699999999998E-2</v>
      </c>
      <c r="Z52" s="172">
        <v>-3.79368E-2</v>
      </c>
      <c r="AA52" s="172">
        <v>-3.4332300000000003E-2</v>
      </c>
      <c r="AB52" s="172">
        <v>-3.1117599999999999E-2</v>
      </c>
      <c r="AC52" s="172">
        <v>-2.8240700000000001E-2</v>
      </c>
      <c r="AD52" s="172">
        <v>-2.5659100000000001E-2</v>
      </c>
      <c r="AE52" s="172">
        <v>-2.3337400000000001E-2</v>
      </c>
    </row>
    <row r="53" spans="1:31" x14ac:dyDescent="0.25">
      <c r="A53" s="171" t="s">
        <v>265</v>
      </c>
      <c r="B53" s="171" t="s">
        <v>250</v>
      </c>
      <c r="C53" s="171" t="s">
        <v>251</v>
      </c>
      <c r="D53" s="172">
        <v>-2.7967599999999999E-2</v>
      </c>
      <c r="E53" s="172">
        <v>-5.0769099999999998E-2</v>
      </c>
      <c r="F53" s="172">
        <v>-8.5346099999999994E-2</v>
      </c>
      <c r="G53" s="172">
        <v>-0.122561</v>
      </c>
      <c r="H53" s="172">
        <v>-0.171907</v>
      </c>
      <c r="I53" s="172">
        <v>-0.18107500000000001</v>
      </c>
      <c r="J53" s="172">
        <v>-0.17338000000000001</v>
      </c>
      <c r="K53" s="173"/>
      <c r="L53" s="174">
        <v>-0.165908813476562</v>
      </c>
      <c r="M53" s="172">
        <v>-0.15532878041267401</v>
      </c>
      <c r="N53" s="172">
        <v>-0.14365416765212999</v>
      </c>
      <c r="O53" s="172">
        <v>-0.13148373365402199</v>
      </c>
      <c r="P53" s="172">
        <v>-0.11912153661251</v>
      </c>
      <c r="Q53" s="172">
        <v>-0.10654884576797399</v>
      </c>
      <c r="R53" s="172">
        <v>-9.4183050096035004E-2</v>
      </c>
      <c r="S53" s="172">
        <v>-8.3013646304607294E-2</v>
      </c>
      <c r="T53" s="172">
        <v>-7.3332741856574998E-2</v>
      </c>
      <c r="U53" s="172">
        <v>-6.5059483051299993E-2</v>
      </c>
      <c r="V53" s="172">
        <v>-5.7993732392787899E-2</v>
      </c>
      <c r="W53" s="172">
        <v>-5.1916621625423397E-2</v>
      </c>
      <c r="X53" s="172">
        <v>-4.6642038971185601E-2</v>
      </c>
      <c r="Y53" s="172">
        <v>-4.2025119066238403E-2</v>
      </c>
      <c r="Z53" s="172">
        <v>-3.7953943014144897E-2</v>
      </c>
      <c r="AA53" s="172">
        <v>-3.4342460334300898E-2</v>
      </c>
      <c r="AB53" s="172">
        <v>-3.11235934495925E-2</v>
      </c>
      <c r="AC53" s="172">
        <v>-2.8244176879525101E-2</v>
      </c>
      <c r="AD53" s="172">
        <v>-2.56611071527004E-2</v>
      </c>
      <c r="AE53" s="172">
        <v>-2.3338533937930998E-2</v>
      </c>
    </row>
    <row r="54" spans="1:31" x14ac:dyDescent="0.25">
      <c r="A54" s="171" t="s">
        <v>265</v>
      </c>
      <c r="B54" s="171" t="s">
        <v>252</v>
      </c>
      <c r="C54" s="171" t="s">
        <v>253</v>
      </c>
      <c r="D54" s="172">
        <v>-2.7967599999999999E-2</v>
      </c>
      <c r="E54" s="172">
        <v>-5.0769000000000002E-2</v>
      </c>
      <c r="F54" s="172">
        <v>-8.5347599999999996E-2</v>
      </c>
      <c r="G54" s="172">
        <v>-0.122544</v>
      </c>
      <c r="H54" s="172">
        <v>-0.17188700000000001</v>
      </c>
      <c r="I54" s="172">
        <v>-0.18106</v>
      </c>
      <c r="J54" s="172">
        <v>-0.1734</v>
      </c>
      <c r="K54" s="173"/>
      <c r="L54" s="174">
        <v>-0.16591700000000001</v>
      </c>
      <c r="M54" s="172">
        <v>-0.15532099999999999</v>
      </c>
      <c r="N54" s="172">
        <v>-0.14363100000000001</v>
      </c>
      <c r="O54" s="172">
        <v>-0.13148199999999999</v>
      </c>
      <c r="P54" s="172">
        <v>-0.119175</v>
      </c>
      <c r="Q54" s="172">
        <v>-0.106654</v>
      </c>
      <c r="R54" s="172">
        <v>-9.4315399999999994E-2</v>
      </c>
      <c r="S54" s="172">
        <v>-8.3147399999999996E-2</v>
      </c>
      <c r="T54" s="172">
        <v>-7.3457999999999996E-2</v>
      </c>
      <c r="U54" s="172">
        <v>-6.5175300000000005E-2</v>
      </c>
      <c r="V54" s="172">
        <v>-5.80928E-2</v>
      </c>
      <c r="W54" s="172">
        <v>-5.1994400000000003E-2</v>
      </c>
      <c r="X54" s="172">
        <v>-4.6699900000000003E-2</v>
      </c>
      <c r="Y54" s="172">
        <v>-4.2065199999999997E-2</v>
      </c>
      <c r="Z54" s="172">
        <v>-3.7980300000000002E-2</v>
      </c>
      <c r="AA54" s="172">
        <v>-3.4358800000000002E-2</v>
      </c>
      <c r="AB54" s="172">
        <v>-3.1133399999999999E-2</v>
      </c>
      <c r="AC54" s="172">
        <v>-2.8249799999999999E-2</v>
      </c>
      <c r="AD54" s="172">
        <v>-2.56644E-2</v>
      </c>
      <c r="AE54" s="172">
        <v>-2.3340400000000001E-2</v>
      </c>
    </row>
    <row r="55" spans="1:31" x14ac:dyDescent="0.25">
      <c r="A55" s="171" t="s">
        <v>265</v>
      </c>
      <c r="B55" s="171" t="s">
        <v>254</v>
      </c>
      <c r="C55" s="171" t="s">
        <v>255</v>
      </c>
      <c r="D55" s="172">
        <v>-2.7967599999999999E-2</v>
      </c>
      <c r="E55" s="172">
        <v>-5.0769000000000002E-2</v>
      </c>
      <c r="F55" s="172">
        <v>-8.5347599999999996E-2</v>
      </c>
      <c r="G55" s="172">
        <v>-0.122544</v>
      </c>
      <c r="H55" s="172">
        <v>-0.17188700000000001</v>
      </c>
      <c r="I55" s="172">
        <v>-0.18106</v>
      </c>
      <c r="J55" s="172">
        <v>-0.1734</v>
      </c>
      <c r="K55" s="173"/>
      <c r="L55" s="174">
        <v>-0.16591700000000001</v>
      </c>
      <c r="M55" s="172">
        <v>-0.15532099999999999</v>
      </c>
      <c r="N55" s="172">
        <v>-0.14363699999999999</v>
      </c>
      <c r="O55" s="172">
        <v>-0.131521</v>
      </c>
      <c r="P55" s="172">
        <v>-0.119287</v>
      </c>
      <c r="Q55" s="172">
        <v>-0.10686900000000001</v>
      </c>
      <c r="R55" s="172">
        <v>-9.4627600000000006E-2</v>
      </c>
      <c r="S55" s="172">
        <v>-8.3500699999999997E-2</v>
      </c>
      <c r="T55" s="172">
        <v>-7.3801199999999997E-2</v>
      </c>
      <c r="U55" s="172">
        <v>-6.5469799999999995E-2</v>
      </c>
      <c r="V55" s="172">
        <v>-5.8323399999999997E-2</v>
      </c>
      <c r="W55" s="172">
        <v>-5.2167900000000003E-2</v>
      </c>
      <c r="X55" s="172">
        <v>-4.6828099999999998E-2</v>
      </c>
      <c r="Y55" s="172">
        <v>-4.2158500000000002E-2</v>
      </c>
      <c r="Z55" s="172">
        <v>-3.8045299999999997E-2</v>
      </c>
      <c r="AA55" s="172">
        <v>-3.4402099999999998E-2</v>
      </c>
      <c r="AB55" s="172">
        <v>-3.11607E-2</v>
      </c>
      <c r="AC55" s="172">
        <v>-2.8266400000000001E-2</v>
      </c>
      <c r="AD55" s="172">
        <v>-2.5674200000000001E-2</v>
      </c>
      <c r="AE55" s="172">
        <v>-2.3346200000000001E-2</v>
      </c>
    </row>
    <row r="56" spans="1:31" x14ac:dyDescent="0.25">
      <c r="A56" s="171"/>
      <c r="B56" s="171"/>
      <c r="C56" s="171"/>
      <c r="D56" s="172"/>
      <c r="E56" s="172"/>
      <c r="F56" s="172"/>
      <c r="G56" s="172"/>
      <c r="H56" s="172"/>
      <c r="I56" s="172"/>
      <c r="J56" s="172"/>
      <c r="K56" s="173"/>
      <c r="L56" s="174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</row>
    <row r="57" spans="1:31" x14ac:dyDescent="0.25">
      <c r="A57" s="171" t="s">
        <v>266</v>
      </c>
      <c r="B57" s="171" t="s">
        <v>248</v>
      </c>
      <c r="C57" s="171" t="s">
        <v>249</v>
      </c>
      <c r="D57" s="172">
        <v>0.22008</v>
      </c>
      <c r="E57" s="172">
        <v>0.27012000000000003</v>
      </c>
      <c r="F57" s="172">
        <v>0.32783400000000001</v>
      </c>
      <c r="G57" s="172">
        <v>0.31831100000000001</v>
      </c>
      <c r="H57" s="172">
        <v>0.33621600000000001</v>
      </c>
      <c r="I57" s="172">
        <v>0.32906000000000002</v>
      </c>
      <c r="J57" s="172">
        <v>0.343665</v>
      </c>
      <c r="K57" s="173">
        <f>N104</f>
        <v>0.35</v>
      </c>
      <c r="L57" s="174">
        <v>0.35527500000000001</v>
      </c>
      <c r="M57" s="172">
        <v>0.36467899999999998</v>
      </c>
      <c r="N57" s="172">
        <v>0.36563400000000001</v>
      </c>
      <c r="O57" s="172">
        <v>0.33594200000000002</v>
      </c>
      <c r="P57" s="172">
        <v>0.308475</v>
      </c>
      <c r="Q57" s="172">
        <v>0.27535999999999999</v>
      </c>
      <c r="R57" s="172">
        <v>0.26134600000000002</v>
      </c>
      <c r="S57" s="172">
        <v>0.239899</v>
      </c>
      <c r="T57" s="172">
        <v>0.22401299999999999</v>
      </c>
      <c r="U57" s="172">
        <v>0.20812800000000001</v>
      </c>
      <c r="V57" s="172">
        <v>0.186581</v>
      </c>
      <c r="W57" s="172">
        <v>0.167437</v>
      </c>
      <c r="X57" s="172">
        <v>0.14613699999999999</v>
      </c>
      <c r="Y57" s="172">
        <v>0.125532</v>
      </c>
      <c r="Z57" s="172">
        <v>0.105436</v>
      </c>
      <c r="AA57" s="172">
        <v>8.5860199999999998E-2</v>
      </c>
      <c r="AB57" s="172">
        <v>7.2781799999999994E-2</v>
      </c>
      <c r="AC57" s="172">
        <v>5.8798499999999997E-2</v>
      </c>
      <c r="AD57" s="172">
        <v>4.4672900000000001E-2</v>
      </c>
      <c r="AE57" s="172">
        <v>2.9674699999999998E-2</v>
      </c>
    </row>
    <row r="58" spans="1:31" x14ac:dyDescent="0.25">
      <c r="A58" s="171" t="s">
        <v>266</v>
      </c>
      <c r="B58" s="171" t="s">
        <v>250</v>
      </c>
      <c r="C58" s="171" t="s">
        <v>251</v>
      </c>
      <c r="D58" s="172">
        <v>0.22008</v>
      </c>
      <c r="E58" s="172">
        <v>0.27012000000000003</v>
      </c>
      <c r="F58" s="172">
        <v>0.32783400000000001</v>
      </c>
      <c r="G58" s="172">
        <v>0.31831100000000001</v>
      </c>
      <c r="H58" s="172">
        <v>0.33621600000000001</v>
      </c>
      <c r="I58" s="172">
        <v>0.32906000000000002</v>
      </c>
      <c r="J58" s="172">
        <v>0.343665</v>
      </c>
      <c r="K58" s="173"/>
      <c r="L58" s="174">
        <v>0.36214071512222201</v>
      </c>
      <c r="M58" s="172">
        <v>0.35222744941711398</v>
      </c>
      <c r="N58" s="172">
        <v>0.36503088474273598</v>
      </c>
      <c r="O58" s="172">
        <v>0.35303542017936701</v>
      </c>
      <c r="P58" s="172">
        <v>0.33708417415618902</v>
      </c>
      <c r="Q58" s="172">
        <v>0.30993729829788202</v>
      </c>
      <c r="R58" s="172">
        <v>0.29967617988586398</v>
      </c>
      <c r="S58" s="172">
        <v>0.28948667645454401</v>
      </c>
      <c r="T58" s="172">
        <v>0.270066648721694</v>
      </c>
      <c r="U58" s="172">
        <v>0.25189664959907498</v>
      </c>
      <c r="V58" s="172">
        <v>0.229430422186851</v>
      </c>
      <c r="W58" s="172">
        <v>0.20321127772331199</v>
      </c>
      <c r="X58" s="172">
        <v>0.176778629422187</v>
      </c>
      <c r="Y58" s="172">
        <v>0.15363340079784299</v>
      </c>
      <c r="Z58" s="172">
        <v>0.13514487445354401</v>
      </c>
      <c r="AA58" s="172">
        <v>0.11741723865270599</v>
      </c>
      <c r="AB58" s="172">
        <v>0.104614198207855</v>
      </c>
      <c r="AC58" s="172">
        <v>9.1453865170478807E-2</v>
      </c>
      <c r="AD58" s="172">
        <v>7.7900923788547502E-2</v>
      </c>
      <c r="AE58" s="172">
        <v>6.5223813056945801E-2</v>
      </c>
    </row>
    <row r="59" spans="1:31" x14ac:dyDescent="0.25">
      <c r="A59" s="171" t="s">
        <v>266</v>
      </c>
      <c r="B59" s="171" t="s">
        <v>252</v>
      </c>
      <c r="C59" s="171" t="s">
        <v>253</v>
      </c>
      <c r="D59" s="172">
        <v>0.22008</v>
      </c>
      <c r="E59" s="172">
        <v>0.27111000000000002</v>
      </c>
      <c r="F59" s="172">
        <v>0.325965</v>
      </c>
      <c r="G59" s="172">
        <v>0.317826</v>
      </c>
      <c r="H59" s="172">
        <v>0.335198</v>
      </c>
      <c r="I59" s="172">
        <v>0.33441100000000001</v>
      </c>
      <c r="J59" s="172">
        <v>0.34311000000000003</v>
      </c>
      <c r="K59" s="173"/>
      <c r="L59" s="174">
        <v>0.355931</v>
      </c>
      <c r="M59" s="172">
        <v>0.36438300000000001</v>
      </c>
      <c r="N59" s="172">
        <v>0.38369500000000001</v>
      </c>
      <c r="O59" s="172">
        <v>0.388461</v>
      </c>
      <c r="P59" s="172">
        <v>0.38294499999999998</v>
      </c>
      <c r="Q59" s="172">
        <v>0.36466900000000002</v>
      </c>
      <c r="R59" s="172">
        <v>0.35781800000000002</v>
      </c>
      <c r="S59" s="172">
        <v>0.35150799999999999</v>
      </c>
      <c r="T59" s="172">
        <v>0.34445500000000001</v>
      </c>
      <c r="U59" s="172">
        <v>0.33709800000000001</v>
      </c>
      <c r="V59" s="172">
        <v>0.32193500000000003</v>
      </c>
      <c r="W59" s="172">
        <v>0.30446600000000001</v>
      </c>
      <c r="X59" s="172">
        <v>0.279584</v>
      </c>
      <c r="Y59" s="172">
        <v>0.25078600000000001</v>
      </c>
      <c r="Z59" s="172">
        <v>0.215165</v>
      </c>
      <c r="AA59" s="172">
        <v>0.18018799999999999</v>
      </c>
      <c r="AB59" s="172">
        <v>0.150141</v>
      </c>
      <c r="AC59" s="172">
        <v>0.124012</v>
      </c>
      <c r="AD59" s="172">
        <v>0.105661</v>
      </c>
      <c r="AE59" s="172">
        <v>8.8939799999999999E-2</v>
      </c>
    </row>
    <row r="60" spans="1:31" x14ac:dyDescent="0.25">
      <c r="A60" s="171" t="s">
        <v>266</v>
      </c>
      <c r="B60" s="171" t="s">
        <v>254</v>
      </c>
      <c r="C60" s="171" t="s">
        <v>255</v>
      </c>
      <c r="D60" s="172">
        <v>0.22008</v>
      </c>
      <c r="E60" s="172">
        <v>0.27111000000000002</v>
      </c>
      <c r="F60" s="172">
        <v>0.325965</v>
      </c>
      <c r="G60" s="172">
        <v>0.317826</v>
      </c>
      <c r="H60" s="172">
        <v>0.335198</v>
      </c>
      <c r="I60" s="172">
        <v>0.33441100000000001</v>
      </c>
      <c r="J60" s="172">
        <v>0.34311000000000003</v>
      </c>
      <c r="K60" s="173"/>
      <c r="L60" s="174">
        <v>0.355931</v>
      </c>
      <c r="M60" s="172">
        <v>0.36438300000000001</v>
      </c>
      <c r="N60" s="172">
        <v>0.38526199999999999</v>
      </c>
      <c r="O60" s="172">
        <v>0.39839999999999998</v>
      </c>
      <c r="P60" s="172">
        <v>0.40553</v>
      </c>
      <c r="Q60" s="172">
        <v>0.40632400000000002</v>
      </c>
      <c r="R60" s="172">
        <v>0.41731800000000002</v>
      </c>
      <c r="S60" s="172">
        <v>0.42996499999999999</v>
      </c>
      <c r="T60" s="172">
        <v>0.43485299999999999</v>
      </c>
      <c r="U60" s="172">
        <v>0.43163299999999999</v>
      </c>
      <c r="V60" s="172">
        <v>0.422265</v>
      </c>
      <c r="W60" s="172">
        <v>0.42032700000000001</v>
      </c>
      <c r="X60" s="172">
        <v>0.42087200000000002</v>
      </c>
      <c r="Y60" s="172">
        <v>0.40676299999999999</v>
      </c>
      <c r="Z60" s="172">
        <v>0.37445499999999998</v>
      </c>
      <c r="AA60" s="172">
        <v>0.31900099999999998</v>
      </c>
      <c r="AB60" s="172">
        <v>0.26168000000000002</v>
      </c>
      <c r="AC60" s="172">
        <v>0.21840899999999999</v>
      </c>
      <c r="AD60" s="172">
        <v>0.18865199999999999</v>
      </c>
      <c r="AE60" s="172">
        <v>0.164743</v>
      </c>
    </row>
    <row r="61" spans="1:31" x14ac:dyDescent="0.25">
      <c r="A61" s="171"/>
      <c r="B61" s="171"/>
      <c r="C61" s="171"/>
      <c r="D61" s="171"/>
      <c r="E61" s="171"/>
      <c r="F61" s="171"/>
      <c r="G61" s="171"/>
      <c r="H61" s="171"/>
      <c r="I61" s="171"/>
      <c r="J61" s="171"/>
      <c r="K61" s="175"/>
      <c r="L61" s="176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</row>
    <row r="62" spans="1:31" x14ac:dyDescent="0.25">
      <c r="A62" s="171" t="s">
        <v>267</v>
      </c>
      <c r="B62" s="171" t="s">
        <v>248</v>
      </c>
      <c r="C62" s="171" t="s">
        <v>249</v>
      </c>
      <c r="D62" s="172">
        <v>1.89035E-2</v>
      </c>
      <c r="E62" s="172">
        <v>2.0834600000000002E-2</v>
      </c>
      <c r="F62" s="172">
        <v>2.3227899999999999E-2</v>
      </c>
      <c r="G62" s="172">
        <v>2.5630500000000001E-2</v>
      </c>
      <c r="H62" s="172">
        <v>2.74649E-2</v>
      </c>
      <c r="I62" s="172">
        <v>2.8986999999999999E-2</v>
      </c>
      <c r="J62" s="172">
        <v>3.01658E-2</v>
      </c>
      <c r="K62" s="173">
        <f>N105</f>
        <v>7.0000000000000007E-2</v>
      </c>
      <c r="L62" s="174">
        <v>3.1509599999999999E-2</v>
      </c>
      <c r="M62" s="172">
        <v>3.2710200000000002E-2</v>
      </c>
      <c r="N62" s="172">
        <v>3.2498300000000001E-2</v>
      </c>
      <c r="O62" s="172">
        <v>3.1135400000000001E-2</v>
      </c>
      <c r="P62" s="172">
        <v>2.95757E-2</v>
      </c>
      <c r="Q62" s="172">
        <v>2.8283599999999999E-2</v>
      </c>
      <c r="R62" s="172">
        <v>2.7187200000000002E-2</v>
      </c>
      <c r="S62" s="172">
        <v>2.6267599999999999E-2</v>
      </c>
      <c r="T62" s="172">
        <v>2.5128999999999999E-2</v>
      </c>
      <c r="U62" s="172">
        <v>2.3501399999999999E-2</v>
      </c>
      <c r="V62" s="172">
        <v>2.1384199999999999E-2</v>
      </c>
      <c r="W62" s="172">
        <v>1.9572300000000001E-2</v>
      </c>
      <c r="X62" s="172">
        <v>1.8307500000000001E-2</v>
      </c>
      <c r="Y62" s="172">
        <v>1.73192E-2</v>
      </c>
      <c r="Z62" s="172">
        <v>1.6550100000000002E-2</v>
      </c>
      <c r="AA62" s="172">
        <v>1.5913299999999998E-2</v>
      </c>
      <c r="AB62" s="172">
        <v>1.53521E-2</v>
      </c>
      <c r="AC62" s="172">
        <v>1.48915E-2</v>
      </c>
      <c r="AD62" s="172">
        <v>1.44645E-2</v>
      </c>
      <c r="AE62" s="172">
        <v>1.40895E-2</v>
      </c>
    </row>
    <row r="63" spans="1:31" x14ac:dyDescent="0.25">
      <c r="A63" s="171" t="s">
        <v>267</v>
      </c>
      <c r="B63" s="171" t="s">
        <v>250</v>
      </c>
      <c r="C63" s="171" t="s">
        <v>251</v>
      </c>
      <c r="D63" s="172">
        <v>1.89035E-2</v>
      </c>
      <c r="E63" s="172">
        <v>2.08378E-2</v>
      </c>
      <c r="F63" s="172">
        <v>2.32388E-2</v>
      </c>
      <c r="G63" s="172">
        <v>2.5587200000000001E-2</v>
      </c>
      <c r="H63" s="172">
        <v>2.7425000000000001E-2</v>
      </c>
      <c r="I63" s="172">
        <v>2.8970200000000002E-2</v>
      </c>
      <c r="J63" s="172">
        <v>3.02732E-2</v>
      </c>
      <c r="K63" s="173"/>
      <c r="L63" s="174">
        <v>3.17063853144645E-2</v>
      </c>
      <c r="M63" s="172">
        <v>3.3253528177738099E-2</v>
      </c>
      <c r="N63" s="172">
        <v>3.3988367766141801E-2</v>
      </c>
      <c r="O63" s="172">
        <v>3.3816255629062597E-2</v>
      </c>
      <c r="P63" s="172">
        <v>3.3151671290397602E-2</v>
      </c>
      <c r="Q63" s="172">
        <v>3.2325774431228603E-2</v>
      </c>
      <c r="R63" s="172">
        <v>3.14901471138E-2</v>
      </c>
      <c r="S63" s="172">
        <v>3.05603351444006E-2</v>
      </c>
      <c r="T63" s="172">
        <v>2.93464045971632E-2</v>
      </c>
      <c r="U63" s="172">
        <v>2.75697410106658E-2</v>
      </c>
      <c r="V63" s="172">
        <v>2.55604833364486E-2</v>
      </c>
      <c r="W63" s="172">
        <v>2.34485492110252E-2</v>
      </c>
      <c r="X63" s="172">
        <v>2.1434890106320301E-2</v>
      </c>
      <c r="Y63" s="172">
        <v>1.9788535311818099E-2</v>
      </c>
      <c r="Z63" s="172">
        <v>1.8642446026205999E-2</v>
      </c>
      <c r="AA63" s="172">
        <v>1.79418679326772E-2</v>
      </c>
      <c r="AB63" s="172">
        <v>1.73752214759588E-2</v>
      </c>
      <c r="AC63" s="172">
        <v>1.68584063649177E-2</v>
      </c>
      <c r="AD63" s="172">
        <v>1.6411704942584E-2</v>
      </c>
      <c r="AE63" s="172">
        <v>1.6004057601094201E-2</v>
      </c>
    </row>
    <row r="64" spans="1:31" x14ac:dyDescent="0.25">
      <c r="A64" s="171" t="s">
        <v>267</v>
      </c>
      <c r="B64" s="171" t="s">
        <v>252</v>
      </c>
      <c r="C64" s="171" t="s">
        <v>253</v>
      </c>
      <c r="D64" s="172">
        <v>1.89035E-2</v>
      </c>
      <c r="E64" s="172">
        <v>2.08378E-2</v>
      </c>
      <c r="F64" s="172">
        <v>2.32388E-2</v>
      </c>
      <c r="G64" s="172">
        <v>2.5587200000000001E-2</v>
      </c>
      <c r="H64" s="172">
        <v>2.7425000000000001E-2</v>
      </c>
      <c r="I64" s="172">
        <v>2.8970200000000002E-2</v>
      </c>
      <c r="J64" s="172">
        <v>3.02732E-2</v>
      </c>
      <c r="K64" s="173"/>
      <c r="L64" s="174">
        <v>3.1521E-2</v>
      </c>
      <c r="M64" s="172">
        <v>3.2696000000000003E-2</v>
      </c>
      <c r="N64" s="172">
        <v>3.4136600000000003E-2</v>
      </c>
      <c r="O64" s="172">
        <v>3.54236E-2</v>
      </c>
      <c r="P64" s="172">
        <v>3.6119100000000001E-2</v>
      </c>
      <c r="Q64" s="172">
        <v>3.5904899999999997E-2</v>
      </c>
      <c r="R64" s="172">
        <v>3.5312999999999997E-2</v>
      </c>
      <c r="S64" s="172">
        <v>3.48341E-2</v>
      </c>
      <c r="T64" s="172">
        <v>3.4524600000000003E-2</v>
      </c>
      <c r="U64" s="172">
        <v>3.4112700000000003E-2</v>
      </c>
      <c r="V64" s="172">
        <v>3.3086499999999998E-2</v>
      </c>
      <c r="W64" s="172">
        <v>3.1638199999999998E-2</v>
      </c>
      <c r="X64" s="172">
        <v>2.9688200000000001E-2</v>
      </c>
      <c r="Y64" s="172">
        <v>2.7267199999999998E-2</v>
      </c>
      <c r="Z64" s="172">
        <v>2.5120099999999999E-2</v>
      </c>
      <c r="AA64" s="172">
        <v>2.3311100000000001E-2</v>
      </c>
      <c r="AB64" s="172">
        <v>2.1811400000000002E-2</v>
      </c>
      <c r="AC64" s="172">
        <v>2.0612700000000001E-2</v>
      </c>
      <c r="AD64" s="172">
        <v>1.9674000000000001E-2</v>
      </c>
      <c r="AE64" s="172">
        <v>1.9008199999999999E-2</v>
      </c>
    </row>
    <row r="65" spans="1:31" x14ac:dyDescent="0.25">
      <c r="A65" s="171" t="s">
        <v>267</v>
      </c>
      <c r="B65" s="171" t="s">
        <v>254</v>
      </c>
      <c r="C65" s="171" t="s">
        <v>255</v>
      </c>
      <c r="D65" s="172">
        <v>1.89035E-2</v>
      </c>
      <c r="E65" s="172">
        <v>2.08378E-2</v>
      </c>
      <c r="F65" s="172">
        <v>2.32388E-2</v>
      </c>
      <c r="G65" s="172">
        <v>2.5587200000000001E-2</v>
      </c>
      <c r="H65" s="172">
        <v>2.7425000000000001E-2</v>
      </c>
      <c r="I65" s="172">
        <v>2.8970200000000002E-2</v>
      </c>
      <c r="J65" s="172">
        <v>3.02732E-2</v>
      </c>
      <c r="K65" s="173"/>
      <c r="L65" s="174">
        <v>3.1521E-2</v>
      </c>
      <c r="M65" s="172">
        <v>3.2696000000000003E-2</v>
      </c>
      <c r="N65" s="172">
        <v>3.4566300000000001E-2</v>
      </c>
      <c r="O65" s="172">
        <v>3.6892599999999998E-2</v>
      </c>
      <c r="P65" s="172">
        <v>3.9255499999999999E-2</v>
      </c>
      <c r="Q65" s="172">
        <v>4.1465599999999998E-2</v>
      </c>
      <c r="R65" s="172">
        <v>4.34089E-2</v>
      </c>
      <c r="S65" s="172">
        <v>4.5090400000000003E-2</v>
      </c>
      <c r="T65" s="172">
        <v>4.6526199999999997E-2</v>
      </c>
      <c r="U65" s="172">
        <v>4.62266E-2</v>
      </c>
      <c r="V65" s="172">
        <v>4.5050699999999999E-2</v>
      </c>
      <c r="W65" s="172">
        <v>4.5486699999999998E-2</v>
      </c>
      <c r="X65" s="172">
        <v>4.6402800000000001E-2</v>
      </c>
      <c r="Y65" s="172">
        <v>4.5107300000000003E-2</v>
      </c>
      <c r="Z65" s="172">
        <v>4.1555399999999999E-2</v>
      </c>
      <c r="AA65" s="172">
        <v>3.6945199999999997E-2</v>
      </c>
      <c r="AB65" s="172">
        <v>3.2243500000000001E-2</v>
      </c>
      <c r="AC65" s="172">
        <v>2.9006400000000002E-2</v>
      </c>
      <c r="AD65" s="172">
        <v>2.73043E-2</v>
      </c>
      <c r="AE65" s="172">
        <v>2.6333100000000002E-2</v>
      </c>
    </row>
    <row r="66" spans="1:31" x14ac:dyDescent="0.25">
      <c r="A66" s="171"/>
      <c r="B66" s="171"/>
      <c r="C66" s="171"/>
      <c r="D66" s="172"/>
      <c r="E66" s="172"/>
      <c r="F66" s="172"/>
      <c r="G66" s="172"/>
      <c r="H66" s="172"/>
      <c r="I66" s="172"/>
      <c r="J66" s="172"/>
      <c r="K66" s="173"/>
      <c r="L66" s="174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</row>
    <row r="67" spans="1:31" x14ac:dyDescent="0.25">
      <c r="A67" s="171" t="s">
        <v>268</v>
      </c>
      <c r="B67" s="171" t="s">
        <v>248</v>
      </c>
      <c r="C67" s="171" t="s">
        <v>249</v>
      </c>
      <c r="D67" s="172">
        <v>1.6176200000000002E-2</v>
      </c>
      <c r="E67" s="172">
        <v>2.6228499999999998E-2</v>
      </c>
      <c r="F67" s="172">
        <v>3.4257599999999999E-2</v>
      </c>
      <c r="G67" s="172">
        <v>2.42981E-2</v>
      </c>
      <c r="H67" s="172">
        <v>3.0343599999999998E-2</v>
      </c>
      <c r="I67" s="172">
        <v>2.55272E-2</v>
      </c>
      <c r="J67" s="172">
        <v>2.7585100000000001E-2</v>
      </c>
      <c r="K67" s="173">
        <f>N109</f>
        <v>0.03</v>
      </c>
      <c r="L67" s="174">
        <v>2.29895E-2</v>
      </c>
      <c r="M67" s="172">
        <v>2.1211799999999999E-2</v>
      </c>
      <c r="N67" s="172">
        <v>2.1498699999999999E-2</v>
      </c>
      <c r="O67" s="172">
        <v>2.0664100000000001E-2</v>
      </c>
      <c r="P67" s="172">
        <v>2.1648400000000002E-2</v>
      </c>
      <c r="Q67" s="172">
        <v>1.8098599999999999E-2</v>
      </c>
      <c r="R67" s="172">
        <v>1.7606299999999998E-2</v>
      </c>
      <c r="S67" s="172">
        <v>1.3225900000000001E-2</v>
      </c>
      <c r="T67" s="172">
        <v>1.22875E-2</v>
      </c>
      <c r="U67" s="172">
        <v>1.17646E-2</v>
      </c>
      <c r="V67" s="172">
        <v>1.1374499999999999E-2</v>
      </c>
      <c r="W67" s="172">
        <v>1.2160000000000001E-2</v>
      </c>
      <c r="X67" s="172">
        <v>1.11056E-2</v>
      </c>
      <c r="Y67" s="172">
        <v>9.9171599999999995E-3</v>
      </c>
      <c r="Z67" s="172">
        <v>8.9868299999999995E-3</v>
      </c>
      <c r="AA67" s="172">
        <v>8.4566099999999998E-3</v>
      </c>
      <c r="AB67" s="172">
        <v>8.7838499999999993E-3</v>
      </c>
      <c r="AC67" s="172">
        <v>8.0421799999999995E-3</v>
      </c>
      <c r="AD67" s="172">
        <v>7.3865500000000004E-3</v>
      </c>
      <c r="AE67" s="172">
        <v>6.7003499999999999E-3</v>
      </c>
    </row>
    <row r="68" spans="1:31" x14ac:dyDescent="0.25">
      <c r="A68" s="171" t="s">
        <v>268</v>
      </c>
      <c r="B68" s="171" t="s">
        <v>250</v>
      </c>
      <c r="C68" s="171" t="s">
        <v>251</v>
      </c>
      <c r="D68" s="172">
        <v>1.6169099999999999E-2</v>
      </c>
      <c r="E68" s="172">
        <v>2.6668000000000001E-2</v>
      </c>
      <c r="F68" s="172">
        <v>3.31918E-2</v>
      </c>
      <c r="G68" s="172">
        <v>2.4193300000000001E-2</v>
      </c>
      <c r="H68" s="172">
        <v>2.9877000000000001E-2</v>
      </c>
      <c r="I68" s="172">
        <v>2.8496899999999999E-2</v>
      </c>
      <c r="J68" s="172">
        <v>2.6817799999999999E-2</v>
      </c>
      <c r="K68" s="173"/>
      <c r="L68" s="174">
        <v>2.4204012006521201E-2</v>
      </c>
      <c r="M68" s="172">
        <v>2.1223340183496399E-2</v>
      </c>
      <c r="N68" s="172">
        <v>2.0583026111125901E-2</v>
      </c>
      <c r="O68" s="172">
        <v>2.09558997303247E-2</v>
      </c>
      <c r="P68" s="172">
        <v>2.1406829357147199E-2</v>
      </c>
      <c r="Q68" s="172">
        <v>1.6375293955206802E-2</v>
      </c>
      <c r="R68" s="172">
        <v>1.5579083934426301E-2</v>
      </c>
      <c r="S68" s="172">
        <v>1.5114000998437399E-2</v>
      </c>
      <c r="T68" s="172">
        <v>1.2053917162120301E-2</v>
      </c>
      <c r="U68" s="172">
        <v>1.21083632111549E-2</v>
      </c>
      <c r="V68" s="172">
        <v>1.20631894096732E-2</v>
      </c>
      <c r="W68" s="172">
        <v>1.07982829213142E-2</v>
      </c>
      <c r="X68" s="172">
        <v>1.02084660902619E-2</v>
      </c>
      <c r="Y68" s="172">
        <v>9.6963709220290097E-3</v>
      </c>
      <c r="Z68" s="172">
        <v>9.7896344959735801E-3</v>
      </c>
      <c r="AA68" s="172">
        <v>9.4493003562092694E-3</v>
      </c>
      <c r="AB68" s="172">
        <v>9.2028081417083706E-3</v>
      </c>
      <c r="AC68" s="172">
        <v>8.3662644028663601E-3</v>
      </c>
      <c r="AD68" s="172">
        <v>7.5308992527425202E-3</v>
      </c>
      <c r="AE68" s="172">
        <v>7.0535503327846501E-3</v>
      </c>
    </row>
    <row r="69" spans="1:31" x14ac:dyDescent="0.25">
      <c r="A69" s="171" t="s">
        <v>268</v>
      </c>
      <c r="B69" s="171" t="s">
        <v>252</v>
      </c>
      <c r="C69" s="171" t="s">
        <v>253</v>
      </c>
      <c r="D69" s="172">
        <v>1.6169099999999999E-2</v>
      </c>
      <c r="E69" s="172">
        <v>2.6668000000000001E-2</v>
      </c>
      <c r="F69" s="172">
        <v>3.31918E-2</v>
      </c>
      <c r="G69" s="172">
        <v>2.4193300000000001E-2</v>
      </c>
      <c r="H69" s="172">
        <v>2.9877000000000001E-2</v>
      </c>
      <c r="I69" s="172">
        <v>2.8496899999999999E-2</v>
      </c>
      <c r="J69" s="172">
        <v>2.6817799999999999E-2</v>
      </c>
      <c r="K69" s="173"/>
      <c r="L69" s="174">
        <v>2.3406300000000001E-2</v>
      </c>
      <c r="M69" s="172">
        <v>2.12438E-2</v>
      </c>
      <c r="N69" s="172">
        <v>2.0422900000000001E-2</v>
      </c>
      <c r="O69" s="172">
        <v>2.00666E-2</v>
      </c>
      <c r="P69" s="172">
        <v>1.9051599999999998E-2</v>
      </c>
      <c r="Q69" s="172">
        <v>1.5647999999999999E-2</v>
      </c>
      <c r="R69" s="172">
        <v>1.5645900000000001E-2</v>
      </c>
      <c r="S69" s="172">
        <v>1.5817700000000001E-2</v>
      </c>
      <c r="T69" s="172">
        <v>1.51448E-2</v>
      </c>
      <c r="U69" s="172">
        <v>1.37517E-2</v>
      </c>
      <c r="V69" s="172">
        <v>1.1405200000000001E-2</v>
      </c>
      <c r="W69" s="172">
        <v>1.0979600000000001E-2</v>
      </c>
      <c r="X69" s="172">
        <v>1.02545E-2</v>
      </c>
      <c r="Y69" s="172">
        <v>1.07668E-2</v>
      </c>
      <c r="Z69" s="172">
        <v>9.4921599999999995E-3</v>
      </c>
      <c r="AA69" s="172">
        <v>9.2622699999999995E-3</v>
      </c>
      <c r="AB69" s="172">
        <v>8.8707899999999999E-3</v>
      </c>
      <c r="AC69" s="172">
        <v>8.2798400000000001E-3</v>
      </c>
      <c r="AD69" s="172">
        <v>9.4129699999999997E-3</v>
      </c>
      <c r="AE69" s="172">
        <v>9.5424099999999994E-3</v>
      </c>
    </row>
    <row r="70" spans="1:31" x14ac:dyDescent="0.25">
      <c r="A70" s="171" t="s">
        <v>268</v>
      </c>
      <c r="B70" s="171" t="s">
        <v>254</v>
      </c>
      <c r="C70" s="171" t="s">
        <v>255</v>
      </c>
      <c r="D70" s="172">
        <v>1.6169099999999999E-2</v>
      </c>
      <c r="E70" s="172">
        <v>2.6668000000000001E-2</v>
      </c>
      <c r="F70" s="172">
        <v>3.31918E-2</v>
      </c>
      <c r="G70" s="172">
        <v>2.4193300000000001E-2</v>
      </c>
      <c r="H70" s="172">
        <v>2.9877000000000001E-2</v>
      </c>
      <c r="I70" s="172">
        <v>2.8496899999999999E-2</v>
      </c>
      <c r="J70" s="172">
        <v>2.6817799999999999E-2</v>
      </c>
      <c r="K70" s="173"/>
      <c r="L70" s="174">
        <v>2.3406300000000001E-2</v>
      </c>
      <c r="M70" s="172">
        <v>2.12438E-2</v>
      </c>
      <c r="N70" s="172">
        <v>2.0357699999999999E-2</v>
      </c>
      <c r="O70" s="172">
        <v>2.0410999999999999E-2</v>
      </c>
      <c r="P70" s="172">
        <v>1.89783E-2</v>
      </c>
      <c r="Q70" s="172">
        <v>1.6252900000000001E-2</v>
      </c>
      <c r="R70" s="172">
        <v>1.5108E-2</v>
      </c>
      <c r="S70" s="172">
        <v>1.5748700000000001E-2</v>
      </c>
      <c r="T70" s="172">
        <v>1.42299E-2</v>
      </c>
      <c r="U70" s="172">
        <v>1.38931E-2</v>
      </c>
      <c r="V70" s="172">
        <v>1.3703999999999999E-2</v>
      </c>
      <c r="W70" s="172">
        <v>1.0949499999999999E-2</v>
      </c>
      <c r="X70" s="172">
        <v>1.0232099999999999E-2</v>
      </c>
      <c r="Y70" s="172">
        <v>1.01394E-2</v>
      </c>
      <c r="Z70" s="172">
        <v>1.10603E-2</v>
      </c>
      <c r="AA70" s="172">
        <v>9.0522899999999993E-3</v>
      </c>
      <c r="AB70" s="172">
        <v>8.4465400000000006E-3</v>
      </c>
      <c r="AC70" s="172">
        <v>8.2267E-3</v>
      </c>
      <c r="AD70" s="172">
        <v>8.0001299999999994E-3</v>
      </c>
      <c r="AE70" s="172">
        <v>7.9879600000000005E-3</v>
      </c>
    </row>
    <row r="71" spans="1:31" x14ac:dyDescent="0.25">
      <c r="A71" s="171"/>
      <c r="B71" s="171"/>
      <c r="C71" s="171"/>
      <c r="D71" s="172"/>
      <c r="E71" s="172"/>
      <c r="F71" s="172"/>
      <c r="G71" s="172"/>
      <c r="H71" s="172"/>
      <c r="I71" s="172"/>
      <c r="J71" s="172"/>
      <c r="K71" s="173"/>
      <c r="L71" s="174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</row>
    <row r="72" spans="1:31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5"/>
      <c r="L72" s="177" t="s">
        <v>269</v>
      </c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  <c r="AD72" s="171"/>
      <c r="AE72" s="171"/>
    </row>
    <row r="73" spans="1:31" x14ac:dyDescent="0.25">
      <c r="A73" s="171"/>
      <c r="B73" s="171"/>
      <c r="C73" s="171"/>
      <c r="D73" s="171">
        <f>D1</f>
        <v>1970</v>
      </c>
      <c r="E73" s="171">
        <f t="shared" ref="E73:AE73" si="0">E1</f>
        <v>1975</v>
      </c>
      <c r="F73" s="171">
        <f t="shared" si="0"/>
        <v>1980</v>
      </c>
      <c r="G73" s="171">
        <f t="shared" si="0"/>
        <v>1985</v>
      </c>
      <c r="H73" s="171">
        <f t="shared" si="0"/>
        <v>1990</v>
      </c>
      <c r="I73" s="171">
        <f t="shared" si="0"/>
        <v>1995</v>
      </c>
      <c r="J73" s="171">
        <f t="shared" si="0"/>
        <v>2000</v>
      </c>
      <c r="K73" s="175"/>
      <c r="L73" s="178">
        <f t="shared" si="0"/>
        <v>2005</v>
      </c>
      <c r="M73" s="179">
        <f t="shared" si="0"/>
        <v>2010</v>
      </c>
      <c r="N73" s="179">
        <f t="shared" si="0"/>
        <v>2015</v>
      </c>
      <c r="O73" s="179">
        <f t="shared" si="0"/>
        <v>2020</v>
      </c>
      <c r="P73" s="179">
        <f t="shared" si="0"/>
        <v>2025</v>
      </c>
      <c r="Q73" s="179">
        <f t="shared" si="0"/>
        <v>2030</v>
      </c>
      <c r="R73" s="179">
        <f t="shared" si="0"/>
        <v>2035</v>
      </c>
      <c r="S73" s="179">
        <f t="shared" si="0"/>
        <v>2040</v>
      </c>
      <c r="T73" s="179">
        <f t="shared" si="0"/>
        <v>2045</v>
      </c>
      <c r="U73" s="179">
        <f t="shared" si="0"/>
        <v>2050</v>
      </c>
      <c r="V73" s="179">
        <f t="shared" si="0"/>
        <v>2055</v>
      </c>
      <c r="W73" s="179">
        <f t="shared" si="0"/>
        <v>2060</v>
      </c>
      <c r="X73" s="179">
        <f t="shared" si="0"/>
        <v>2065</v>
      </c>
      <c r="Y73" s="179">
        <f t="shared" si="0"/>
        <v>2070</v>
      </c>
      <c r="Z73" s="179">
        <f t="shared" si="0"/>
        <v>2075</v>
      </c>
      <c r="AA73" s="179">
        <f t="shared" si="0"/>
        <v>2080</v>
      </c>
      <c r="AB73" s="179">
        <f t="shared" si="0"/>
        <v>2085</v>
      </c>
      <c r="AC73" s="179">
        <f t="shared" si="0"/>
        <v>2090</v>
      </c>
      <c r="AD73" s="179">
        <f t="shared" si="0"/>
        <v>2095</v>
      </c>
      <c r="AE73" s="179">
        <f t="shared" si="0"/>
        <v>2100</v>
      </c>
    </row>
    <row r="74" spans="1:31" x14ac:dyDescent="0.25">
      <c r="A74" s="171" t="s">
        <v>270</v>
      </c>
      <c r="B74" s="171"/>
      <c r="C74" s="171" t="s">
        <v>249</v>
      </c>
      <c r="D74" s="172">
        <f>D67+D62+D57+D52+D47+D42+D37+D32+D22+D17+D7</f>
        <v>-0.50286690000000001</v>
      </c>
      <c r="E74" s="172">
        <f t="shared" ref="E74:AE77" si="1">E67+E62+E57+E52+E47+E42+E37+E32+E22+E17+E7</f>
        <v>-0.55993839699999981</v>
      </c>
      <c r="F74" s="172">
        <f t="shared" si="1"/>
        <v>-0.53298935199999997</v>
      </c>
      <c r="G74" s="172">
        <f t="shared" si="1"/>
        <v>-0.48281224199999989</v>
      </c>
      <c r="H74" s="172">
        <f t="shared" si="1"/>
        <v>-0.44126377999999999</v>
      </c>
      <c r="I74" s="172">
        <f t="shared" si="1"/>
        <v>-0.35273584000000002</v>
      </c>
      <c r="J74" s="172">
        <f t="shared" si="1"/>
        <v>-0.29343821000000014</v>
      </c>
      <c r="K74" s="173">
        <f>K67+K62+K57+K52+K47+K42+K37+K32+K22+K17+K7+K79</f>
        <v>-0.313</v>
      </c>
      <c r="L74" s="180">
        <f>L67+L62+L57+L52+L47+L42+L37+L32+L22+L17+L7</f>
        <v>-0.25375681000000005</v>
      </c>
      <c r="M74" s="181">
        <f t="shared" si="1"/>
        <v>-0.20475125000000008</v>
      </c>
      <c r="N74" s="181">
        <f t="shared" si="1"/>
        <v>-0.16054988999999997</v>
      </c>
      <c r="O74" s="181">
        <f>O67+O62+O57+O52+O47+O42+O37+O32+O22+O17+O7</f>
        <v>-0.11689184999999991</v>
      </c>
      <c r="P74" s="181">
        <f t="shared" si="1"/>
        <v>-0.10104214000000003</v>
      </c>
      <c r="Q74" s="181">
        <f t="shared" si="1"/>
        <v>-7.7404250000000008E-2</v>
      </c>
      <c r="R74" s="181">
        <f t="shared" si="1"/>
        <v>-6.3984329999999992E-2</v>
      </c>
      <c r="S74" s="181">
        <f t="shared" si="1"/>
        <v>-3.7868079999999998E-2</v>
      </c>
      <c r="T74" s="181">
        <f t="shared" si="1"/>
        <v>-3.5404014000000081E-2</v>
      </c>
      <c r="U74" s="181">
        <f t="shared" si="1"/>
        <v>-4.5280918999999975E-2</v>
      </c>
      <c r="V74" s="181">
        <f t="shared" si="1"/>
        <v>-6.4338514000000013E-2</v>
      </c>
      <c r="W74" s="181">
        <f t="shared" si="1"/>
        <v>-8.633545000000005E-2</v>
      </c>
      <c r="X74" s="181">
        <f t="shared" si="1"/>
        <v>-9.4854416000000039E-2</v>
      </c>
      <c r="Y74" s="181">
        <f t="shared" si="1"/>
        <v>-9.631777599999998E-2</v>
      </c>
      <c r="Z74" s="181">
        <f t="shared" si="1"/>
        <v>-9.2538684999999982E-2</v>
      </c>
      <c r="AA74" s="181">
        <f t="shared" si="1"/>
        <v>-8.9289634000000118E-2</v>
      </c>
      <c r="AB74" s="181">
        <f t="shared" si="1"/>
        <v>-8.8684033999999981E-2</v>
      </c>
      <c r="AC74" s="181">
        <f t="shared" si="1"/>
        <v>-8.2725163000000032E-2</v>
      </c>
      <c r="AD74" s="181">
        <f t="shared" si="1"/>
        <v>-7.9596224000000021E-2</v>
      </c>
      <c r="AE74" s="181">
        <f t="shared" si="1"/>
        <v>-7.447346600000003E-2</v>
      </c>
    </row>
    <row r="75" spans="1:31" x14ac:dyDescent="0.25">
      <c r="A75" s="171"/>
      <c r="B75" s="171"/>
      <c r="C75" s="171" t="s">
        <v>251</v>
      </c>
      <c r="D75" s="172">
        <f>D68+D63+D58+D53+D48+D43+D38+D33+D23+D18+D8</f>
        <v>-0.50284400000000007</v>
      </c>
      <c r="E75" s="172">
        <f t="shared" si="1"/>
        <v>-0.56094169699999996</v>
      </c>
      <c r="F75" s="172">
        <f t="shared" si="1"/>
        <v>-0.53079325199999994</v>
      </c>
      <c r="G75" s="172">
        <f t="shared" si="1"/>
        <v>-0.48246937199999984</v>
      </c>
      <c r="H75" s="172">
        <f t="shared" si="1"/>
        <v>-0.44027833000000011</v>
      </c>
      <c r="I75" s="172">
        <f t="shared" si="1"/>
        <v>-0.35953794</v>
      </c>
      <c r="J75" s="172">
        <f t="shared" si="1"/>
        <v>-0.29155504999999993</v>
      </c>
      <c r="K75" s="173"/>
      <c r="L75" s="180">
        <f>L68+L63+L58+L53+L48+L43+L38+L33+L23+L18+L8</f>
        <v>-0.2487002451671293</v>
      </c>
      <c r="M75" s="181">
        <f t="shared" si="1"/>
        <v>-0.18672201200388588</v>
      </c>
      <c r="N75" s="181">
        <f t="shared" si="1"/>
        <v>-0.14218749152496504</v>
      </c>
      <c r="O75" s="181">
        <f t="shared" si="1"/>
        <v>-9.6900967531838245E-2</v>
      </c>
      <c r="P75" s="181">
        <f t="shared" si="1"/>
        <v>-7.7990215853787848E-2</v>
      </c>
      <c r="Q75" s="181">
        <f t="shared" si="1"/>
        <v>-4.7340157674624309E-2</v>
      </c>
      <c r="R75" s="181">
        <f t="shared" si="1"/>
        <v>-2.8812980279327494E-2</v>
      </c>
      <c r="S75" s="181">
        <f t="shared" si="1"/>
        <v>-1.4452267088926773E-2</v>
      </c>
      <c r="T75" s="181">
        <f t="shared" si="1"/>
        <v>2.3475954076269678E-3</v>
      </c>
      <c r="U75" s="181">
        <f t="shared" si="1"/>
        <v>-3.1043107155720659E-3</v>
      </c>
      <c r="V75" s="181">
        <f t="shared" si="1"/>
        <v>-1.7251218610909565E-2</v>
      </c>
      <c r="W75" s="181">
        <f t="shared" si="1"/>
        <v>-3.0366701772437728E-2</v>
      </c>
      <c r="X75" s="181">
        <f t="shared" si="1"/>
        <v>-4.5018604549115049E-2</v>
      </c>
      <c r="Y75" s="181">
        <f t="shared" si="1"/>
        <v>-5.5433363479097275E-2</v>
      </c>
      <c r="Z75" s="181">
        <f t="shared" si="1"/>
        <v>-6.2520199746360694E-2</v>
      </c>
      <c r="AA75" s="181">
        <f t="shared" si="1"/>
        <v>-6.4321064273826167E-2</v>
      </c>
      <c r="AB75" s="181">
        <f t="shared" si="1"/>
        <v>-6.0595167684369851E-2</v>
      </c>
      <c r="AC75" s="181">
        <f t="shared" si="1"/>
        <v>-4.6877950138878174E-2</v>
      </c>
      <c r="AD75" s="181">
        <f t="shared" si="1"/>
        <v>-2.5669528957223832E-2</v>
      </c>
      <c r="AE75" s="181">
        <f t="shared" si="1"/>
        <v>-4.4869868434033386E-3</v>
      </c>
    </row>
    <row r="76" spans="1:31" x14ac:dyDescent="0.25">
      <c r="A76" s="171"/>
      <c r="B76" s="171"/>
      <c r="C76" s="171" t="s">
        <v>253</v>
      </c>
      <c r="D76" s="172">
        <f>D69+D64+D59+D54+D49+D44+D39+D34+D24+D19+D9</f>
        <v>-0.50284400000000007</v>
      </c>
      <c r="E76" s="172">
        <f t="shared" si="1"/>
        <v>-0.55995159699999997</v>
      </c>
      <c r="F76" s="172">
        <f t="shared" si="1"/>
        <v>-0.53266375199999993</v>
      </c>
      <c r="G76" s="172">
        <f t="shared" si="1"/>
        <v>-0.48293737199999986</v>
      </c>
      <c r="H76" s="172">
        <f t="shared" si="1"/>
        <v>-0.44127633000000005</v>
      </c>
      <c r="I76" s="172">
        <f t="shared" si="1"/>
        <v>-0.35417194000000002</v>
      </c>
      <c r="J76" s="172">
        <f t="shared" si="1"/>
        <v>-0.29213004999999992</v>
      </c>
      <c r="K76" s="173"/>
      <c r="L76" s="180">
        <f>L69+L64+L59+L54+L49+L44+L39+L34+L24+L19+L9</f>
        <v>-0.25324088999999994</v>
      </c>
      <c r="M76" s="181">
        <f t="shared" si="1"/>
        <v>-0.20450546999999988</v>
      </c>
      <c r="N76" s="181">
        <f t="shared" si="1"/>
        <v>-0.15266981000000002</v>
      </c>
      <c r="O76" s="181">
        <f t="shared" si="1"/>
        <v>-9.4165689999999996E-2</v>
      </c>
      <c r="P76" s="181">
        <f t="shared" si="1"/>
        <v>-6.0491640000000013E-2</v>
      </c>
      <c r="Q76" s="181">
        <f t="shared" si="1"/>
        <v>-2.4071749999999975E-2</v>
      </c>
      <c r="R76" s="181">
        <f t="shared" si="1"/>
        <v>-9.8112299999999764E-3</v>
      </c>
      <c r="S76" s="181">
        <f t="shared" si="1"/>
        <v>3.1451999999999869E-4</v>
      </c>
      <c r="T76" s="181">
        <f t="shared" si="1"/>
        <v>7.8880860000000025E-3</v>
      </c>
      <c r="U76" s="181">
        <f t="shared" si="1"/>
        <v>2.1137081000000058E-2</v>
      </c>
      <c r="V76" s="181">
        <f t="shared" si="1"/>
        <v>4.5652285999999993E-2</v>
      </c>
      <c r="W76" s="181">
        <f t="shared" si="1"/>
        <v>6.4468250000000032E-2</v>
      </c>
      <c r="X76" s="181">
        <f t="shared" si="1"/>
        <v>7.9692283999999974E-2</v>
      </c>
      <c r="Y76" s="181">
        <f t="shared" si="1"/>
        <v>8.5353063999999965E-2</v>
      </c>
      <c r="Z76" s="181">
        <f t="shared" si="1"/>
        <v>9.6319845000000015E-2</v>
      </c>
      <c r="AA76" s="181">
        <f t="shared" si="1"/>
        <v>9.7867626000000069E-2</v>
      </c>
      <c r="AB76" s="181">
        <f t="shared" si="1"/>
        <v>9.8043305999999969E-2</v>
      </c>
      <c r="AC76" s="181">
        <f t="shared" si="1"/>
        <v>9.5803897000000027E-2</v>
      </c>
      <c r="AD76" s="181">
        <f t="shared" si="1"/>
        <v>8.1788995999999975E-2</v>
      </c>
      <c r="AE76" s="181">
        <f t="shared" si="1"/>
        <v>8.0853493999999984E-2</v>
      </c>
    </row>
    <row r="77" spans="1:31" x14ac:dyDescent="0.25">
      <c r="A77" s="171"/>
      <c r="B77" s="171"/>
      <c r="C77" s="171" t="s">
        <v>255</v>
      </c>
      <c r="D77" s="172">
        <f>D70+D65+D60+D55+D50+D45+D40+D35+D25+D20+D10</f>
        <v>-0.50284400000000007</v>
      </c>
      <c r="E77" s="172">
        <f t="shared" si="1"/>
        <v>-0.55995159699999997</v>
      </c>
      <c r="F77" s="172">
        <f t="shared" si="1"/>
        <v>-0.53266375199999993</v>
      </c>
      <c r="G77" s="172">
        <f t="shared" si="1"/>
        <v>-0.48293737199999986</v>
      </c>
      <c r="H77" s="172">
        <f t="shared" si="1"/>
        <v>-0.44127633000000005</v>
      </c>
      <c r="I77" s="172">
        <f t="shared" si="1"/>
        <v>-0.35417194000000002</v>
      </c>
      <c r="J77" s="172">
        <f t="shared" si="1"/>
        <v>-0.29213004999999992</v>
      </c>
      <c r="K77" s="173"/>
      <c r="L77" s="180">
        <f>L70+L65+L60+L55+L50+L45+L40+L35+L25+L20+L10</f>
        <v>-0.25324088999999994</v>
      </c>
      <c r="M77" s="181">
        <f t="shared" si="1"/>
        <v>-0.20450546999999988</v>
      </c>
      <c r="N77" s="181">
        <f t="shared" si="1"/>
        <v>-0.14838758000000002</v>
      </c>
      <c r="O77" s="181">
        <f t="shared" si="1"/>
        <v>-8.3249989999999913E-2</v>
      </c>
      <c r="P77" s="181">
        <f t="shared" si="1"/>
        <v>-3.6014540000000012E-2</v>
      </c>
      <c r="Q77" s="181">
        <f t="shared" si="1"/>
        <v>1.9265850000000154E-2</v>
      </c>
      <c r="R77" s="181">
        <f t="shared" si="1"/>
        <v>5.379977000000008E-2</v>
      </c>
      <c r="S77" s="181">
        <f t="shared" si="1"/>
        <v>7.8903919999999975E-2</v>
      </c>
      <c r="T77" s="181">
        <f t="shared" si="1"/>
        <v>9.8579985999999925E-2</v>
      </c>
      <c r="U77" s="181">
        <f t="shared" si="1"/>
        <v>0.10289718100000002</v>
      </c>
      <c r="V77" s="181">
        <f t="shared" si="1"/>
        <v>0.10976998600000004</v>
      </c>
      <c r="W77" s="181">
        <f t="shared" si="1"/>
        <v>0.13966445000000005</v>
      </c>
      <c r="X77" s="181">
        <f t="shared" si="1"/>
        <v>0.177863984</v>
      </c>
      <c r="Y77" s="181">
        <f t="shared" si="1"/>
        <v>0.20181066400000008</v>
      </c>
      <c r="Z77" s="181">
        <f t="shared" si="1"/>
        <v>0.21736218499999999</v>
      </c>
      <c r="AA77" s="181">
        <f t="shared" si="1"/>
        <v>0.23487044600000001</v>
      </c>
      <c r="AB77" s="181">
        <f t="shared" si="1"/>
        <v>0.24775305600000005</v>
      </c>
      <c r="AC77" s="181">
        <f t="shared" si="1"/>
        <v>0.25907215699999991</v>
      </c>
      <c r="AD77" s="181">
        <f t="shared" si="1"/>
        <v>0.27517085599999991</v>
      </c>
      <c r="AE77" s="181">
        <f t="shared" si="1"/>
        <v>0.31381064399999992</v>
      </c>
    </row>
    <row r="78" spans="1:31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5"/>
      <c r="L78" s="176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</row>
    <row r="79" spans="1:31" x14ac:dyDescent="0.25">
      <c r="A79" s="171" t="s">
        <v>113</v>
      </c>
      <c r="B79" s="171"/>
      <c r="C79" s="171" t="s">
        <v>249</v>
      </c>
      <c r="D79" s="172">
        <f t="shared" ref="D79:J82" si="2">D17+D32</f>
        <v>4.0200000000000001E-4</v>
      </c>
      <c r="E79" s="172">
        <f t="shared" si="2"/>
        <v>1.31247E-3</v>
      </c>
      <c r="F79" s="172">
        <f t="shared" si="2"/>
        <v>2.3707900000000002E-3</v>
      </c>
      <c r="G79" s="172">
        <f t="shared" si="2"/>
        <v>3.5391099999999998E-3</v>
      </c>
      <c r="H79" s="172">
        <f t="shared" si="2"/>
        <v>4.7701200000000001E-3</v>
      </c>
      <c r="I79" s="172">
        <f t="shared" si="2"/>
        <v>7.3217999999999998E-3</v>
      </c>
      <c r="J79" s="172">
        <f t="shared" si="2"/>
        <v>1.224227E-2</v>
      </c>
      <c r="K79" s="173">
        <f>N101</f>
        <v>1.7000000000000001E-2</v>
      </c>
      <c r="L79" s="174">
        <f t="shared" ref="L79:AE82" si="3">L17+L32</f>
        <v>2.01818E-2</v>
      </c>
      <c r="M79" s="172">
        <f t="shared" si="3"/>
        <v>3.1155080000000002E-2</v>
      </c>
      <c r="N79" s="172">
        <f t="shared" si="3"/>
        <v>4.4163110000000005E-2</v>
      </c>
      <c r="O79" s="172">
        <f t="shared" si="3"/>
        <v>5.659894E-2</v>
      </c>
      <c r="P79" s="172">
        <f t="shared" si="3"/>
        <v>6.6631799999999991E-2</v>
      </c>
      <c r="Q79" s="172">
        <f t="shared" si="3"/>
        <v>7.6668100000000003E-2</v>
      </c>
      <c r="R79" s="172">
        <f t="shared" si="3"/>
        <v>8.7283600000000003E-2</v>
      </c>
      <c r="S79" s="172">
        <f t="shared" si="3"/>
        <v>9.7100600000000009E-2</v>
      </c>
      <c r="T79" s="172">
        <f t="shared" si="3"/>
        <v>0.1019801</v>
      </c>
      <c r="U79" s="172">
        <f t="shared" si="3"/>
        <v>0.106032</v>
      </c>
      <c r="V79" s="172">
        <f t="shared" si="3"/>
        <v>0.110445</v>
      </c>
      <c r="W79" s="172">
        <f t="shared" si="3"/>
        <v>0.11547350000000001</v>
      </c>
      <c r="X79" s="172">
        <f t="shared" si="3"/>
        <v>0.12111219999999999</v>
      </c>
      <c r="Y79" s="172">
        <f t="shared" si="3"/>
        <v>0.12711610000000001</v>
      </c>
      <c r="Z79" s="172">
        <f t="shared" si="3"/>
        <v>0.13322300000000001</v>
      </c>
      <c r="AA79" s="172">
        <f t="shared" si="3"/>
        <v>0.13858920000000002</v>
      </c>
      <c r="AB79" s="172">
        <f t="shared" si="3"/>
        <v>0.1422795</v>
      </c>
      <c r="AC79" s="172">
        <f t="shared" si="3"/>
        <v>0.14518630000000002</v>
      </c>
      <c r="AD79" s="172">
        <f t="shared" si="3"/>
        <v>0.14710480000000001</v>
      </c>
      <c r="AE79" s="172">
        <f t="shared" si="3"/>
        <v>0.14768619999999999</v>
      </c>
    </row>
    <row r="80" spans="1:31" x14ac:dyDescent="0.25">
      <c r="A80" s="171"/>
      <c r="B80" s="171"/>
      <c r="C80" s="171" t="s">
        <v>251</v>
      </c>
      <c r="D80" s="172">
        <f t="shared" si="2"/>
        <v>4.0200000000000001E-4</v>
      </c>
      <c r="E80" s="172">
        <f t="shared" si="2"/>
        <v>1.31247E-3</v>
      </c>
      <c r="F80" s="172">
        <f t="shared" si="2"/>
        <v>2.3707900000000002E-3</v>
      </c>
      <c r="G80" s="172">
        <f t="shared" si="2"/>
        <v>3.53908E-3</v>
      </c>
      <c r="H80" s="172">
        <f t="shared" si="2"/>
        <v>4.7700699999999995E-3</v>
      </c>
      <c r="I80" s="172">
        <f t="shared" si="2"/>
        <v>7.3217999999999998E-3</v>
      </c>
      <c r="J80" s="172">
        <f t="shared" si="2"/>
        <v>1.2245329999999999E-2</v>
      </c>
      <c r="K80" s="173"/>
      <c r="L80" s="174">
        <f t="shared" si="3"/>
        <v>2.0234411116689409E-2</v>
      </c>
      <c r="M80" s="172">
        <f t="shared" si="3"/>
        <v>3.1582342926412786E-2</v>
      </c>
      <c r="N80" s="172">
        <f t="shared" si="3"/>
        <v>4.5521483756601755E-2</v>
      </c>
      <c r="O80" s="172">
        <f t="shared" si="3"/>
        <v>5.9247143566608401E-2</v>
      </c>
      <c r="P80" s="172">
        <f t="shared" si="3"/>
        <v>7.1364425122737801E-2</v>
      </c>
      <c r="Q80" s="172">
        <f t="shared" si="3"/>
        <v>8.3822866901755305E-2</v>
      </c>
      <c r="R80" s="172">
        <f t="shared" si="3"/>
        <v>9.7052357159554792E-2</v>
      </c>
      <c r="S80" s="172">
        <f t="shared" si="3"/>
        <v>0.1105327764526009</v>
      </c>
      <c r="T80" s="172">
        <f t="shared" si="3"/>
        <v>0.1234375899657605</v>
      </c>
      <c r="U80" s="172">
        <f t="shared" si="3"/>
        <v>0.13181652501225399</v>
      </c>
      <c r="V80" s="172">
        <f t="shared" si="3"/>
        <v>0.13465403020381891</v>
      </c>
      <c r="W80" s="172">
        <f t="shared" si="3"/>
        <v>0.13670130819082191</v>
      </c>
      <c r="X80" s="172">
        <f t="shared" si="3"/>
        <v>0.13926743157207891</v>
      </c>
      <c r="Y80" s="172">
        <f t="shared" si="3"/>
        <v>0.14252728968858669</v>
      </c>
      <c r="Z80" s="172">
        <f t="shared" si="3"/>
        <v>0.14686138089746151</v>
      </c>
      <c r="AA80" s="172">
        <f t="shared" si="3"/>
        <v>0.1528101889416574</v>
      </c>
      <c r="AB80" s="172">
        <f t="shared" si="3"/>
        <v>0.16001049429178149</v>
      </c>
      <c r="AC80" s="172">
        <f t="shared" si="3"/>
        <v>0.17368645314127198</v>
      </c>
      <c r="AD80" s="172">
        <f t="shared" si="3"/>
        <v>0.19491817057132679</v>
      </c>
      <c r="AE80" s="172">
        <f t="shared" si="3"/>
        <v>0.2154090777039524</v>
      </c>
    </row>
    <row r="81" spans="1:31" x14ac:dyDescent="0.25">
      <c r="A81" s="171"/>
      <c r="B81" s="171"/>
      <c r="C81" s="171" t="s">
        <v>253</v>
      </c>
      <c r="D81" s="172">
        <f t="shared" si="2"/>
        <v>4.0200000000000001E-4</v>
      </c>
      <c r="E81" s="172">
        <f t="shared" si="2"/>
        <v>1.31247E-3</v>
      </c>
      <c r="F81" s="172">
        <f t="shared" si="2"/>
        <v>2.3707900000000002E-3</v>
      </c>
      <c r="G81" s="172">
        <f t="shared" si="2"/>
        <v>3.53908E-3</v>
      </c>
      <c r="H81" s="172">
        <f t="shared" si="2"/>
        <v>4.7700699999999995E-3</v>
      </c>
      <c r="I81" s="172">
        <f t="shared" si="2"/>
        <v>7.3217999999999998E-3</v>
      </c>
      <c r="J81" s="172">
        <f t="shared" si="2"/>
        <v>1.2245329999999999E-2</v>
      </c>
      <c r="K81" s="173"/>
      <c r="L81" s="174">
        <f t="shared" si="3"/>
        <v>2.015252E-2</v>
      </c>
      <c r="M81" s="172">
        <f t="shared" si="3"/>
        <v>3.1030059999999998E-2</v>
      </c>
      <c r="N81" s="172">
        <f t="shared" si="3"/>
        <v>4.5579690000000006E-2</v>
      </c>
      <c r="O81" s="172">
        <f t="shared" si="3"/>
        <v>6.4201400000000006E-2</v>
      </c>
      <c r="P81" s="172">
        <f t="shared" si="3"/>
        <v>8.1733700000000006E-2</v>
      </c>
      <c r="Q81" s="172">
        <f t="shared" si="3"/>
        <v>9.7779900000000003E-2</v>
      </c>
      <c r="R81" s="172">
        <f t="shared" si="3"/>
        <v>0.1137792</v>
      </c>
      <c r="S81" s="172">
        <f t="shared" si="3"/>
        <v>0.1294051</v>
      </c>
      <c r="T81" s="172">
        <f t="shared" si="3"/>
        <v>0.14588229999999999</v>
      </c>
      <c r="U81" s="172">
        <f t="shared" si="3"/>
        <v>0.16389410000000001</v>
      </c>
      <c r="V81" s="172">
        <f t="shared" si="3"/>
        <v>0.18247459999999999</v>
      </c>
      <c r="W81" s="172">
        <f t="shared" si="3"/>
        <v>0.1990816</v>
      </c>
      <c r="X81" s="172">
        <f t="shared" si="3"/>
        <v>0.21338090000000001</v>
      </c>
      <c r="Y81" s="172">
        <f t="shared" si="3"/>
        <v>0.22761899999999999</v>
      </c>
      <c r="Z81" s="172">
        <f t="shared" si="3"/>
        <v>0.24163979999999999</v>
      </c>
      <c r="AA81" s="172">
        <f t="shared" si="3"/>
        <v>0.25489700000000004</v>
      </c>
      <c r="AB81" s="172">
        <f t="shared" si="3"/>
        <v>0.26447949999999998</v>
      </c>
      <c r="AC81" s="172">
        <f t="shared" si="3"/>
        <v>0.26944790000000002</v>
      </c>
      <c r="AD81" s="172">
        <f t="shared" si="3"/>
        <v>0.27218540000000002</v>
      </c>
      <c r="AE81" s="172">
        <f t="shared" si="3"/>
        <v>0.27675860000000002</v>
      </c>
    </row>
    <row r="82" spans="1:31" x14ac:dyDescent="0.25">
      <c r="A82" s="171"/>
      <c r="B82" s="171"/>
      <c r="C82" s="171" t="s">
        <v>255</v>
      </c>
      <c r="D82" s="172">
        <f t="shared" si="2"/>
        <v>4.0200000000000001E-4</v>
      </c>
      <c r="E82" s="172">
        <f t="shared" si="2"/>
        <v>1.31247E-3</v>
      </c>
      <c r="F82" s="172">
        <f t="shared" si="2"/>
        <v>2.3707900000000002E-3</v>
      </c>
      <c r="G82" s="172">
        <f t="shared" si="2"/>
        <v>3.53908E-3</v>
      </c>
      <c r="H82" s="172">
        <f t="shared" si="2"/>
        <v>4.7700699999999995E-3</v>
      </c>
      <c r="I82" s="172">
        <f t="shared" si="2"/>
        <v>7.3217999999999998E-3</v>
      </c>
      <c r="J82" s="172">
        <f t="shared" si="2"/>
        <v>1.2245329999999999E-2</v>
      </c>
      <c r="K82" s="173"/>
      <c r="L82" s="174">
        <f t="shared" si="3"/>
        <v>2.015252E-2</v>
      </c>
      <c r="M82" s="172">
        <f t="shared" si="3"/>
        <v>3.1030059999999998E-2</v>
      </c>
      <c r="N82" s="172">
        <f t="shared" si="3"/>
        <v>4.5337420000000003E-2</v>
      </c>
      <c r="O82" s="172">
        <f t="shared" si="3"/>
        <v>6.3475699999999996E-2</v>
      </c>
      <c r="P82" s="172">
        <f t="shared" si="3"/>
        <v>8.2588700000000001E-2</v>
      </c>
      <c r="Q82" s="172">
        <f t="shared" si="3"/>
        <v>0.1014549</v>
      </c>
      <c r="R82" s="172">
        <f t="shared" si="3"/>
        <v>0.12076540000000001</v>
      </c>
      <c r="S82" s="172">
        <f t="shared" si="3"/>
        <v>0.14080949999999998</v>
      </c>
      <c r="T82" s="172">
        <f t="shared" si="3"/>
        <v>0.16200109999999998</v>
      </c>
      <c r="U82" s="172">
        <f t="shared" si="3"/>
        <v>0.18457590000000001</v>
      </c>
      <c r="V82" s="172">
        <f t="shared" si="3"/>
        <v>0.20832889999999998</v>
      </c>
      <c r="W82" s="172">
        <f t="shared" si="3"/>
        <v>0.23414560000000001</v>
      </c>
      <c r="X82" s="172">
        <f t="shared" si="3"/>
        <v>0.26262609999999997</v>
      </c>
      <c r="Y82" s="172">
        <f t="shared" si="3"/>
        <v>0.29368380000000005</v>
      </c>
      <c r="Z82" s="172">
        <f t="shared" si="3"/>
        <v>0.32687269999999996</v>
      </c>
      <c r="AA82" s="172">
        <f t="shared" si="3"/>
        <v>0.35753030000000002</v>
      </c>
      <c r="AB82" s="172">
        <f t="shared" si="3"/>
        <v>0.37368790000000002</v>
      </c>
      <c r="AC82" s="172">
        <f t="shared" si="3"/>
        <v>0.38718409999999998</v>
      </c>
      <c r="AD82" s="172">
        <f t="shared" si="3"/>
        <v>0.41302030000000001</v>
      </c>
      <c r="AE82" s="172">
        <f t="shared" si="3"/>
        <v>0.4531347</v>
      </c>
    </row>
    <row r="83" spans="1:31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5"/>
      <c r="L83" s="176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</row>
    <row r="84" spans="1:31" x14ac:dyDescent="0.25">
      <c r="A84" s="171" t="s">
        <v>124</v>
      </c>
      <c r="B84" s="171"/>
      <c r="C84" s="171" t="s">
        <v>249</v>
      </c>
      <c r="D84" s="172">
        <f>D74-D79</f>
        <v>-0.50326890000000002</v>
      </c>
      <c r="E84" s="172">
        <f t="shared" ref="E84:J84" si="4">E74-E79</f>
        <v>-0.56125086699999982</v>
      </c>
      <c r="F84" s="172">
        <f t="shared" si="4"/>
        <v>-0.53536014199999993</v>
      </c>
      <c r="G84" s="172">
        <f t="shared" si="4"/>
        <v>-0.4863513519999999</v>
      </c>
      <c r="H84" s="172">
        <f t="shared" si="4"/>
        <v>-0.44603389999999998</v>
      </c>
      <c r="I84" s="172">
        <f t="shared" si="4"/>
        <v>-0.36005764000000001</v>
      </c>
      <c r="J84" s="172">
        <f t="shared" si="4"/>
        <v>-0.30568048000000014</v>
      </c>
      <c r="K84" s="173">
        <f>K74-K79</f>
        <v>-0.33</v>
      </c>
      <c r="L84" s="174">
        <f>L74-L79</f>
        <v>-0.27393861000000008</v>
      </c>
      <c r="M84" s="172">
        <f t="shared" ref="M84:AE87" si="5">M74-M79</f>
        <v>-0.23590633000000008</v>
      </c>
      <c r="N84" s="172">
        <f t="shared" si="5"/>
        <v>-0.20471299999999998</v>
      </c>
      <c r="O84" s="172">
        <f t="shared" si="5"/>
        <v>-0.17349078999999989</v>
      </c>
      <c r="P84" s="172">
        <f t="shared" si="5"/>
        <v>-0.16767394000000002</v>
      </c>
      <c r="Q84" s="172">
        <f t="shared" si="5"/>
        <v>-0.15407235000000002</v>
      </c>
      <c r="R84" s="172">
        <f t="shared" si="5"/>
        <v>-0.15126792999999999</v>
      </c>
      <c r="S84" s="172">
        <f t="shared" si="5"/>
        <v>-0.13496868000000001</v>
      </c>
      <c r="T84" s="172">
        <f t="shared" si="5"/>
        <v>-0.13738411400000008</v>
      </c>
      <c r="U84" s="172">
        <f t="shared" si="5"/>
        <v>-0.15131291899999999</v>
      </c>
      <c r="V84" s="172">
        <f t="shared" si="5"/>
        <v>-0.17478351400000003</v>
      </c>
      <c r="W84" s="172">
        <f t="shared" si="5"/>
        <v>-0.20180895000000004</v>
      </c>
      <c r="X84" s="172">
        <f t="shared" si="5"/>
        <v>-0.21596661600000003</v>
      </c>
      <c r="Y84" s="172">
        <f t="shared" si="5"/>
        <v>-0.22343387599999998</v>
      </c>
      <c r="Z84" s="172">
        <f t="shared" si="5"/>
        <v>-0.22576168499999999</v>
      </c>
      <c r="AA84" s="172">
        <f t="shared" si="5"/>
        <v>-0.22787883400000014</v>
      </c>
      <c r="AB84" s="172">
        <f t="shared" si="5"/>
        <v>-0.23096353399999997</v>
      </c>
      <c r="AC84" s="172">
        <f t="shared" si="5"/>
        <v>-0.22791146300000004</v>
      </c>
      <c r="AD84" s="172">
        <f t="shared" si="5"/>
        <v>-0.22670102400000003</v>
      </c>
      <c r="AE84" s="172">
        <f t="shared" si="5"/>
        <v>-0.22215966600000003</v>
      </c>
    </row>
    <row r="85" spans="1:31" x14ac:dyDescent="0.25">
      <c r="A85" s="171"/>
      <c r="B85" s="171"/>
      <c r="C85" s="171" t="s">
        <v>251</v>
      </c>
      <c r="D85" s="172">
        <f t="shared" ref="D85:J87" si="6">D75-D80</f>
        <v>-0.50324600000000008</v>
      </c>
      <c r="E85" s="172">
        <f t="shared" si="6"/>
        <v>-0.56225416699999997</v>
      </c>
      <c r="F85" s="172">
        <f t="shared" si="6"/>
        <v>-0.53316404199999989</v>
      </c>
      <c r="G85" s="172">
        <f t="shared" si="6"/>
        <v>-0.48600845199999987</v>
      </c>
      <c r="H85" s="172">
        <f t="shared" si="6"/>
        <v>-0.44504840000000012</v>
      </c>
      <c r="I85" s="172">
        <f t="shared" si="6"/>
        <v>-0.36685973999999999</v>
      </c>
      <c r="J85" s="172">
        <f t="shared" si="6"/>
        <v>-0.30380037999999993</v>
      </c>
      <c r="K85" s="173"/>
      <c r="L85" s="174">
        <f t="shared" ref="L85:AA85" si="7">L75-L80</f>
        <v>-0.26893465628381868</v>
      </c>
      <c r="M85" s="172">
        <f t="shared" si="7"/>
        <v>-0.21830435493029868</v>
      </c>
      <c r="N85" s="172">
        <f t="shared" si="7"/>
        <v>-0.1877089752815668</v>
      </c>
      <c r="O85" s="172">
        <f t="shared" si="7"/>
        <v>-0.15614811109844665</v>
      </c>
      <c r="P85" s="172">
        <f t="shared" si="7"/>
        <v>-0.14935464097652565</v>
      </c>
      <c r="Q85" s="172">
        <f t="shared" si="7"/>
        <v>-0.13116302457637963</v>
      </c>
      <c r="R85" s="172">
        <f t="shared" si="7"/>
        <v>-0.12586533743888229</v>
      </c>
      <c r="S85" s="172">
        <f t="shared" si="7"/>
        <v>-0.12498504354152767</v>
      </c>
      <c r="T85" s="172">
        <f t="shared" si="7"/>
        <v>-0.12108999455813353</v>
      </c>
      <c r="U85" s="172">
        <f t="shared" si="7"/>
        <v>-0.13492083572782607</v>
      </c>
      <c r="V85" s="172">
        <f t="shared" si="7"/>
        <v>-0.15190524881472847</v>
      </c>
      <c r="W85" s="172">
        <f t="shared" si="7"/>
        <v>-0.16706800996325963</v>
      </c>
      <c r="X85" s="172">
        <f t="shared" si="7"/>
        <v>-0.18428603612119396</v>
      </c>
      <c r="Y85" s="172">
        <f t="shared" si="7"/>
        <v>-0.19796065316768396</v>
      </c>
      <c r="Z85" s="172">
        <f t="shared" si="7"/>
        <v>-0.2093815806438222</v>
      </c>
      <c r="AA85" s="172">
        <f t="shared" si="7"/>
        <v>-0.21713125321548357</v>
      </c>
      <c r="AB85" s="172">
        <f t="shared" si="5"/>
        <v>-0.22060566197615133</v>
      </c>
      <c r="AC85" s="172">
        <f t="shared" si="5"/>
        <v>-0.22056440328015015</v>
      </c>
      <c r="AD85" s="172">
        <f t="shared" si="5"/>
        <v>-0.22058769952855062</v>
      </c>
      <c r="AE85" s="172">
        <f t="shared" si="5"/>
        <v>-0.21989606454735575</v>
      </c>
    </row>
    <row r="86" spans="1:31" x14ac:dyDescent="0.25">
      <c r="A86" s="171"/>
      <c r="B86" s="171"/>
      <c r="C86" s="171" t="s">
        <v>253</v>
      </c>
      <c r="D86" s="172">
        <f t="shared" si="6"/>
        <v>-0.50324600000000008</v>
      </c>
      <c r="E86" s="172">
        <f t="shared" si="6"/>
        <v>-0.56126406699999998</v>
      </c>
      <c r="F86" s="172">
        <f t="shared" si="6"/>
        <v>-0.53503454199999989</v>
      </c>
      <c r="G86" s="172">
        <f t="shared" si="6"/>
        <v>-0.48647645199999989</v>
      </c>
      <c r="H86" s="172">
        <f t="shared" si="6"/>
        <v>-0.44604640000000007</v>
      </c>
      <c r="I86" s="172">
        <f t="shared" si="6"/>
        <v>-0.36149374000000001</v>
      </c>
      <c r="J86" s="172">
        <f t="shared" si="6"/>
        <v>-0.30437537999999992</v>
      </c>
      <c r="K86" s="173"/>
      <c r="L86" s="174">
        <f>L76-L81</f>
        <v>-0.27339340999999995</v>
      </c>
      <c r="M86" s="172">
        <f t="shared" si="5"/>
        <v>-0.23553552999999988</v>
      </c>
      <c r="N86" s="172">
        <f t="shared" si="5"/>
        <v>-0.19824950000000002</v>
      </c>
      <c r="O86" s="172">
        <f t="shared" si="5"/>
        <v>-0.15836708999999999</v>
      </c>
      <c r="P86" s="172">
        <f t="shared" si="5"/>
        <v>-0.14222534000000003</v>
      </c>
      <c r="Q86" s="172">
        <f t="shared" si="5"/>
        <v>-0.12185164999999998</v>
      </c>
      <c r="R86" s="172">
        <f t="shared" si="5"/>
        <v>-0.12359042999999997</v>
      </c>
      <c r="S86" s="172">
        <f t="shared" si="5"/>
        <v>-0.12909058000000001</v>
      </c>
      <c r="T86" s="172">
        <f t="shared" si="5"/>
        <v>-0.137994214</v>
      </c>
      <c r="U86" s="172">
        <f t="shared" si="5"/>
        <v>-0.14275701899999996</v>
      </c>
      <c r="V86" s="172">
        <f t="shared" si="5"/>
        <v>-0.136822314</v>
      </c>
      <c r="W86" s="172">
        <f t="shared" si="5"/>
        <v>-0.13461334999999996</v>
      </c>
      <c r="X86" s="172">
        <f t="shared" si="5"/>
        <v>-0.13368861600000004</v>
      </c>
      <c r="Y86" s="172">
        <f t="shared" si="5"/>
        <v>-0.14226593600000004</v>
      </c>
      <c r="Z86" s="172">
        <f t="shared" si="5"/>
        <v>-0.14531995499999997</v>
      </c>
      <c r="AA86" s="172">
        <f t="shared" si="5"/>
        <v>-0.15702937399999997</v>
      </c>
      <c r="AB86" s="172">
        <f t="shared" si="5"/>
        <v>-0.16643619400000001</v>
      </c>
      <c r="AC86" s="172">
        <f t="shared" si="5"/>
        <v>-0.17364400299999999</v>
      </c>
      <c r="AD86" s="172">
        <f t="shared" si="5"/>
        <v>-0.19039640400000005</v>
      </c>
      <c r="AE86" s="172">
        <f t="shared" si="5"/>
        <v>-0.19590510600000005</v>
      </c>
    </row>
    <row r="87" spans="1:31" x14ac:dyDescent="0.25">
      <c r="A87" s="171"/>
      <c r="B87" s="171"/>
      <c r="C87" s="171" t="s">
        <v>255</v>
      </c>
      <c r="D87" s="172">
        <f t="shared" si="6"/>
        <v>-0.50324600000000008</v>
      </c>
      <c r="E87" s="172">
        <f t="shared" si="6"/>
        <v>-0.56126406699999998</v>
      </c>
      <c r="F87" s="172">
        <f t="shared" si="6"/>
        <v>-0.53503454199999989</v>
      </c>
      <c r="G87" s="172">
        <f t="shared" si="6"/>
        <v>-0.48647645199999989</v>
      </c>
      <c r="H87" s="172">
        <f t="shared" si="6"/>
        <v>-0.44604640000000007</v>
      </c>
      <c r="I87" s="172">
        <f t="shared" si="6"/>
        <v>-0.36149374000000001</v>
      </c>
      <c r="J87" s="172">
        <f t="shared" si="6"/>
        <v>-0.30437537999999992</v>
      </c>
      <c r="K87" s="173"/>
      <c r="L87" s="174">
        <f>L77-L82</f>
        <v>-0.27339340999999995</v>
      </c>
      <c r="M87" s="172">
        <f t="shared" si="5"/>
        <v>-0.23553552999999988</v>
      </c>
      <c r="N87" s="172">
        <f t="shared" si="5"/>
        <v>-0.19372500000000004</v>
      </c>
      <c r="O87" s="172">
        <f t="shared" si="5"/>
        <v>-0.14672568999999991</v>
      </c>
      <c r="P87" s="172">
        <f t="shared" si="5"/>
        <v>-0.11860324000000001</v>
      </c>
      <c r="Q87" s="172">
        <f t="shared" si="5"/>
        <v>-8.2189049999999847E-2</v>
      </c>
      <c r="R87" s="172">
        <f t="shared" si="5"/>
        <v>-6.6965629999999929E-2</v>
      </c>
      <c r="S87" s="172">
        <f t="shared" si="5"/>
        <v>-6.1905580000000002E-2</v>
      </c>
      <c r="T87" s="172">
        <f t="shared" si="5"/>
        <v>-6.3421114000000056E-2</v>
      </c>
      <c r="U87" s="172">
        <f t="shared" si="5"/>
        <v>-8.1678718999999997E-2</v>
      </c>
      <c r="V87" s="172">
        <f t="shared" si="5"/>
        <v>-9.8558913999999942E-2</v>
      </c>
      <c r="W87" s="172">
        <f t="shared" si="5"/>
        <v>-9.4481149999999958E-2</v>
      </c>
      <c r="X87" s="172">
        <f t="shared" si="5"/>
        <v>-8.4762115999999971E-2</v>
      </c>
      <c r="Y87" s="172">
        <f t="shared" si="5"/>
        <v>-9.1873135999999966E-2</v>
      </c>
      <c r="Z87" s="172">
        <f t="shared" si="5"/>
        <v>-0.10951051499999997</v>
      </c>
      <c r="AA87" s="172">
        <f t="shared" si="5"/>
        <v>-0.12265985400000001</v>
      </c>
      <c r="AB87" s="172">
        <f t="shared" si="5"/>
        <v>-0.12593484399999996</v>
      </c>
      <c r="AC87" s="172">
        <f t="shared" si="5"/>
        <v>-0.12811194300000006</v>
      </c>
      <c r="AD87" s="172">
        <f t="shared" si="5"/>
        <v>-0.1378494440000001</v>
      </c>
      <c r="AE87" s="172">
        <f t="shared" si="5"/>
        <v>-0.13932405600000008</v>
      </c>
    </row>
    <row r="88" spans="1:31" x14ac:dyDescent="0.25">
      <c r="A88" s="171"/>
      <c r="B88" s="171"/>
      <c r="C88" s="171"/>
      <c r="D88" s="172"/>
      <c r="E88" s="172"/>
      <c r="F88" s="172"/>
      <c r="G88" s="172"/>
      <c r="H88" s="172"/>
      <c r="I88" s="172"/>
      <c r="J88" s="172"/>
      <c r="K88" s="173"/>
      <c r="L88" s="174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</row>
    <row r="89" spans="1:31" x14ac:dyDescent="0.25">
      <c r="A89" s="171" t="s">
        <v>120</v>
      </c>
      <c r="B89" s="171"/>
      <c r="C89" s="171" t="s">
        <v>249</v>
      </c>
      <c r="D89" s="172">
        <f>D17+D32+D12+D27</f>
        <v>0.43037100000000006</v>
      </c>
      <c r="E89" s="172">
        <f t="shared" ref="E89:J89" si="8">E17+E32+E12+E27</f>
        <v>0.47277147000000003</v>
      </c>
      <c r="F89" s="172">
        <f t="shared" si="8"/>
        <v>0.52555978999999997</v>
      </c>
      <c r="G89" s="172">
        <f t="shared" si="8"/>
        <v>0.58005311000000004</v>
      </c>
      <c r="H89" s="172">
        <f t="shared" si="8"/>
        <v>0.62471211999999998</v>
      </c>
      <c r="I89" s="172">
        <f t="shared" si="8"/>
        <v>0.66524880000000008</v>
      </c>
      <c r="J89" s="172">
        <f t="shared" si="8"/>
        <v>0.70199426999999992</v>
      </c>
      <c r="K89" s="173"/>
      <c r="L89" s="174">
        <f t="shared" ref="L89:AE92" si="9">L17+L32+L12+L27</f>
        <v>0.74527480000000002</v>
      </c>
      <c r="M89" s="172">
        <f t="shared" si="9"/>
        <v>0.78967907999999998</v>
      </c>
      <c r="N89" s="172">
        <f t="shared" si="9"/>
        <v>0.81170311000000006</v>
      </c>
      <c r="O89" s="172">
        <f t="shared" si="9"/>
        <v>0.81280693999999998</v>
      </c>
      <c r="P89" s="172">
        <f t="shared" si="9"/>
        <v>0.80772280000000007</v>
      </c>
      <c r="Q89" s="172">
        <f t="shared" si="9"/>
        <v>0.80747710000000006</v>
      </c>
      <c r="R89" s="172">
        <f t="shared" si="9"/>
        <v>0.8113026000000001</v>
      </c>
      <c r="S89" s="172">
        <f t="shared" si="9"/>
        <v>0.8171176</v>
      </c>
      <c r="T89" s="172">
        <f t="shared" si="9"/>
        <v>0.81292710000000001</v>
      </c>
      <c r="U89" s="172">
        <f t="shared" si="9"/>
        <v>0.79779599999999995</v>
      </c>
      <c r="V89" s="172">
        <f t="shared" si="9"/>
        <v>0.77265399999999995</v>
      </c>
      <c r="W89" s="172">
        <f t="shared" si="9"/>
        <v>0.75281850000000006</v>
      </c>
      <c r="X89" s="172">
        <f t="shared" si="9"/>
        <v>0.74321720000000002</v>
      </c>
      <c r="Y89" s="172">
        <f t="shared" si="9"/>
        <v>0.73873610000000001</v>
      </c>
      <c r="Z89" s="172">
        <f t="shared" si="9"/>
        <v>0.7379659999999999</v>
      </c>
      <c r="AA89" s="172">
        <f t="shared" si="9"/>
        <v>0.73834120000000003</v>
      </c>
      <c r="AB89" s="172">
        <f t="shared" si="9"/>
        <v>0.73794249999999995</v>
      </c>
      <c r="AC89" s="172">
        <f t="shared" si="9"/>
        <v>0.73818130000000004</v>
      </c>
      <c r="AD89" s="172">
        <f t="shared" si="9"/>
        <v>0.73762879999999997</v>
      </c>
      <c r="AE89" s="172">
        <f t="shared" si="9"/>
        <v>0.73626619999999998</v>
      </c>
    </row>
    <row r="90" spans="1:31" x14ac:dyDescent="0.25">
      <c r="A90" s="171"/>
      <c r="B90" s="171"/>
      <c r="C90" s="171" t="s">
        <v>251</v>
      </c>
      <c r="D90" s="172">
        <f t="shared" ref="D90:J92" si="10">D18+D33+D13+D28</f>
        <v>0.43037100000000006</v>
      </c>
      <c r="E90" s="172">
        <f t="shared" si="10"/>
        <v>0.47283447000000001</v>
      </c>
      <c r="F90" s="172">
        <f t="shared" si="10"/>
        <v>0.52578279000000006</v>
      </c>
      <c r="G90" s="172">
        <f t="shared" si="10"/>
        <v>0.57924507999999997</v>
      </c>
      <c r="H90" s="172">
        <f t="shared" si="10"/>
        <v>0.62392807000000006</v>
      </c>
      <c r="I90" s="172">
        <f t="shared" si="10"/>
        <v>0.66480479999999997</v>
      </c>
      <c r="J90" s="172">
        <f t="shared" si="10"/>
        <v>0.7038743300000001</v>
      </c>
      <c r="K90" s="173"/>
      <c r="L90" s="174">
        <f t="shared" si="9"/>
        <v>0.74875270342454248</v>
      </c>
      <c r="M90" s="172">
        <f t="shared" si="9"/>
        <v>0.79973484808578976</v>
      </c>
      <c r="N90" s="172">
        <f t="shared" si="9"/>
        <v>0.83910961542278473</v>
      </c>
      <c r="O90" s="172">
        <f t="shared" si="9"/>
        <v>0.86240608245134243</v>
      </c>
      <c r="P90" s="172">
        <f t="shared" si="9"/>
        <v>0.87575603276490976</v>
      </c>
      <c r="Q90" s="172">
        <f t="shared" si="9"/>
        <v>0.88682433031499341</v>
      </c>
      <c r="R90" s="172">
        <f t="shared" si="9"/>
        <v>0.89812987204640982</v>
      </c>
      <c r="S90" s="172">
        <f t="shared" si="9"/>
        <v>0.90770076308399394</v>
      </c>
      <c r="T90" s="172">
        <f t="shared" si="9"/>
        <v>0.91130042728036542</v>
      </c>
      <c r="U90" s="172">
        <f t="shared" si="9"/>
        <v>0.89966737106442296</v>
      </c>
      <c r="V90" s="172">
        <f t="shared" si="9"/>
        <v>0.87722681462764596</v>
      </c>
      <c r="W90" s="172">
        <f t="shared" si="9"/>
        <v>0.85085012763738388</v>
      </c>
      <c r="X90" s="172">
        <f t="shared" si="9"/>
        <v>0.825475828722118</v>
      </c>
      <c r="Y90" s="172">
        <f t="shared" si="9"/>
        <v>0.80654288083314774</v>
      </c>
      <c r="Z90" s="172">
        <f t="shared" si="9"/>
        <v>0.79725409206002751</v>
      </c>
      <c r="AA90" s="172">
        <f t="shared" si="9"/>
        <v>0.79722631257027343</v>
      </c>
      <c r="AB90" s="172">
        <f t="shared" si="9"/>
        <v>0.80042294412851156</v>
      </c>
      <c r="AC90" s="172">
        <f t="shared" si="9"/>
        <v>0.810646870173513</v>
      </c>
      <c r="AD90" s="172">
        <f t="shared" si="9"/>
        <v>0.82936634123325181</v>
      </c>
      <c r="AE90" s="172">
        <f t="shared" si="9"/>
        <v>0.8477152362465844</v>
      </c>
    </row>
    <row r="91" spans="1:31" x14ac:dyDescent="0.25">
      <c r="A91" s="171"/>
      <c r="B91" s="171"/>
      <c r="C91" s="171" t="s">
        <v>253</v>
      </c>
      <c r="D91" s="172">
        <f t="shared" si="10"/>
        <v>0.43037100000000006</v>
      </c>
      <c r="E91" s="172">
        <f t="shared" si="10"/>
        <v>0.47283447000000001</v>
      </c>
      <c r="F91" s="172">
        <f t="shared" si="10"/>
        <v>0.52578279000000006</v>
      </c>
      <c r="G91" s="172">
        <f t="shared" si="10"/>
        <v>0.57924507999999997</v>
      </c>
      <c r="H91" s="172">
        <f t="shared" si="10"/>
        <v>0.62392807000000006</v>
      </c>
      <c r="I91" s="172">
        <f t="shared" si="10"/>
        <v>0.66480479999999997</v>
      </c>
      <c r="J91" s="172">
        <f t="shared" si="10"/>
        <v>0.7038743300000001</v>
      </c>
      <c r="K91" s="173"/>
      <c r="L91" s="174">
        <f t="shared" si="9"/>
        <v>0.74544551999999997</v>
      </c>
      <c r="M91" s="172">
        <f t="shared" si="9"/>
        <v>0.78930106</v>
      </c>
      <c r="N91" s="172">
        <f t="shared" si="9"/>
        <v>0.84201669000000001</v>
      </c>
      <c r="O91" s="172">
        <f t="shared" si="9"/>
        <v>0.89666839999999992</v>
      </c>
      <c r="P91" s="172">
        <f t="shared" si="9"/>
        <v>0.94025069999999999</v>
      </c>
      <c r="Q91" s="172">
        <f t="shared" si="9"/>
        <v>0.96657990000000005</v>
      </c>
      <c r="R91" s="172">
        <f t="shared" si="9"/>
        <v>0.98598119999999989</v>
      </c>
      <c r="S91" s="172">
        <f t="shared" si="9"/>
        <v>1.0067250999999999</v>
      </c>
      <c r="T91" s="172">
        <f t="shared" si="9"/>
        <v>1.0312173</v>
      </c>
      <c r="U91" s="172">
        <f t="shared" si="9"/>
        <v>1.0553971</v>
      </c>
      <c r="V91" s="172">
        <f t="shared" si="9"/>
        <v>1.0690446</v>
      </c>
      <c r="W91" s="172">
        <f t="shared" si="9"/>
        <v>1.0726266</v>
      </c>
      <c r="X91" s="172">
        <f t="shared" si="9"/>
        <v>1.0643978999999999</v>
      </c>
      <c r="Y91" s="172">
        <f t="shared" si="9"/>
        <v>1.0472729999999999</v>
      </c>
      <c r="Z91" s="172">
        <f t="shared" si="9"/>
        <v>1.0341068</v>
      </c>
      <c r="AA91" s="172">
        <f t="shared" si="9"/>
        <v>1.0251710000000001</v>
      </c>
      <c r="AB91" s="172">
        <f t="shared" si="9"/>
        <v>1.0170165</v>
      </c>
      <c r="AC91" s="172">
        <f t="shared" si="9"/>
        <v>1.0087069</v>
      </c>
      <c r="AD91" s="172">
        <f t="shared" si="9"/>
        <v>1.0021784</v>
      </c>
      <c r="AE91" s="172">
        <f t="shared" si="9"/>
        <v>1.0021426</v>
      </c>
    </row>
    <row r="92" spans="1:31" x14ac:dyDescent="0.25">
      <c r="A92" s="171"/>
      <c r="B92" s="171"/>
      <c r="C92" s="171" t="s">
        <v>255</v>
      </c>
      <c r="D92" s="172">
        <f t="shared" si="10"/>
        <v>0.43037100000000006</v>
      </c>
      <c r="E92" s="172">
        <f t="shared" si="10"/>
        <v>0.47283447000000001</v>
      </c>
      <c r="F92" s="172">
        <f t="shared" si="10"/>
        <v>0.52578279000000006</v>
      </c>
      <c r="G92" s="172">
        <f t="shared" si="10"/>
        <v>0.57924507999999997</v>
      </c>
      <c r="H92" s="172">
        <f t="shared" si="10"/>
        <v>0.62392807000000006</v>
      </c>
      <c r="I92" s="172">
        <f t="shared" si="10"/>
        <v>0.66480479999999997</v>
      </c>
      <c r="J92" s="172">
        <f t="shared" si="10"/>
        <v>0.7038743300000001</v>
      </c>
      <c r="K92" s="173"/>
      <c r="L92" s="174">
        <f>L20+L35+L15+L30</f>
        <v>0.74544551999999997</v>
      </c>
      <c r="M92" s="172">
        <f t="shared" si="9"/>
        <v>0.78930106</v>
      </c>
      <c r="N92" s="172">
        <f t="shared" si="9"/>
        <v>0.84942441999999996</v>
      </c>
      <c r="O92" s="172">
        <f t="shared" si="9"/>
        <v>0.92216170000000008</v>
      </c>
      <c r="P92" s="172">
        <f t="shared" si="9"/>
        <v>0.99704170000000003</v>
      </c>
      <c r="Q92" s="172">
        <f t="shared" si="9"/>
        <v>1.0692339</v>
      </c>
      <c r="R92" s="172">
        <f t="shared" si="9"/>
        <v>1.1371644000000001</v>
      </c>
      <c r="S92" s="172">
        <f t="shared" si="9"/>
        <v>1.2012355000000001</v>
      </c>
      <c r="T92" s="172">
        <f t="shared" si="9"/>
        <v>1.2622830999999999</v>
      </c>
      <c r="U92" s="172">
        <f t="shared" si="9"/>
        <v>1.2940959000000001</v>
      </c>
      <c r="V92" s="172">
        <f t="shared" si="9"/>
        <v>1.3114839</v>
      </c>
      <c r="W92" s="172">
        <f t="shared" si="9"/>
        <v>1.3593926000000001</v>
      </c>
      <c r="X92" s="172">
        <f t="shared" si="9"/>
        <v>1.4183831</v>
      </c>
      <c r="Y92" s="172">
        <f t="shared" si="9"/>
        <v>1.4406358000000001</v>
      </c>
      <c r="Z92" s="172">
        <f t="shared" si="9"/>
        <v>1.4250476999999999</v>
      </c>
      <c r="AA92" s="172">
        <f t="shared" si="9"/>
        <v>1.3872203000000001</v>
      </c>
      <c r="AB92" s="172">
        <f t="shared" si="9"/>
        <v>1.3318418999999999</v>
      </c>
      <c r="AC92" s="172">
        <f t="shared" si="9"/>
        <v>1.2988131000000001</v>
      </c>
      <c r="AD92" s="172">
        <f t="shared" si="9"/>
        <v>1.3048363000000001</v>
      </c>
      <c r="AE92" s="172">
        <f t="shared" si="9"/>
        <v>1.3378486999999999</v>
      </c>
    </row>
    <row r="93" spans="1:31" x14ac:dyDescent="0.25">
      <c r="A93" s="171"/>
      <c r="B93" s="171"/>
      <c r="C93" s="171"/>
      <c r="D93" s="172"/>
      <c r="E93" s="172"/>
      <c r="F93" s="172"/>
      <c r="G93" s="172"/>
      <c r="H93" s="172"/>
      <c r="I93" s="172"/>
      <c r="J93" s="172"/>
      <c r="K93" s="173"/>
      <c r="L93" s="174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</row>
    <row r="94" spans="1:31" ht="15.75" thickBot="1" x14ac:dyDescent="0.3">
      <c r="A94" s="171"/>
      <c r="B94" s="171"/>
      <c r="C94" s="171"/>
      <c r="D94" s="171"/>
      <c r="E94" s="171"/>
      <c r="F94" s="171"/>
      <c r="G94" s="172"/>
      <c r="H94" s="171"/>
      <c r="I94" s="171"/>
      <c r="J94" s="171"/>
      <c r="K94" s="175"/>
      <c r="L94" s="8"/>
      <c r="M94" s="9" t="s">
        <v>60</v>
      </c>
      <c r="N94" s="8"/>
      <c r="O94" s="8"/>
      <c r="P94" s="8"/>
      <c r="Q94" s="8"/>
      <c r="R94" s="8"/>
      <c r="S94" s="8"/>
      <c r="T94" s="8"/>
      <c r="U94" s="8"/>
      <c r="V94" s="171"/>
      <c r="W94" s="171"/>
      <c r="X94" s="171"/>
      <c r="Y94" s="171"/>
      <c r="Z94" s="171"/>
      <c r="AA94" s="171"/>
      <c r="AB94" s="171"/>
      <c r="AC94" s="171"/>
      <c r="AD94" s="171"/>
      <c r="AE94" s="171"/>
    </row>
    <row r="95" spans="1:31" ht="15.75" customHeight="1" thickBot="1" x14ac:dyDescent="0.3">
      <c r="A95" s="171"/>
      <c r="B95" s="171"/>
      <c r="C95" s="171"/>
      <c r="D95" s="171"/>
      <c r="E95" s="171"/>
      <c r="F95" s="171"/>
      <c r="G95" s="171"/>
      <c r="H95" s="171"/>
      <c r="I95" s="171"/>
      <c r="J95" s="171"/>
      <c r="K95" s="175"/>
      <c r="L95" s="8"/>
      <c r="M95" s="216" t="s">
        <v>62</v>
      </c>
      <c r="N95" s="217"/>
      <c r="O95" s="217"/>
      <c r="P95" s="218"/>
      <c r="Q95" s="8"/>
      <c r="R95" s="8"/>
      <c r="S95" s="8"/>
      <c r="T95" s="8"/>
      <c r="U95" s="8"/>
      <c r="V95" s="171"/>
      <c r="W95" s="171"/>
      <c r="X95" s="171"/>
      <c r="Y95" s="171"/>
      <c r="Z95" s="171"/>
      <c r="AA95" s="171"/>
      <c r="AB95" s="171"/>
      <c r="AC95" s="171"/>
      <c r="AD95" s="171"/>
      <c r="AE95" s="171"/>
    </row>
    <row r="96" spans="1:31" ht="15" customHeight="1" x14ac:dyDescent="0.25">
      <c r="A96" s="171"/>
      <c r="B96" s="171"/>
      <c r="C96" s="171"/>
      <c r="D96" s="171"/>
      <c r="E96" s="171"/>
      <c r="F96" s="171"/>
      <c r="G96" s="171"/>
      <c r="H96" s="171"/>
      <c r="I96" s="171"/>
      <c r="J96" s="171"/>
      <c r="K96" s="175"/>
      <c r="L96" s="8"/>
      <c r="M96" s="219" t="s">
        <v>63</v>
      </c>
      <c r="N96" s="219" t="s">
        <v>64</v>
      </c>
      <c r="O96" s="221" t="s">
        <v>65</v>
      </c>
      <c r="P96" s="222"/>
      <c r="Q96" s="8"/>
      <c r="R96" s="8"/>
      <c r="S96" s="8"/>
      <c r="T96" s="8"/>
      <c r="U96" s="8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</row>
    <row r="97" spans="1:31" ht="15.75" thickBot="1" x14ac:dyDescent="0.3">
      <c r="A97" s="171"/>
      <c r="B97" s="171"/>
      <c r="C97" s="171"/>
      <c r="D97" s="171"/>
      <c r="E97" s="171"/>
      <c r="F97" s="171"/>
      <c r="G97" s="171"/>
      <c r="H97" s="171"/>
      <c r="I97" s="171"/>
      <c r="J97" s="171"/>
      <c r="K97" s="175"/>
      <c r="L97" s="8"/>
      <c r="M97" s="220"/>
      <c r="N97" s="220"/>
      <c r="O97" s="223"/>
      <c r="P97" s="224"/>
      <c r="Q97" s="10"/>
      <c r="R97" s="8"/>
      <c r="S97" s="8"/>
      <c r="T97" s="8">
        <v>2005</v>
      </c>
      <c r="U97" s="8">
        <v>2100</v>
      </c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</row>
    <row r="98" spans="1:31" ht="15" customHeight="1" x14ac:dyDescent="0.25">
      <c r="A98" s="171"/>
      <c r="B98" s="171"/>
      <c r="C98" s="171"/>
      <c r="D98" s="171"/>
      <c r="E98" s="171"/>
      <c r="F98" s="171"/>
      <c r="G98" s="171"/>
      <c r="H98" s="171"/>
      <c r="I98" s="171"/>
      <c r="J98" s="171"/>
      <c r="K98" s="175"/>
      <c r="L98" s="213" t="s">
        <v>68</v>
      </c>
      <c r="M98" s="11" t="s">
        <v>69</v>
      </c>
      <c r="N98" s="12">
        <v>1.66</v>
      </c>
      <c r="O98" s="13"/>
      <c r="P98" s="14"/>
      <c r="Q98" s="8"/>
      <c r="R98" s="8"/>
      <c r="S98" s="15"/>
      <c r="T98" s="15" t="s">
        <v>70</v>
      </c>
      <c r="U98" s="15" t="s">
        <v>70</v>
      </c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</row>
    <row r="99" spans="1:31" x14ac:dyDescent="0.25">
      <c r="A99" s="171"/>
      <c r="B99" s="171"/>
      <c r="C99" s="171"/>
      <c r="D99" s="171"/>
      <c r="E99" s="171"/>
      <c r="F99" s="171"/>
      <c r="G99" s="171"/>
      <c r="H99" s="171"/>
      <c r="I99" s="171"/>
      <c r="J99" s="171"/>
      <c r="K99" s="175"/>
      <c r="L99" s="214"/>
      <c r="M99" s="11" t="s">
        <v>71</v>
      </c>
      <c r="N99" s="12">
        <v>0.48</v>
      </c>
      <c r="O99" s="13"/>
      <c r="P99" s="14"/>
      <c r="Q99" s="8"/>
      <c r="R99" s="8"/>
      <c r="S99" s="15"/>
      <c r="T99" s="15" t="s">
        <v>70</v>
      </c>
      <c r="U99" s="15" t="s">
        <v>70</v>
      </c>
      <c r="V99" s="171"/>
      <c r="W99" s="171"/>
      <c r="X99" s="171"/>
      <c r="Y99" s="171"/>
      <c r="Z99" s="171"/>
      <c r="AA99" s="171"/>
      <c r="AB99" s="171"/>
      <c r="AC99" s="171"/>
      <c r="AD99" s="171"/>
      <c r="AE99" s="171"/>
    </row>
    <row r="100" spans="1:31" x14ac:dyDescent="0.25">
      <c r="A100" s="171"/>
      <c r="B100" s="171"/>
      <c r="C100" s="171"/>
      <c r="D100" s="171"/>
      <c r="E100" s="171"/>
      <c r="F100" s="171"/>
      <c r="G100" s="171"/>
      <c r="H100" s="171"/>
      <c r="I100" s="171"/>
      <c r="J100" s="171"/>
      <c r="K100" s="175"/>
      <c r="L100" s="214"/>
      <c r="M100" s="11" t="s">
        <v>72</v>
      </c>
      <c r="N100" s="12">
        <v>0.16</v>
      </c>
      <c r="O100" s="13"/>
      <c r="P100" s="14"/>
      <c r="Q100" s="8"/>
      <c r="R100" s="8"/>
      <c r="S100" s="15"/>
      <c r="T100" s="15" t="s">
        <v>70</v>
      </c>
      <c r="U100" s="15" t="s">
        <v>70</v>
      </c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</row>
    <row r="101" spans="1:31" ht="15.75" thickBot="1" x14ac:dyDescent="0.3">
      <c r="A101" s="17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5"/>
      <c r="L101" s="215"/>
      <c r="M101" s="11" t="s">
        <v>113</v>
      </c>
      <c r="N101" s="12">
        <v>1.7000000000000001E-2</v>
      </c>
      <c r="O101" s="16" t="s">
        <v>68</v>
      </c>
      <c r="P101" s="17">
        <f>SUM(N98:N101)</f>
        <v>2.3169999999999997</v>
      </c>
      <c r="Q101" s="8"/>
      <c r="R101" s="8"/>
      <c r="S101" s="13"/>
      <c r="T101" s="13">
        <f>N101</f>
        <v>1.7000000000000001E-2</v>
      </c>
      <c r="U101" s="13">
        <v>0</v>
      </c>
      <c r="V101" s="171"/>
      <c r="W101" s="171"/>
      <c r="X101" s="171"/>
      <c r="Y101" s="171"/>
      <c r="Z101" s="171"/>
      <c r="AA101" s="171"/>
      <c r="AB101" s="171"/>
      <c r="AC101" s="171"/>
      <c r="AD101" s="171"/>
      <c r="AE101" s="171"/>
    </row>
    <row r="102" spans="1:31" ht="15.75" thickBot="1" x14ac:dyDescent="0.3">
      <c r="A102" s="171"/>
      <c r="B102" s="171"/>
      <c r="C102" s="171"/>
      <c r="D102" s="171"/>
      <c r="E102" s="171"/>
      <c r="F102" s="171"/>
      <c r="G102" s="171"/>
      <c r="H102" s="171"/>
      <c r="I102" s="171"/>
      <c r="J102" s="171"/>
      <c r="K102" s="175" t="s">
        <v>271</v>
      </c>
      <c r="L102" s="18" t="s">
        <v>76</v>
      </c>
      <c r="M102" s="19" t="s">
        <v>76</v>
      </c>
      <c r="N102" s="20">
        <v>0.32</v>
      </c>
      <c r="O102" s="21" t="s">
        <v>76</v>
      </c>
      <c r="P102" s="22">
        <f>N102</f>
        <v>0.32</v>
      </c>
      <c r="Q102" s="86">
        <f>P102+P101</f>
        <v>2.6369999999999996</v>
      </c>
      <c r="R102" s="87" t="s">
        <v>112</v>
      </c>
      <c r="S102" s="13"/>
      <c r="T102" s="13">
        <f>N102</f>
        <v>0.32</v>
      </c>
      <c r="U102" s="13">
        <v>0.1</v>
      </c>
      <c r="V102" s="171"/>
      <c r="W102" s="171"/>
      <c r="X102" s="171"/>
      <c r="Y102" s="171"/>
      <c r="Z102" s="171"/>
      <c r="AA102" s="171"/>
      <c r="AB102" s="171"/>
      <c r="AC102" s="171"/>
      <c r="AD102" s="171"/>
      <c r="AE102" s="171"/>
    </row>
    <row r="103" spans="1:31" ht="15" customHeight="1" x14ac:dyDescent="0.25">
      <c r="A103" s="171"/>
      <c r="B103" s="171"/>
      <c r="C103" s="171"/>
      <c r="D103" s="171"/>
      <c r="E103" s="171"/>
      <c r="F103" s="171"/>
      <c r="G103" s="171"/>
      <c r="H103" s="171"/>
      <c r="I103" s="171"/>
      <c r="J103" s="171"/>
      <c r="K103" s="175" t="s">
        <v>271</v>
      </c>
      <c r="L103" s="213" t="s">
        <v>78</v>
      </c>
      <c r="M103" s="11" t="s">
        <v>79</v>
      </c>
      <c r="N103" s="12">
        <v>-0.05</v>
      </c>
      <c r="O103" s="13"/>
      <c r="P103" s="14"/>
      <c r="Q103" s="8"/>
      <c r="R103" s="23"/>
      <c r="S103" s="23"/>
      <c r="T103" s="13">
        <f>N103</f>
        <v>-0.05</v>
      </c>
      <c r="U103" s="23">
        <f>N103</f>
        <v>-0.05</v>
      </c>
      <c r="V103" s="171"/>
      <c r="W103" s="171"/>
      <c r="X103" s="171"/>
      <c r="Y103" s="171"/>
      <c r="Z103" s="171"/>
      <c r="AA103" s="171"/>
      <c r="AB103" s="171"/>
      <c r="AC103" s="171"/>
      <c r="AD103" s="171"/>
      <c r="AE103" s="171"/>
    </row>
    <row r="104" spans="1:31" x14ac:dyDescent="0.25">
      <c r="A104" s="171"/>
      <c r="B104" s="171"/>
      <c r="C104" s="171"/>
      <c r="D104" s="171"/>
      <c r="E104" s="171"/>
      <c r="F104" s="171"/>
      <c r="G104" s="171"/>
      <c r="H104" s="171"/>
      <c r="I104" s="171"/>
      <c r="J104" s="171"/>
      <c r="K104" s="175" t="s">
        <v>271</v>
      </c>
      <c r="L104" s="214"/>
      <c r="M104" s="11" t="s">
        <v>81</v>
      </c>
      <c r="N104" s="12">
        <v>0.35</v>
      </c>
      <c r="O104" s="13"/>
      <c r="P104" s="13"/>
      <c r="Q104" s="63" t="s">
        <v>110</v>
      </c>
      <c r="R104" s="64"/>
      <c r="S104" s="65"/>
      <c r="T104" s="13">
        <f t="shared" ref="T104:T116" si="11">N104</f>
        <v>0.35</v>
      </c>
      <c r="U104" s="102">
        <v>0</v>
      </c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</row>
    <row r="105" spans="1:31" ht="15.75" thickBot="1" x14ac:dyDescent="0.3">
      <c r="A105" s="171"/>
      <c r="B105" s="171"/>
      <c r="C105" s="171"/>
      <c r="D105" s="171"/>
      <c r="E105" s="171"/>
      <c r="F105" s="171"/>
      <c r="G105" s="171"/>
      <c r="H105" s="171"/>
      <c r="I105" s="171"/>
      <c r="J105" s="171"/>
      <c r="K105" s="175" t="s">
        <v>271</v>
      </c>
      <c r="L105" s="214"/>
      <c r="M105" s="11" t="s">
        <v>83</v>
      </c>
      <c r="N105" s="12">
        <v>7.0000000000000007E-2</v>
      </c>
      <c r="O105" s="16" t="s">
        <v>84</v>
      </c>
      <c r="P105" s="62">
        <f>SUM(N103:N105)</f>
        <v>0.37</v>
      </c>
      <c r="Q105" s="66">
        <v>2005</v>
      </c>
      <c r="R105" s="25">
        <v>2009</v>
      </c>
      <c r="S105" s="67">
        <v>2100</v>
      </c>
      <c r="T105" s="13">
        <f t="shared" si="11"/>
        <v>7.0000000000000007E-2</v>
      </c>
      <c r="U105" s="13">
        <f>N105</f>
        <v>7.0000000000000007E-2</v>
      </c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</row>
    <row r="106" spans="1:31" ht="15" customHeight="1" x14ac:dyDescent="0.25">
      <c r="A106" s="171"/>
      <c r="B106" s="171"/>
      <c r="C106" s="171"/>
      <c r="D106" s="171"/>
      <c r="E106" s="171"/>
      <c r="F106" s="171"/>
      <c r="G106" s="171"/>
      <c r="H106" s="171"/>
      <c r="I106" s="171"/>
      <c r="J106" s="171"/>
      <c r="K106" s="175" t="s">
        <v>271</v>
      </c>
      <c r="L106" s="213" t="s">
        <v>87</v>
      </c>
      <c r="M106" s="26" t="s">
        <v>88</v>
      </c>
      <c r="N106" s="27">
        <v>-0.4</v>
      </c>
      <c r="O106" s="28"/>
      <c r="P106" s="28"/>
      <c r="Q106" s="68">
        <f>N101+N102</f>
        <v>0.33700000000000002</v>
      </c>
      <c r="R106" s="54">
        <f>Q106</f>
        <v>0.33700000000000002</v>
      </c>
      <c r="S106" s="69">
        <v>0.1</v>
      </c>
      <c r="T106" s="13">
        <f t="shared" si="11"/>
        <v>-0.4</v>
      </c>
      <c r="U106" s="56">
        <v>0</v>
      </c>
      <c r="V106" s="171"/>
      <c r="W106" s="171"/>
      <c r="X106" s="171"/>
      <c r="Y106" s="171"/>
      <c r="Z106" s="171"/>
      <c r="AA106" s="171"/>
      <c r="AB106" s="171"/>
      <c r="AC106" s="171"/>
      <c r="AD106" s="171"/>
      <c r="AE106" s="171"/>
    </row>
    <row r="107" spans="1:31" x14ac:dyDescent="0.25">
      <c r="A107" s="171"/>
      <c r="B107" s="171"/>
      <c r="C107" s="171"/>
      <c r="D107" s="171"/>
      <c r="E107" s="171"/>
      <c r="F107" s="171"/>
      <c r="G107" s="171"/>
      <c r="H107" s="171"/>
      <c r="I107" s="171"/>
      <c r="J107" s="172"/>
      <c r="K107" s="175" t="s">
        <v>271</v>
      </c>
      <c r="L107" s="214"/>
      <c r="M107" s="11" t="s">
        <v>90</v>
      </c>
      <c r="N107" s="29">
        <v>-0.05</v>
      </c>
      <c r="O107" s="28"/>
      <c r="P107" s="28"/>
      <c r="Q107" s="70"/>
      <c r="R107" s="71"/>
      <c r="S107" s="72"/>
      <c r="T107" s="13">
        <f t="shared" si="11"/>
        <v>-0.05</v>
      </c>
      <c r="U107" s="57">
        <v>0</v>
      </c>
      <c r="V107" s="171"/>
      <c r="W107" s="171"/>
      <c r="X107" s="171"/>
      <c r="Y107" s="171"/>
      <c r="Z107" s="171"/>
      <c r="AA107" s="171"/>
      <c r="AB107" s="171"/>
      <c r="AC107" s="171"/>
      <c r="AD107" s="171"/>
      <c r="AE107" s="171"/>
    </row>
    <row r="108" spans="1:31" x14ac:dyDescent="0.25">
      <c r="A108" s="171"/>
      <c r="B108" s="171"/>
      <c r="C108" s="171"/>
      <c r="D108" s="171"/>
      <c r="E108" s="171"/>
      <c r="F108" s="171"/>
      <c r="G108" s="171"/>
      <c r="H108" s="171"/>
      <c r="I108" s="171"/>
      <c r="J108" s="171"/>
      <c r="K108" s="175" t="s">
        <v>271</v>
      </c>
      <c r="L108" s="214"/>
      <c r="M108" s="11" t="s">
        <v>91</v>
      </c>
      <c r="N108" s="29">
        <v>0.2</v>
      </c>
      <c r="O108" s="28"/>
      <c r="P108" s="28"/>
      <c r="Q108" s="63" t="s">
        <v>111</v>
      </c>
      <c r="R108" s="73"/>
      <c r="S108" s="74"/>
      <c r="T108" s="13">
        <f t="shared" si="11"/>
        <v>0.2</v>
      </c>
      <c r="U108" s="57">
        <v>0</v>
      </c>
      <c r="V108" s="171"/>
      <c r="W108" s="171"/>
      <c r="X108" s="171"/>
      <c r="Y108" s="171"/>
      <c r="Z108" s="171"/>
      <c r="AA108" s="171"/>
      <c r="AB108" s="171"/>
      <c r="AC108" s="171"/>
      <c r="AD108" s="171"/>
      <c r="AE108" s="171"/>
    </row>
    <row r="109" spans="1:31" x14ac:dyDescent="0.25">
      <c r="A109" s="171"/>
      <c r="B109" s="171"/>
      <c r="C109" s="171"/>
      <c r="D109" s="171"/>
      <c r="E109" s="171"/>
      <c r="F109" s="171"/>
      <c r="G109" s="171"/>
      <c r="H109" s="171"/>
      <c r="I109" s="171"/>
      <c r="J109" s="171"/>
      <c r="K109" s="175" t="s">
        <v>271</v>
      </c>
      <c r="L109" s="214"/>
      <c r="M109" s="11" t="s">
        <v>93</v>
      </c>
      <c r="N109" s="12">
        <v>0.03</v>
      </c>
      <c r="O109" s="13"/>
      <c r="P109" s="13"/>
      <c r="Q109" s="66">
        <v>2005</v>
      </c>
      <c r="R109" s="75">
        <v>2009</v>
      </c>
      <c r="S109" s="76">
        <v>2100</v>
      </c>
      <c r="T109" s="13">
        <f t="shared" si="11"/>
        <v>0.03</v>
      </c>
      <c r="U109" s="57">
        <v>0</v>
      </c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</row>
    <row r="110" spans="1:31" x14ac:dyDescent="0.25">
      <c r="A110" s="171"/>
      <c r="B110" s="171" t="s">
        <v>272</v>
      </c>
      <c r="C110" s="171"/>
      <c r="D110" s="171"/>
      <c r="E110" s="171"/>
      <c r="F110" s="171"/>
      <c r="G110" s="172"/>
      <c r="H110" s="171"/>
      <c r="I110" s="171"/>
      <c r="J110" s="171"/>
      <c r="K110" s="182" t="s">
        <v>273</v>
      </c>
      <c r="L110" s="214"/>
      <c r="M110" s="11" t="s">
        <v>94</v>
      </c>
      <c r="N110" s="12">
        <v>-0.1</v>
      </c>
      <c r="O110" s="13"/>
      <c r="P110" s="13"/>
      <c r="Q110" s="77">
        <f>N101</f>
        <v>1.7000000000000001E-2</v>
      </c>
      <c r="R110" s="78">
        <f>Q110</f>
        <v>1.7000000000000001E-2</v>
      </c>
      <c r="S110" s="79">
        <f>R110</f>
        <v>1.7000000000000001E-2</v>
      </c>
      <c r="T110" s="13">
        <f t="shared" si="11"/>
        <v>-0.1</v>
      </c>
      <c r="U110" s="57">
        <v>0</v>
      </c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</row>
    <row r="111" spans="1:31" x14ac:dyDescent="0.25">
      <c r="A111" s="171"/>
      <c r="B111" s="171"/>
      <c r="C111" s="171"/>
      <c r="D111" s="171"/>
      <c r="E111" s="171"/>
      <c r="F111" s="171"/>
      <c r="G111" s="171"/>
      <c r="H111" s="171"/>
      <c r="I111" s="171"/>
      <c r="J111" s="171"/>
      <c r="K111" s="182" t="s">
        <v>273</v>
      </c>
      <c r="L111" s="214"/>
      <c r="M111" s="11" t="s">
        <v>95</v>
      </c>
      <c r="N111" s="12">
        <v>-0.1</v>
      </c>
      <c r="O111" s="13"/>
      <c r="P111" s="13"/>
      <c r="Q111" s="66"/>
      <c r="R111" s="91"/>
      <c r="S111" s="76"/>
      <c r="T111" s="13">
        <f t="shared" si="11"/>
        <v>-0.1</v>
      </c>
      <c r="U111" s="58">
        <v>0</v>
      </c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</row>
    <row r="112" spans="1:31" ht="15.75" thickBot="1" x14ac:dyDescent="0.3">
      <c r="A112" s="171"/>
      <c r="B112" s="171"/>
      <c r="C112" s="171"/>
      <c r="D112" s="171"/>
      <c r="E112" s="171"/>
      <c r="F112" s="171"/>
      <c r="G112" s="171"/>
      <c r="H112" s="171"/>
      <c r="I112" s="171"/>
      <c r="J112" s="171"/>
      <c r="K112" s="182" t="s">
        <v>273</v>
      </c>
      <c r="L112" s="215"/>
      <c r="M112" s="31" t="s">
        <v>97</v>
      </c>
      <c r="N112" s="32">
        <v>-0.08</v>
      </c>
      <c r="O112" s="16" t="s">
        <v>98</v>
      </c>
      <c r="P112" s="62">
        <f>SUM(N106:N112)</f>
        <v>-0.5</v>
      </c>
      <c r="Q112" s="96" t="s">
        <v>114</v>
      </c>
      <c r="R112" s="97"/>
      <c r="S112" s="98"/>
      <c r="T112" s="13">
        <f t="shared" si="11"/>
        <v>-0.08</v>
      </c>
      <c r="U112" s="59">
        <v>0</v>
      </c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</row>
    <row r="113" spans="1:31" ht="15" customHeight="1" x14ac:dyDescent="0.25">
      <c r="A113" s="171"/>
      <c r="B113" s="171"/>
      <c r="C113" s="171"/>
      <c r="D113" s="171"/>
      <c r="E113" s="171"/>
      <c r="F113" s="171"/>
      <c r="G113" s="171"/>
      <c r="H113" s="171"/>
      <c r="I113" s="171"/>
      <c r="J113" s="171"/>
      <c r="K113" s="175" t="s">
        <v>271</v>
      </c>
      <c r="L113" s="213" t="s">
        <v>99</v>
      </c>
      <c r="M113" s="33" t="s">
        <v>100</v>
      </c>
      <c r="N113" s="34">
        <v>-0.7</v>
      </c>
      <c r="O113" s="13"/>
      <c r="P113" s="13"/>
      <c r="Q113" s="66">
        <v>2005</v>
      </c>
      <c r="R113" s="13">
        <v>2009</v>
      </c>
      <c r="S113" s="88">
        <v>2100</v>
      </c>
      <c r="T113" s="13">
        <f t="shared" si="11"/>
        <v>-0.7</v>
      </c>
      <c r="U113" s="60">
        <v>0</v>
      </c>
      <c r="V113" s="171"/>
      <c r="W113" s="171"/>
      <c r="X113" s="171"/>
      <c r="Y113" s="171"/>
      <c r="Z113" s="171"/>
      <c r="AA113" s="171"/>
      <c r="AB113" s="171"/>
      <c r="AC113" s="171"/>
      <c r="AD113" s="171"/>
      <c r="AE113" s="171"/>
    </row>
    <row r="114" spans="1:31" x14ac:dyDescent="0.25">
      <c r="A114" s="171"/>
      <c r="B114" s="171"/>
      <c r="C114" s="171"/>
      <c r="D114" s="171"/>
      <c r="E114" s="171"/>
      <c r="F114" s="171"/>
      <c r="G114" s="171"/>
      <c r="H114" s="171"/>
      <c r="I114" s="171"/>
      <c r="J114" s="171"/>
      <c r="K114" s="175" t="s">
        <v>271</v>
      </c>
      <c r="L114" s="214"/>
      <c r="M114" s="35" t="s">
        <v>101</v>
      </c>
      <c r="N114" s="12">
        <v>-0.2</v>
      </c>
      <c r="O114" s="13"/>
      <c r="P114" s="13"/>
      <c r="Q114" s="99">
        <f>SUM(T103:T116)</f>
        <v>-0.81</v>
      </c>
      <c r="R114" s="95"/>
      <c r="S114" s="90">
        <f>SUM(U103:U116)</f>
        <v>0.24</v>
      </c>
      <c r="T114" s="13">
        <f t="shared" si="11"/>
        <v>-0.2</v>
      </c>
      <c r="U114" s="61">
        <v>0</v>
      </c>
      <c r="V114" s="171"/>
      <c r="W114" s="171"/>
      <c r="X114" s="171"/>
      <c r="Y114" s="171"/>
      <c r="Z114" s="171"/>
      <c r="AA114" s="171"/>
      <c r="AB114" s="171"/>
      <c r="AC114" s="171"/>
      <c r="AD114" s="171"/>
      <c r="AE114" s="171"/>
    </row>
    <row r="115" spans="1:31" ht="15.75" thickBot="1" x14ac:dyDescent="0.3">
      <c r="A115" s="171"/>
      <c r="B115" s="171"/>
      <c r="C115" s="171"/>
      <c r="D115" s="171"/>
      <c r="E115" s="171"/>
      <c r="F115" s="171"/>
      <c r="G115" s="171"/>
      <c r="H115" s="171"/>
      <c r="I115" s="171"/>
      <c r="J115" s="171"/>
      <c r="K115" s="175" t="s">
        <v>271</v>
      </c>
      <c r="L115" s="215"/>
      <c r="M115" s="36" t="s">
        <v>102</v>
      </c>
      <c r="N115" s="32">
        <v>0.1</v>
      </c>
      <c r="O115" s="16" t="s">
        <v>103</v>
      </c>
      <c r="P115" s="62">
        <f>SUM(N113:N115)</f>
        <v>-0.79999999999999993</v>
      </c>
      <c r="Q115" s="80"/>
      <c r="R115" s="89"/>
      <c r="S115" s="81"/>
      <c r="T115" s="13">
        <f t="shared" si="11"/>
        <v>0.1</v>
      </c>
      <c r="U115" s="23">
        <f>0.1</f>
        <v>0.1</v>
      </c>
      <c r="V115" s="171"/>
      <c r="W115" s="171"/>
      <c r="X115" s="171"/>
      <c r="Y115" s="171"/>
      <c r="Z115" s="171"/>
      <c r="AA115" s="171"/>
      <c r="AB115" s="171"/>
      <c r="AC115" s="171"/>
      <c r="AD115" s="171"/>
      <c r="AE115" s="171"/>
    </row>
    <row r="116" spans="1:31" ht="15.75" thickBot="1" x14ac:dyDescent="0.3">
      <c r="A116" s="171"/>
      <c r="B116" s="171"/>
      <c r="C116" s="171"/>
      <c r="D116" s="171"/>
      <c r="E116" s="171"/>
      <c r="F116" s="171"/>
      <c r="G116" s="171"/>
      <c r="H116" s="171"/>
      <c r="I116" s="171"/>
      <c r="J116" s="171"/>
      <c r="K116" s="182" t="s">
        <v>273</v>
      </c>
      <c r="L116" s="37" t="s">
        <v>104</v>
      </c>
      <c r="M116" s="31" t="s">
        <v>105</v>
      </c>
      <c r="N116" s="38">
        <v>0.12</v>
      </c>
      <c r="O116" s="39" t="s">
        <v>106</v>
      </c>
      <c r="P116" s="39">
        <f>N116</f>
        <v>0.12</v>
      </c>
      <c r="Q116" s="92" t="s">
        <v>92</v>
      </c>
      <c r="R116" s="93"/>
      <c r="S116" s="94"/>
      <c r="T116" s="13">
        <f t="shared" si="11"/>
        <v>0.12</v>
      </c>
      <c r="U116" s="23">
        <f>0.12</f>
        <v>0.12</v>
      </c>
      <c r="V116" s="171"/>
      <c r="W116" s="171"/>
      <c r="X116" s="171"/>
      <c r="Y116" s="171"/>
      <c r="Z116" s="171"/>
      <c r="AA116" s="171"/>
      <c r="AB116" s="171"/>
      <c r="AC116" s="171"/>
      <c r="AD116" s="171"/>
      <c r="AE116" s="171"/>
    </row>
    <row r="117" spans="1:31" x14ac:dyDescent="0.25">
      <c r="A117" s="171"/>
      <c r="B117" s="171"/>
      <c r="C117" s="171"/>
      <c r="D117" s="171"/>
      <c r="E117" s="171"/>
      <c r="F117" s="171"/>
      <c r="G117" s="171"/>
      <c r="H117" s="171"/>
      <c r="I117" s="171"/>
      <c r="J117" s="171"/>
      <c r="K117" s="175"/>
      <c r="L117" s="43"/>
      <c r="M117" s="44" t="s">
        <v>108</v>
      </c>
      <c r="N117" s="45">
        <f>SUM(N98:N116)</f>
        <v>1.827</v>
      </c>
      <c r="O117" s="46"/>
      <c r="P117" s="46">
        <f>SUM(P98:P116)</f>
        <v>1.827</v>
      </c>
      <c r="Q117" s="82">
        <v>2005</v>
      </c>
      <c r="R117" s="25">
        <v>2009</v>
      </c>
      <c r="S117" s="67">
        <v>2100</v>
      </c>
      <c r="T117" s="47">
        <f>SUM(T101:T116)</f>
        <v>-0.47299999999999986</v>
      </c>
      <c r="U117" s="47">
        <f>SUM(U101:U116)</f>
        <v>0.34</v>
      </c>
      <c r="V117" s="171"/>
      <c r="W117" s="171"/>
      <c r="X117" s="171"/>
      <c r="Y117" s="171"/>
      <c r="Z117" s="171"/>
      <c r="AA117" s="171"/>
      <c r="AB117" s="171"/>
      <c r="AC117" s="171"/>
      <c r="AD117" s="171"/>
      <c r="AE117" s="171"/>
    </row>
    <row r="118" spans="1:31" ht="15.75" thickBot="1" x14ac:dyDescent="0.3">
      <c r="A118" s="171"/>
      <c r="B118" s="171"/>
      <c r="C118" s="171"/>
      <c r="D118" s="171"/>
      <c r="E118" s="171"/>
      <c r="F118" s="171"/>
      <c r="G118" s="171"/>
      <c r="H118" s="171"/>
      <c r="I118" s="171"/>
      <c r="J118" s="171"/>
      <c r="K118" s="175"/>
      <c r="L118" s="50"/>
      <c r="M118" s="51" t="s">
        <v>109</v>
      </c>
      <c r="N118" s="52">
        <f>N117-N116</f>
        <v>1.7069999999999999</v>
      </c>
      <c r="O118" s="53"/>
      <c r="P118" s="53">
        <f>P117-P116</f>
        <v>1.7069999999999999</v>
      </c>
      <c r="Q118" s="83">
        <f>T117</f>
        <v>-0.47299999999999986</v>
      </c>
      <c r="R118" s="84">
        <f>T117</f>
        <v>-0.47299999999999986</v>
      </c>
      <c r="S118" s="85">
        <f>U117</f>
        <v>0.34</v>
      </c>
      <c r="T118" s="23"/>
      <c r="U118" s="23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</row>
    <row r="119" spans="1:31" x14ac:dyDescent="0.25">
      <c r="A119" s="171"/>
      <c r="B119" s="171"/>
      <c r="C119" s="171"/>
      <c r="D119" s="171"/>
      <c r="E119" s="171"/>
      <c r="F119" s="171"/>
      <c r="G119" s="171"/>
      <c r="H119" s="171"/>
      <c r="I119" s="171"/>
      <c r="J119" s="171"/>
      <c r="K119" s="175"/>
      <c r="L119" s="8"/>
      <c r="M119" s="8"/>
      <c r="N119" s="8"/>
      <c r="O119" s="8"/>
      <c r="P119" s="8"/>
      <c r="Q119" s="40"/>
      <c r="R119" s="8"/>
      <c r="S119" s="8"/>
      <c r="T119" s="8"/>
      <c r="U119" s="8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</row>
    <row r="120" spans="1:31" x14ac:dyDescent="0.25">
      <c r="A120" s="171"/>
      <c r="B120" s="171"/>
      <c r="C120" s="171"/>
      <c r="D120" s="171"/>
      <c r="E120" s="171"/>
      <c r="F120" s="171"/>
      <c r="G120" s="171"/>
      <c r="H120" s="171"/>
      <c r="I120" s="171"/>
      <c r="J120" s="171"/>
      <c r="K120" s="175"/>
      <c r="L120" s="176"/>
      <c r="M120" s="171"/>
      <c r="N120" s="172"/>
      <c r="O120" s="171"/>
      <c r="P120" s="171"/>
      <c r="Q120" s="172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1"/>
      <c r="AB120" s="171"/>
      <c r="AC120" s="171"/>
      <c r="AD120" s="171"/>
      <c r="AE120" s="171"/>
    </row>
    <row r="121" spans="1:31" x14ac:dyDescent="0.25">
      <c r="A121" s="17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5"/>
      <c r="L121" s="176"/>
      <c r="M121" s="171"/>
      <c r="N121" s="171"/>
      <c r="O121" s="171"/>
      <c r="P121" s="171"/>
      <c r="Q121" s="172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171"/>
      <c r="AC121" s="171"/>
      <c r="AD121" s="171"/>
      <c r="AE121" s="171"/>
    </row>
  </sheetData>
  <mergeCells count="8">
    <mergeCell ref="L106:L112"/>
    <mergeCell ref="L113:L115"/>
    <mergeCell ref="M95:P95"/>
    <mergeCell ref="M96:M97"/>
    <mergeCell ref="N96:N97"/>
    <mergeCell ref="O96:P97"/>
    <mergeCell ref="L98:L101"/>
    <mergeCell ref="L103:L10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1"/>
  <sheetViews>
    <sheetView workbookViewId="0">
      <selection activeCell="C7" sqref="C7"/>
    </sheetView>
  </sheetViews>
  <sheetFormatPr defaultRowHeight="15" x14ac:dyDescent="0.25"/>
  <cols>
    <col min="3" max="3" width="19.140625" customWidth="1"/>
  </cols>
  <sheetData>
    <row r="1" spans="1:31" ht="45" x14ac:dyDescent="0.25">
      <c r="A1" s="167"/>
      <c r="B1" s="167" t="s">
        <v>244</v>
      </c>
      <c r="C1" s="168" t="s">
        <v>245</v>
      </c>
      <c r="D1" s="167">
        <v>1970</v>
      </c>
      <c r="E1" s="167">
        <v>1975</v>
      </c>
      <c r="F1" s="167">
        <v>1980</v>
      </c>
      <c r="G1" s="167">
        <v>1985</v>
      </c>
      <c r="H1" s="167">
        <v>1990</v>
      </c>
      <c r="I1" s="167">
        <v>1995</v>
      </c>
      <c r="J1" s="167">
        <v>2000</v>
      </c>
      <c r="K1" s="169" t="s">
        <v>246</v>
      </c>
      <c r="L1" s="170">
        <v>2005</v>
      </c>
      <c r="M1" s="167">
        <v>2010</v>
      </c>
      <c r="N1" s="167">
        <v>2015</v>
      </c>
      <c r="O1" s="167">
        <v>2020</v>
      </c>
      <c r="P1" s="167">
        <v>2025</v>
      </c>
      <c r="Q1" s="167">
        <v>2030</v>
      </c>
      <c r="R1" s="167">
        <v>2035</v>
      </c>
      <c r="S1" s="167">
        <v>2040</v>
      </c>
      <c r="T1" s="167">
        <v>2045</v>
      </c>
      <c r="U1" s="167">
        <v>2050</v>
      </c>
      <c r="V1" s="167">
        <v>2055</v>
      </c>
      <c r="W1" s="167">
        <v>2060</v>
      </c>
      <c r="X1" s="167">
        <v>2065</v>
      </c>
      <c r="Y1" s="167">
        <v>2070</v>
      </c>
      <c r="Z1" s="167">
        <v>2075</v>
      </c>
      <c r="AA1" s="167">
        <v>2080</v>
      </c>
      <c r="AB1" s="167">
        <v>2085</v>
      </c>
      <c r="AC1" s="167">
        <v>2090</v>
      </c>
      <c r="AD1" s="167">
        <v>2095</v>
      </c>
      <c r="AE1" s="167">
        <v>2100</v>
      </c>
    </row>
    <row r="2" spans="1:31" x14ac:dyDescent="0.25">
      <c r="A2" s="171" t="s">
        <v>247</v>
      </c>
      <c r="B2" s="171" t="s">
        <v>248</v>
      </c>
      <c r="C2" s="171" t="s">
        <v>249</v>
      </c>
      <c r="D2" s="172">
        <v>0.85685800000000001</v>
      </c>
      <c r="E2" s="172">
        <v>0.95589999999999997</v>
      </c>
      <c r="F2" s="172">
        <v>1.0777399999999999</v>
      </c>
      <c r="G2" s="172">
        <v>1.20679</v>
      </c>
      <c r="H2" s="172">
        <v>1.3248500000000001</v>
      </c>
      <c r="I2" s="172">
        <v>1.45322</v>
      </c>
      <c r="J2" s="172">
        <v>1.58341</v>
      </c>
      <c r="K2" s="173"/>
      <c r="L2" s="174">
        <v>1.7297199999999999</v>
      </c>
      <c r="M2" s="172">
        <v>1.8852599999999999</v>
      </c>
      <c r="N2" s="172">
        <v>2.0509599999999999</v>
      </c>
      <c r="O2" s="172">
        <v>2.21068</v>
      </c>
      <c r="P2" s="172">
        <v>2.3424499999999999</v>
      </c>
      <c r="Q2" s="172">
        <v>2.4443000000000001</v>
      </c>
      <c r="R2" s="172">
        <v>2.50867</v>
      </c>
      <c r="S2" s="172">
        <v>2.5450200000000001</v>
      </c>
      <c r="T2" s="172">
        <v>2.5515099999999999</v>
      </c>
      <c r="U2" s="172">
        <v>2.5473300000000001</v>
      </c>
      <c r="V2" s="172">
        <v>2.5322399999999998</v>
      </c>
      <c r="W2" s="172">
        <v>2.50345</v>
      </c>
      <c r="X2" s="172">
        <v>2.4624799999999998</v>
      </c>
      <c r="Y2" s="172">
        <v>2.4094899999999999</v>
      </c>
      <c r="Z2" s="172">
        <v>2.3519600000000001</v>
      </c>
      <c r="AA2" s="172">
        <v>2.29467</v>
      </c>
      <c r="AB2" s="172">
        <v>2.2353299999999998</v>
      </c>
      <c r="AC2" s="172">
        <v>2.1781799999999998</v>
      </c>
      <c r="AD2" s="172">
        <v>2.1226099999999999</v>
      </c>
      <c r="AE2" s="172">
        <v>2.0690200000000001</v>
      </c>
    </row>
    <row r="3" spans="1:31" x14ac:dyDescent="0.25">
      <c r="A3" s="171" t="s">
        <v>247</v>
      </c>
      <c r="B3" s="171" t="s">
        <v>250</v>
      </c>
      <c r="C3" s="171" t="s">
        <v>251</v>
      </c>
      <c r="D3" s="172">
        <v>0.85686099999999998</v>
      </c>
      <c r="E3" s="172">
        <v>0.95624600000000004</v>
      </c>
      <c r="F3" s="172">
        <v>1.0790200000000001</v>
      </c>
      <c r="G3" s="172">
        <v>1.2052400000000001</v>
      </c>
      <c r="H3" s="172">
        <v>1.3233200000000001</v>
      </c>
      <c r="I3" s="172">
        <v>1.45261</v>
      </c>
      <c r="J3" s="172">
        <v>1.5892599999999999</v>
      </c>
      <c r="K3" s="173"/>
      <c r="L3" s="174">
        <v>1.73455238342285</v>
      </c>
      <c r="M3" s="172">
        <v>1.8888453245162899</v>
      </c>
      <c r="N3" s="172">
        <v>2.0385715961456299</v>
      </c>
      <c r="O3" s="172">
        <v>2.1904108524322501</v>
      </c>
      <c r="P3" s="172">
        <v>2.3308525085449201</v>
      </c>
      <c r="Q3" s="172">
        <v>2.4582114219665501</v>
      </c>
      <c r="R3" s="172">
        <v>2.56768369674682</v>
      </c>
      <c r="S3" s="172">
        <v>2.6644856929778999</v>
      </c>
      <c r="T3" s="172">
        <v>2.7410538196563698</v>
      </c>
      <c r="U3" s="172">
        <v>2.79089903831481</v>
      </c>
      <c r="V3" s="172">
        <v>2.8278443813323899</v>
      </c>
      <c r="W3" s="172">
        <v>2.8521528244018501</v>
      </c>
      <c r="X3" s="172">
        <v>2.8605248928070002</v>
      </c>
      <c r="Y3" s="172">
        <v>2.8558971881866402</v>
      </c>
      <c r="Z3" s="172">
        <v>2.8424119949340798</v>
      </c>
      <c r="AA3" s="172">
        <v>2.8243646621704102</v>
      </c>
      <c r="AB3" s="172">
        <v>2.8045749664306601</v>
      </c>
      <c r="AC3" s="172">
        <v>2.7868375778198198</v>
      </c>
      <c r="AD3" s="172">
        <v>2.7714853286743102</v>
      </c>
      <c r="AE3" s="172">
        <v>2.7601025104522701</v>
      </c>
    </row>
    <row r="4" spans="1:31" x14ac:dyDescent="0.25">
      <c r="A4" s="171" t="s">
        <v>247</v>
      </c>
      <c r="B4" s="171" t="s">
        <v>252</v>
      </c>
      <c r="C4" s="171" t="s">
        <v>253</v>
      </c>
      <c r="D4" s="172">
        <v>0.85686099999999998</v>
      </c>
      <c r="E4" s="172">
        <v>0.95624600000000004</v>
      </c>
      <c r="F4" s="172">
        <v>1.0790200000000001</v>
      </c>
      <c r="G4" s="172">
        <v>1.2052400000000001</v>
      </c>
      <c r="H4" s="172">
        <v>1.3233200000000001</v>
      </c>
      <c r="I4" s="172">
        <v>1.45261</v>
      </c>
      <c r="J4" s="172">
        <v>1.5892599999999999</v>
      </c>
      <c r="K4" s="173"/>
      <c r="L4" s="174">
        <v>1.7333700000000001</v>
      </c>
      <c r="M4" s="172">
        <v>1.88917</v>
      </c>
      <c r="N4" s="172">
        <v>2.0595599999999998</v>
      </c>
      <c r="O4" s="172">
        <v>2.2415600000000002</v>
      </c>
      <c r="P4" s="172">
        <v>2.4197600000000001</v>
      </c>
      <c r="Q4" s="172">
        <v>2.5886200000000001</v>
      </c>
      <c r="R4" s="172">
        <v>2.7476799999999999</v>
      </c>
      <c r="S4" s="172">
        <v>2.9035299999999999</v>
      </c>
      <c r="T4" s="172">
        <v>3.0566200000000001</v>
      </c>
      <c r="U4" s="172">
        <v>3.2036099999999998</v>
      </c>
      <c r="V4" s="172">
        <v>3.3373499999999998</v>
      </c>
      <c r="W4" s="172">
        <v>3.45214</v>
      </c>
      <c r="X4" s="172">
        <v>3.5447199999999999</v>
      </c>
      <c r="Y4" s="172">
        <v>3.6125799999999999</v>
      </c>
      <c r="Z4" s="172">
        <v>3.6579000000000002</v>
      </c>
      <c r="AA4" s="172">
        <v>3.6782599999999999</v>
      </c>
      <c r="AB4" s="172">
        <v>3.6781700000000002</v>
      </c>
      <c r="AC4" s="172">
        <v>3.6627800000000001</v>
      </c>
      <c r="AD4" s="172">
        <v>3.6412300000000002</v>
      </c>
      <c r="AE4" s="172">
        <v>3.6203699999999999</v>
      </c>
    </row>
    <row r="5" spans="1:31" x14ac:dyDescent="0.25">
      <c r="A5" s="171" t="s">
        <v>247</v>
      </c>
      <c r="B5" s="171" t="s">
        <v>254</v>
      </c>
      <c r="C5" s="171" t="s">
        <v>255</v>
      </c>
      <c r="D5" s="172">
        <v>0.85686099999999998</v>
      </c>
      <c r="E5" s="172">
        <v>0.95624600000000004</v>
      </c>
      <c r="F5" s="172">
        <v>1.0790200000000001</v>
      </c>
      <c r="G5" s="172">
        <v>1.2052400000000001</v>
      </c>
      <c r="H5" s="172">
        <v>1.3233200000000001</v>
      </c>
      <c r="I5" s="172">
        <v>1.45261</v>
      </c>
      <c r="J5" s="172">
        <v>1.5892599999999999</v>
      </c>
      <c r="K5" s="173"/>
      <c r="L5" s="174">
        <v>1.7333700000000001</v>
      </c>
      <c r="M5" s="172">
        <v>1.88917</v>
      </c>
      <c r="N5" s="172">
        <v>2.05884</v>
      </c>
      <c r="O5" s="172">
        <v>2.23976</v>
      </c>
      <c r="P5" s="172">
        <v>2.4208400000000001</v>
      </c>
      <c r="Q5" s="172">
        <v>2.59578</v>
      </c>
      <c r="R5" s="172">
        <v>2.76627</v>
      </c>
      <c r="S5" s="172">
        <v>2.9385400000000002</v>
      </c>
      <c r="T5" s="172">
        <v>3.1139000000000001</v>
      </c>
      <c r="U5" s="172">
        <v>3.2852299999999999</v>
      </c>
      <c r="V5" s="172">
        <v>3.4513799999999999</v>
      </c>
      <c r="W5" s="172">
        <v>3.6141800000000002</v>
      </c>
      <c r="X5" s="172">
        <v>3.77224</v>
      </c>
      <c r="Y5" s="172">
        <v>3.9307400000000001</v>
      </c>
      <c r="Z5" s="172">
        <v>4.0885300000000004</v>
      </c>
      <c r="AA5" s="172">
        <v>4.2372199999999998</v>
      </c>
      <c r="AB5" s="172">
        <v>4.35412</v>
      </c>
      <c r="AC5" s="172">
        <v>4.44123</v>
      </c>
      <c r="AD5" s="172">
        <v>4.5088100000000004</v>
      </c>
      <c r="AE5" s="172">
        <v>4.5626300000000004</v>
      </c>
    </row>
    <row r="6" spans="1:31" x14ac:dyDescent="0.25">
      <c r="A6" s="171"/>
      <c r="B6" s="171"/>
      <c r="C6" s="171"/>
      <c r="D6" s="172"/>
      <c r="E6" s="172"/>
      <c r="F6" s="172"/>
      <c r="G6" s="172"/>
      <c r="H6" s="172"/>
      <c r="I6" s="172"/>
      <c r="J6" s="172"/>
      <c r="K6" s="173"/>
      <c r="L6" s="174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</row>
    <row r="7" spans="1:31" x14ac:dyDescent="0.25">
      <c r="A7" s="171" t="s">
        <v>256</v>
      </c>
      <c r="B7" s="171" t="s">
        <v>248</v>
      </c>
      <c r="C7" s="171" t="s">
        <v>249</v>
      </c>
      <c r="D7" s="172">
        <v>9.1181999999999999E-2</v>
      </c>
      <c r="E7" s="172">
        <v>9.8592799999999994E-2</v>
      </c>
      <c r="F7" s="172">
        <v>0.108566</v>
      </c>
      <c r="G7" s="172">
        <v>0.110678</v>
      </c>
      <c r="H7" s="172">
        <v>0.114151</v>
      </c>
      <c r="I7" s="172">
        <v>0.119092</v>
      </c>
      <c r="J7" s="172">
        <v>0.12798200000000001</v>
      </c>
      <c r="K7" s="173">
        <f>N107+N108</f>
        <v>0.15000000000000002</v>
      </c>
      <c r="L7" s="174">
        <v>0.14562600000000001</v>
      </c>
      <c r="M7" s="172">
        <v>0.15756400000000001</v>
      </c>
      <c r="N7" s="172">
        <v>0.16083900000000001</v>
      </c>
      <c r="O7" s="172">
        <v>0.147455</v>
      </c>
      <c r="P7" s="172">
        <v>0.124724</v>
      </c>
      <c r="Q7" s="172">
        <v>0.101018</v>
      </c>
      <c r="R7" s="172">
        <v>8.40809E-2</v>
      </c>
      <c r="S7" s="172">
        <v>7.0222699999999999E-2</v>
      </c>
      <c r="T7" s="172">
        <v>5.9358099999999997E-2</v>
      </c>
      <c r="U7" s="172">
        <v>5.0337699999999999E-2</v>
      </c>
      <c r="V7" s="172">
        <v>4.14816E-2</v>
      </c>
      <c r="W7" s="172">
        <v>3.1109399999999999E-2</v>
      </c>
      <c r="X7" s="172">
        <v>2.46451E-2</v>
      </c>
      <c r="Y7" s="172">
        <v>1.9497E-2</v>
      </c>
      <c r="Z7" s="172">
        <v>1.6466399999999999E-2</v>
      </c>
      <c r="AA7" s="172">
        <v>1.4647200000000001E-2</v>
      </c>
      <c r="AB7" s="172">
        <v>1.3586900000000001E-2</v>
      </c>
      <c r="AC7" s="172">
        <v>1.25811E-2</v>
      </c>
      <c r="AD7" s="172">
        <v>1.1455099999999999E-2</v>
      </c>
      <c r="AE7" s="172">
        <v>1.02811E-2</v>
      </c>
    </row>
    <row r="8" spans="1:31" x14ac:dyDescent="0.25">
      <c r="A8" s="171" t="s">
        <v>256</v>
      </c>
      <c r="B8" s="171" t="s">
        <v>250</v>
      </c>
      <c r="C8" s="171" t="s">
        <v>251</v>
      </c>
      <c r="D8" s="172">
        <v>9.1181999999999999E-2</v>
      </c>
      <c r="E8" s="172">
        <v>9.8592799999999994E-2</v>
      </c>
      <c r="F8" s="172">
        <v>0.108561</v>
      </c>
      <c r="G8" s="172">
        <v>0.11067200000000001</v>
      </c>
      <c r="H8" s="172">
        <v>0.11414100000000001</v>
      </c>
      <c r="I8" s="172">
        <v>0.119085</v>
      </c>
      <c r="J8" s="172">
        <v>0.12798100000000001</v>
      </c>
      <c r="K8" s="173"/>
      <c r="L8" s="174">
        <v>0.145528614521026</v>
      </c>
      <c r="M8" s="172">
        <v>0.14539703726768399</v>
      </c>
      <c r="N8" s="172">
        <v>0.15109908580779999</v>
      </c>
      <c r="O8" s="172">
        <v>0.14383099973201699</v>
      </c>
      <c r="P8" s="172">
        <v>0.12538179755210799</v>
      </c>
      <c r="Q8" s="172">
        <v>0.106842614710331</v>
      </c>
      <c r="R8" s="172">
        <v>9.0591266751289298E-2</v>
      </c>
      <c r="S8" s="172">
        <v>7.4312269687652505E-2</v>
      </c>
      <c r="T8" s="172">
        <v>6.1150215566158198E-2</v>
      </c>
      <c r="U8" s="172">
        <v>4.9818724393844598E-2</v>
      </c>
      <c r="V8" s="172">
        <v>4.1216049343347501E-2</v>
      </c>
      <c r="W8" s="172">
        <v>3.2973606139421401E-2</v>
      </c>
      <c r="X8" s="172">
        <v>2.7855277061462399E-2</v>
      </c>
      <c r="Y8" s="172">
        <v>2.29371003806591E-2</v>
      </c>
      <c r="Z8" s="172">
        <v>1.9186241552233699E-2</v>
      </c>
      <c r="AA8" s="172">
        <v>1.6117326915264098E-2</v>
      </c>
      <c r="AB8" s="172">
        <v>1.4176594093441901E-2</v>
      </c>
      <c r="AC8" s="172">
        <v>1.30648156628012E-2</v>
      </c>
      <c r="AD8" s="172">
        <v>1.20366066694259E-2</v>
      </c>
      <c r="AE8" s="172">
        <v>1.09888678416609E-2</v>
      </c>
    </row>
    <row r="9" spans="1:31" x14ac:dyDescent="0.25">
      <c r="A9" s="171" t="s">
        <v>256</v>
      </c>
      <c r="B9" s="171" t="s">
        <v>252</v>
      </c>
      <c r="C9" s="171" t="s">
        <v>253</v>
      </c>
      <c r="D9" s="172">
        <v>9.1181999999999999E-2</v>
      </c>
      <c r="E9" s="172">
        <v>9.8592799999999994E-2</v>
      </c>
      <c r="F9" s="172">
        <v>0.108561</v>
      </c>
      <c r="G9" s="172">
        <v>0.11067200000000001</v>
      </c>
      <c r="H9" s="172">
        <v>0.11414100000000001</v>
      </c>
      <c r="I9" s="172">
        <v>0.119085</v>
      </c>
      <c r="J9" s="172">
        <v>0.12798100000000001</v>
      </c>
      <c r="K9" s="173"/>
      <c r="L9" s="174">
        <v>0.145535</v>
      </c>
      <c r="M9" s="172">
        <v>0.15743599999999999</v>
      </c>
      <c r="N9" s="172">
        <v>0.16639300000000001</v>
      </c>
      <c r="O9" s="172">
        <v>0.16641300000000001</v>
      </c>
      <c r="P9" s="172">
        <v>0.153561</v>
      </c>
      <c r="Q9" s="172">
        <v>0.138404</v>
      </c>
      <c r="R9" s="172">
        <v>0.120949</v>
      </c>
      <c r="S9" s="172">
        <v>0.101703</v>
      </c>
      <c r="T9" s="172">
        <v>8.3065299999999995E-2</v>
      </c>
      <c r="U9" s="172">
        <v>6.8003499999999995E-2</v>
      </c>
      <c r="V9" s="172">
        <v>5.9334699999999997E-2</v>
      </c>
      <c r="W9" s="172">
        <v>4.9857800000000001E-2</v>
      </c>
      <c r="X9" s="172">
        <v>4.5173499999999998E-2</v>
      </c>
      <c r="Y9" s="172">
        <v>3.8674E-2</v>
      </c>
      <c r="Z9" s="172">
        <v>3.1909E-2</v>
      </c>
      <c r="AA9" s="172">
        <v>2.4769599999999999E-2</v>
      </c>
      <c r="AB9" s="172">
        <v>1.8974299999999999E-2</v>
      </c>
      <c r="AC9" s="172">
        <v>1.49505E-2</v>
      </c>
      <c r="AD9" s="172">
        <v>1.23242E-2</v>
      </c>
      <c r="AE9" s="172">
        <v>1.08285E-2</v>
      </c>
    </row>
    <row r="10" spans="1:31" x14ac:dyDescent="0.25">
      <c r="A10" s="171" t="s">
        <v>256</v>
      </c>
      <c r="B10" s="171" t="s">
        <v>254</v>
      </c>
      <c r="C10" s="171" t="s">
        <v>255</v>
      </c>
      <c r="D10" s="172">
        <v>9.1181999999999999E-2</v>
      </c>
      <c r="E10" s="172">
        <v>9.8592799999999994E-2</v>
      </c>
      <c r="F10" s="172">
        <v>0.108561</v>
      </c>
      <c r="G10" s="172">
        <v>0.11067200000000001</v>
      </c>
      <c r="H10" s="172">
        <v>0.11414100000000001</v>
      </c>
      <c r="I10" s="172">
        <v>0.119085</v>
      </c>
      <c r="J10" s="172">
        <v>0.12798100000000001</v>
      </c>
      <c r="K10" s="173"/>
      <c r="L10" s="174">
        <v>0.145535</v>
      </c>
      <c r="M10" s="172">
        <v>0.15743599999999999</v>
      </c>
      <c r="N10" s="172">
        <v>0.16558</v>
      </c>
      <c r="O10" s="172">
        <v>0.16578399999999999</v>
      </c>
      <c r="P10" s="172">
        <v>0.15462799999999999</v>
      </c>
      <c r="Q10" s="172">
        <v>0.14121</v>
      </c>
      <c r="R10" s="172">
        <v>0.12634400000000001</v>
      </c>
      <c r="S10" s="172">
        <v>0.110054</v>
      </c>
      <c r="T10" s="172">
        <v>9.2425900000000005E-2</v>
      </c>
      <c r="U10" s="172">
        <v>7.5977000000000003E-2</v>
      </c>
      <c r="V10" s="172">
        <v>6.4530699999999996E-2</v>
      </c>
      <c r="W10" s="172">
        <v>5.6147099999999998E-2</v>
      </c>
      <c r="X10" s="172">
        <v>5.4202E-2</v>
      </c>
      <c r="Y10" s="172">
        <v>4.96949E-2</v>
      </c>
      <c r="Z10" s="172">
        <v>4.3575500000000003E-2</v>
      </c>
      <c r="AA10" s="172">
        <v>3.5681999999999998E-2</v>
      </c>
      <c r="AB10" s="172">
        <v>2.6445400000000001E-2</v>
      </c>
      <c r="AC10" s="172">
        <v>1.9795500000000001E-2</v>
      </c>
      <c r="AD10" s="172">
        <v>1.5555100000000001E-2</v>
      </c>
      <c r="AE10" s="172">
        <v>1.26824E-2</v>
      </c>
    </row>
    <row r="11" spans="1:31" x14ac:dyDescent="0.25">
      <c r="A11" s="171"/>
      <c r="B11" s="171"/>
      <c r="C11" s="171"/>
      <c r="D11" s="172"/>
      <c r="E11" s="172"/>
      <c r="F11" s="172"/>
      <c r="G11" s="172"/>
      <c r="H11" s="172"/>
      <c r="I11" s="172"/>
      <c r="J11" s="172"/>
      <c r="K11" s="173"/>
      <c r="L11" s="174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</row>
    <row r="12" spans="1:31" x14ac:dyDescent="0.25">
      <c r="A12" s="171" t="s">
        <v>257</v>
      </c>
      <c r="B12" s="171" t="s">
        <v>248</v>
      </c>
      <c r="C12" s="171" t="s">
        <v>249</v>
      </c>
      <c r="D12" s="172">
        <v>0.33252500000000002</v>
      </c>
      <c r="E12" s="172">
        <v>0.36629600000000001</v>
      </c>
      <c r="F12" s="172">
        <v>0.408107</v>
      </c>
      <c r="G12" s="172">
        <v>0.45003599999999999</v>
      </c>
      <c r="H12" s="172">
        <v>0.48201899999999998</v>
      </c>
      <c r="I12" s="172">
        <v>0.50853999999999999</v>
      </c>
      <c r="J12" s="172">
        <v>0.52906699999999995</v>
      </c>
      <c r="K12" s="173"/>
      <c r="L12" s="174">
        <v>0.55245599999999995</v>
      </c>
      <c r="M12" s="172">
        <v>0.57334099999999999</v>
      </c>
      <c r="N12" s="172">
        <v>0.56965600000000005</v>
      </c>
      <c r="O12" s="172">
        <v>0.54594399999999998</v>
      </c>
      <c r="P12" s="172">
        <v>0.51879200000000003</v>
      </c>
      <c r="Q12" s="172">
        <v>0.496286</v>
      </c>
      <c r="R12" s="172">
        <v>0.47717900000000002</v>
      </c>
      <c r="S12" s="172">
        <v>0.461146</v>
      </c>
      <c r="T12" s="172">
        <v>0.44128699999999998</v>
      </c>
      <c r="U12" s="172">
        <v>0.412883</v>
      </c>
      <c r="V12" s="172">
        <v>0.37590099999999999</v>
      </c>
      <c r="W12" s="172">
        <v>0.344225</v>
      </c>
      <c r="X12" s="172">
        <v>0.32209700000000002</v>
      </c>
      <c r="Y12" s="172">
        <v>0.30479600000000001</v>
      </c>
      <c r="Z12" s="172">
        <v>0.29132599999999997</v>
      </c>
      <c r="AA12" s="172">
        <v>0.280171</v>
      </c>
      <c r="AB12" s="172">
        <v>0.27033600000000002</v>
      </c>
      <c r="AC12" s="172">
        <v>0.26226100000000002</v>
      </c>
      <c r="AD12" s="172">
        <v>0.254774</v>
      </c>
      <c r="AE12" s="172">
        <v>0.248197</v>
      </c>
    </row>
    <row r="13" spans="1:31" x14ac:dyDescent="0.25">
      <c r="A13" s="171" t="s">
        <v>257</v>
      </c>
      <c r="B13" s="171" t="s">
        <v>250</v>
      </c>
      <c r="C13" s="171" t="s">
        <v>251</v>
      </c>
      <c r="D13" s="172">
        <v>0.33252500000000002</v>
      </c>
      <c r="E13" s="172">
        <v>0.36635200000000001</v>
      </c>
      <c r="F13" s="172">
        <v>0.40829900000000002</v>
      </c>
      <c r="G13" s="172">
        <v>0.44928099999999999</v>
      </c>
      <c r="H13" s="172">
        <v>0.481325</v>
      </c>
      <c r="I13" s="172">
        <v>0.50824599999999998</v>
      </c>
      <c r="J13" s="172">
        <v>0.53093699999999999</v>
      </c>
      <c r="K13" s="173"/>
      <c r="L13" s="174">
        <v>0.55587953329086304</v>
      </c>
      <c r="M13" s="172">
        <v>0.58278983831405595</v>
      </c>
      <c r="N13" s="172">
        <v>0.59556561708450295</v>
      </c>
      <c r="O13" s="172">
        <v>0.592573642730712</v>
      </c>
      <c r="P13" s="172">
        <v>0.58101862668991</v>
      </c>
      <c r="Q13" s="172">
        <v>0.56665480136871305</v>
      </c>
      <c r="R13" s="172">
        <v>0.55211704969406095</v>
      </c>
      <c r="S13" s="172">
        <v>0.53593504428863503</v>
      </c>
      <c r="T13" s="172">
        <v>0.51479929685592596</v>
      </c>
      <c r="U13" s="172">
        <v>0.48384696245193398</v>
      </c>
      <c r="V13" s="172">
        <v>0.44881483912467901</v>
      </c>
      <c r="W13" s="172">
        <v>0.41195985674857999</v>
      </c>
      <c r="X13" s="172">
        <v>0.37678754329681402</v>
      </c>
      <c r="Y13" s="172">
        <v>0.34800657629966703</v>
      </c>
      <c r="Z13" s="172">
        <v>0.32795768976211498</v>
      </c>
      <c r="AA13" s="172">
        <v>0.31569674611091603</v>
      </c>
      <c r="AB13" s="172">
        <v>0.30577662587165799</v>
      </c>
      <c r="AC13" s="172">
        <v>0.29672643542289701</v>
      </c>
      <c r="AD13" s="172">
        <v>0.28890213370323098</v>
      </c>
      <c r="AE13" s="172">
        <v>0.28176030516624401</v>
      </c>
    </row>
    <row r="14" spans="1:31" x14ac:dyDescent="0.25">
      <c r="A14" s="171" t="s">
        <v>257</v>
      </c>
      <c r="B14" s="171" t="s">
        <v>252</v>
      </c>
      <c r="C14" s="171" t="s">
        <v>253</v>
      </c>
      <c r="D14" s="172">
        <v>0.33252500000000002</v>
      </c>
      <c r="E14" s="172">
        <v>0.36635200000000001</v>
      </c>
      <c r="F14" s="172">
        <v>0.40829900000000002</v>
      </c>
      <c r="G14" s="172">
        <v>0.44928099999999999</v>
      </c>
      <c r="H14" s="172">
        <v>0.481325</v>
      </c>
      <c r="I14" s="172">
        <v>0.50824599999999998</v>
      </c>
      <c r="J14" s="172">
        <v>0.53093699999999999</v>
      </c>
      <c r="K14" s="173"/>
      <c r="L14" s="174">
        <v>0.55265399999999998</v>
      </c>
      <c r="M14" s="172">
        <v>0.57309399999999999</v>
      </c>
      <c r="N14" s="172">
        <v>0.59814199999999995</v>
      </c>
      <c r="O14" s="172">
        <v>0.62050899999999998</v>
      </c>
      <c r="P14" s="172">
        <v>0.63259100000000001</v>
      </c>
      <c r="Q14" s="172">
        <v>0.62886900000000001</v>
      </c>
      <c r="R14" s="172">
        <v>0.61858599999999997</v>
      </c>
      <c r="S14" s="172">
        <v>0.61026499999999995</v>
      </c>
      <c r="T14" s="172">
        <v>0.60488600000000003</v>
      </c>
      <c r="U14" s="172">
        <v>0.59772700000000001</v>
      </c>
      <c r="V14" s="172">
        <v>0.57988600000000001</v>
      </c>
      <c r="W14" s="172">
        <v>0.55469299999999999</v>
      </c>
      <c r="X14" s="172">
        <v>0.52075099999999996</v>
      </c>
      <c r="Y14" s="172">
        <v>0.478574</v>
      </c>
      <c r="Z14" s="172">
        <v>0.44113200000000002</v>
      </c>
      <c r="AA14" s="172">
        <v>0.40955999999999998</v>
      </c>
      <c r="AB14" s="172">
        <v>0.38336700000000001</v>
      </c>
      <c r="AC14" s="172">
        <v>0.36241699999999999</v>
      </c>
      <c r="AD14" s="172">
        <v>0.346003</v>
      </c>
      <c r="AE14" s="172">
        <v>0.33435700000000002</v>
      </c>
    </row>
    <row r="15" spans="1:31" x14ac:dyDescent="0.25">
      <c r="A15" s="171" t="s">
        <v>257</v>
      </c>
      <c r="B15" s="171" t="s">
        <v>254</v>
      </c>
      <c r="C15" s="171" t="s">
        <v>255</v>
      </c>
      <c r="D15" s="172">
        <v>0.33252500000000002</v>
      </c>
      <c r="E15" s="172">
        <v>0.36635200000000001</v>
      </c>
      <c r="F15" s="172">
        <v>0.40829900000000002</v>
      </c>
      <c r="G15" s="172">
        <v>0.44928099999999999</v>
      </c>
      <c r="H15" s="172">
        <v>0.481325</v>
      </c>
      <c r="I15" s="172">
        <v>0.50824599999999998</v>
      </c>
      <c r="J15" s="172">
        <v>0.53093699999999999</v>
      </c>
      <c r="K15" s="173"/>
      <c r="L15" s="174">
        <v>0.55265399999999998</v>
      </c>
      <c r="M15" s="172">
        <v>0.57309399999999999</v>
      </c>
      <c r="N15" s="172">
        <v>0.60560999999999998</v>
      </c>
      <c r="O15" s="172">
        <v>0.64602400000000004</v>
      </c>
      <c r="P15" s="172">
        <v>0.68703400000000003</v>
      </c>
      <c r="Q15" s="172">
        <v>0.72536199999999995</v>
      </c>
      <c r="R15" s="172">
        <v>0.75903699999999996</v>
      </c>
      <c r="S15" s="172">
        <v>0.78815400000000002</v>
      </c>
      <c r="T15" s="172">
        <v>0.81300399999999995</v>
      </c>
      <c r="U15" s="172">
        <v>0.80781999999999998</v>
      </c>
      <c r="V15" s="172">
        <v>0.78746799999999995</v>
      </c>
      <c r="W15" s="172">
        <v>0.79501500000000003</v>
      </c>
      <c r="X15" s="172">
        <v>0.81086800000000003</v>
      </c>
      <c r="Y15" s="172">
        <v>0.78844700000000001</v>
      </c>
      <c r="Z15" s="172">
        <v>0.72691799999999995</v>
      </c>
      <c r="AA15" s="172">
        <v>0.64693599999999996</v>
      </c>
      <c r="AB15" s="172">
        <v>0.56522399999999995</v>
      </c>
      <c r="AC15" s="172">
        <v>0.50887800000000005</v>
      </c>
      <c r="AD15" s="172">
        <v>0.47921999999999998</v>
      </c>
      <c r="AE15" s="172">
        <v>0.46228999999999998</v>
      </c>
    </row>
    <row r="16" spans="1:31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5"/>
      <c r="L16" s="176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</row>
    <row r="17" spans="1:31" x14ac:dyDescent="0.25">
      <c r="A17" s="171" t="s">
        <v>258</v>
      </c>
      <c r="B17" s="171" t="s">
        <v>248</v>
      </c>
      <c r="C17" s="171" t="s">
        <v>249</v>
      </c>
      <c r="D17" s="172">
        <v>2.72E-4</v>
      </c>
      <c r="E17" s="172">
        <v>6.9892200000000004E-4</v>
      </c>
      <c r="F17" s="172">
        <v>1.1183899999999999E-3</v>
      </c>
      <c r="G17" s="172">
        <v>1.53232E-3</v>
      </c>
      <c r="H17" s="172">
        <v>1.9406099999999999E-3</v>
      </c>
      <c r="I17" s="172">
        <v>3.5286499999999999E-3</v>
      </c>
      <c r="J17" s="172">
        <v>7.3808299999999997E-3</v>
      </c>
      <c r="K17" s="173"/>
      <c r="L17" s="174">
        <v>1.4209100000000001E-2</v>
      </c>
      <c r="M17" s="172">
        <v>2.3921000000000001E-2</v>
      </c>
      <c r="N17" s="172">
        <v>3.5624700000000002E-2</v>
      </c>
      <c r="O17" s="172">
        <v>4.7050099999999997E-2</v>
      </c>
      <c r="P17" s="172">
        <v>5.6452599999999999E-2</v>
      </c>
      <c r="Q17" s="172">
        <v>6.59999E-2</v>
      </c>
      <c r="R17" s="172">
        <v>7.6185500000000003E-2</v>
      </c>
      <c r="S17" s="172">
        <v>8.5635600000000006E-2</v>
      </c>
      <c r="T17" s="172">
        <v>9.0264200000000003E-2</v>
      </c>
      <c r="U17" s="172">
        <v>9.4147099999999997E-2</v>
      </c>
      <c r="V17" s="172">
        <v>9.8437300000000005E-2</v>
      </c>
      <c r="W17" s="172">
        <v>0.103353</v>
      </c>
      <c r="X17" s="172">
        <v>0.10888299999999999</v>
      </c>
      <c r="Y17" s="172">
        <v>0.114785</v>
      </c>
      <c r="Z17" s="172">
        <v>0.120799</v>
      </c>
      <c r="AA17" s="172">
        <v>0.12609200000000001</v>
      </c>
      <c r="AB17" s="172">
        <v>0.12972600000000001</v>
      </c>
      <c r="AC17" s="172">
        <v>0.13258600000000001</v>
      </c>
      <c r="AD17" s="172">
        <v>0.134466</v>
      </c>
      <c r="AE17" s="172">
        <v>0.135016</v>
      </c>
    </row>
    <row r="18" spans="1:31" x14ac:dyDescent="0.25">
      <c r="A18" s="171" t="s">
        <v>258</v>
      </c>
      <c r="B18" s="171" t="s">
        <v>250</v>
      </c>
      <c r="C18" s="171" t="s">
        <v>251</v>
      </c>
      <c r="D18" s="172">
        <v>2.72E-4</v>
      </c>
      <c r="E18" s="172">
        <v>6.9892200000000004E-4</v>
      </c>
      <c r="F18" s="172">
        <v>1.1183899999999999E-3</v>
      </c>
      <c r="G18" s="172">
        <v>1.53229E-3</v>
      </c>
      <c r="H18" s="172">
        <v>1.94056E-3</v>
      </c>
      <c r="I18" s="172">
        <v>3.5286499999999999E-3</v>
      </c>
      <c r="J18" s="172">
        <v>7.3838899999999997E-3</v>
      </c>
      <c r="K18" s="173"/>
      <c r="L18" s="174">
        <v>1.4256414957344501E-2</v>
      </c>
      <c r="M18" s="172">
        <v>2.4299306795000999E-2</v>
      </c>
      <c r="N18" s="172">
        <v>3.6825630813837003E-2</v>
      </c>
      <c r="O18" s="172">
        <v>4.93970103561878E-2</v>
      </c>
      <c r="P18" s="172">
        <v>6.0690719634294503E-2</v>
      </c>
      <c r="Q18" s="172">
        <v>7.2474360466003404E-2</v>
      </c>
      <c r="R18" s="172">
        <v>8.5117973387241294E-2</v>
      </c>
      <c r="S18" s="172">
        <v>9.8115451633930206E-2</v>
      </c>
      <c r="T18" s="172">
        <v>0.110632501542568</v>
      </c>
      <c r="U18" s="172">
        <v>0.118733182549476</v>
      </c>
      <c r="V18" s="172">
        <v>0.121396757662296</v>
      </c>
      <c r="W18" s="172">
        <v>0.123332038521766</v>
      </c>
      <c r="X18" s="172">
        <v>0.12581065297126701</v>
      </c>
      <c r="Y18" s="172">
        <v>0.1289923787117</v>
      </c>
      <c r="Z18" s="172">
        <v>0.13325265049934301</v>
      </c>
      <c r="AA18" s="172">
        <v>0.13911627233028401</v>
      </c>
      <c r="AB18" s="172">
        <v>0.146214544773101</v>
      </c>
      <c r="AC18" s="172">
        <v>0.15975499153137199</v>
      </c>
      <c r="AD18" s="172">
        <v>0.18081821501254999</v>
      </c>
      <c r="AE18" s="172">
        <v>0.201133623719215</v>
      </c>
    </row>
    <row r="19" spans="1:31" x14ac:dyDescent="0.25">
      <c r="A19" s="171" t="s">
        <v>258</v>
      </c>
      <c r="B19" s="171" t="s">
        <v>252</v>
      </c>
      <c r="C19" s="171" t="s">
        <v>253</v>
      </c>
      <c r="D19" s="172">
        <v>2.72E-4</v>
      </c>
      <c r="E19" s="172">
        <v>6.9892200000000004E-4</v>
      </c>
      <c r="F19" s="172">
        <v>1.1183899999999999E-3</v>
      </c>
      <c r="G19" s="172">
        <v>1.53229E-3</v>
      </c>
      <c r="H19" s="172">
        <v>1.94056E-3</v>
      </c>
      <c r="I19" s="172">
        <v>3.5286499999999999E-3</v>
      </c>
      <c r="J19" s="172">
        <v>7.3838899999999997E-3</v>
      </c>
      <c r="K19" s="173"/>
      <c r="L19" s="174">
        <v>1.4184199999999999E-2</v>
      </c>
      <c r="M19" s="172">
        <v>2.3817999999999999E-2</v>
      </c>
      <c r="N19" s="172">
        <v>3.6929700000000003E-2</v>
      </c>
      <c r="O19" s="172">
        <v>5.3858400000000001E-2</v>
      </c>
      <c r="P19" s="172">
        <v>6.9924500000000001E-2</v>
      </c>
      <c r="Q19" s="172">
        <v>8.4793900000000005E-2</v>
      </c>
      <c r="R19" s="172">
        <v>9.9805699999999997E-2</v>
      </c>
      <c r="S19" s="172">
        <v>0.114675</v>
      </c>
      <c r="T19" s="172">
        <v>0.13053999999999999</v>
      </c>
      <c r="U19" s="172">
        <v>0.14801800000000001</v>
      </c>
      <c r="V19" s="172">
        <v>0.16611899999999999</v>
      </c>
      <c r="W19" s="172">
        <v>0.18232499999999999</v>
      </c>
      <c r="X19" s="172">
        <v>0.19630300000000001</v>
      </c>
      <c r="Y19" s="172">
        <v>0.21024699999999999</v>
      </c>
      <c r="Z19" s="172">
        <v>0.223993</v>
      </c>
      <c r="AA19" s="172">
        <v>0.23699500000000001</v>
      </c>
      <c r="AB19" s="172">
        <v>0.24635599999999999</v>
      </c>
      <c r="AC19" s="172">
        <v>0.251141</v>
      </c>
      <c r="AD19" s="172">
        <v>0.25371700000000003</v>
      </c>
      <c r="AE19" s="172">
        <v>0.258131</v>
      </c>
    </row>
    <row r="20" spans="1:31" x14ac:dyDescent="0.25">
      <c r="A20" s="171" t="s">
        <v>258</v>
      </c>
      <c r="B20" s="171" t="s">
        <v>254</v>
      </c>
      <c r="C20" s="171" t="s">
        <v>255</v>
      </c>
      <c r="D20" s="172">
        <v>2.72E-4</v>
      </c>
      <c r="E20" s="172">
        <v>6.9892200000000004E-4</v>
      </c>
      <c r="F20" s="172">
        <v>1.1183899999999999E-3</v>
      </c>
      <c r="G20" s="172">
        <v>1.53229E-3</v>
      </c>
      <c r="H20" s="172">
        <v>1.94056E-3</v>
      </c>
      <c r="I20" s="172">
        <v>3.5286499999999999E-3</v>
      </c>
      <c r="J20" s="172">
        <v>7.3838899999999997E-3</v>
      </c>
      <c r="K20" s="173"/>
      <c r="L20" s="174">
        <v>1.4184199999999999E-2</v>
      </c>
      <c r="M20" s="172">
        <v>2.3817999999999999E-2</v>
      </c>
      <c r="N20" s="172">
        <v>3.6717300000000001E-2</v>
      </c>
      <c r="O20" s="172">
        <v>5.3265699999999999E-2</v>
      </c>
      <c r="P20" s="172">
        <v>7.0830799999999999E-2</v>
      </c>
      <c r="Q20" s="172">
        <v>8.8338600000000003E-2</v>
      </c>
      <c r="R20" s="172">
        <v>0.10644000000000001</v>
      </c>
      <c r="S20" s="172">
        <v>0.12540499999999999</v>
      </c>
      <c r="T20" s="172">
        <v>0.14563899999999999</v>
      </c>
      <c r="U20" s="172">
        <v>0.16736100000000001</v>
      </c>
      <c r="V20" s="172">
        <v>0.19034899999999999</v>
      </c>
      <c r="W20" s="172">
        <v>0.21545600000000001</v>
      </c>
      <c r="X20" s="172">
        <v>0.24326999999999999</v>
      </c>
      <c r="Y20" s="172">
        <v>0.27369900000000003</v>
      </c>
      <c r="Z20" s="172">
        <v>0.30629299999999998</v>
      </c>
      <c r="AA20" s="172">
        <v>0.33643600000000001</v>
      </c>
      <c r="AB20" s="172">
        <v>0.352242</v>
      </c>
      <c r="AC20" s="172">
        <v>0.36543799999999999</v>
      </c>
      <c r="AD20" s="172">
        <v>0.39094499999999999</v>
      </c>
      <c r="AE20" s="172">
        <v>0.430676</v>
      </c>
    </row>
    <row r="21" spans="1:31" x14ac:dyDescent="0.25">
      <c r="A21" s="171"/>
      <c r="B21" s="171"/>
      <c r="C21" s="171"/>
      <c r="D21" s="172"/>
      <c r="E21" s="172"/>
      <c r="F21" s="172"/>
      <c r="G21" s="172"/>
      <c r="H21" s="172"/>
      <c r="I21" s="172"/>
      <c r="J21" s="172"/>
      <c r="K21" s="173"/>
      <c r="L21" s="174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</row>
    <row r="22" spans="1:31" x14ac:dyDescent="0.25">
      <c r="A22" s="171" t="s">
        <v>259</v>
      </c>
      <c r="B22" s="171" t="s">
        <v>248</v>
      </c>
      <c r="C22" s="171" t="s">
        <v>249</v>
      </c>
      <c r="D22" s="172">
        <v>1.03E-4</v>
      </c>
      <c r="E22" s="172">
        <v>1.50333E-4</v>
      </c>
      <c r="F22" s="172">
        <v>3.1845799999999998E-4</v>
      </c>
      <c r="G22" s="172">
        <v>6.8204799999999999E-4</v>
      </c>
      <c r="H22" s="172">
        <v>1.3216E-3</v>
      </c>
      <c r="I22" s="172">
        <v>1.6961599999999999E-3</v>
      </c>
      <c r="J22" s="172">
        <v>1.89862E-3</v>
      </c>
      <c r="K22" s="173"/>
      <c r="L22" s="174">
        <v>1.9502899999999999E-3</v>
      </c>
      <c r="M22" s="172">
        <v>1.89167E-3</v>
      </c>
      <c r="N22" s="172">
        <v>1.7619999999999999E-3</v>
      </c>
      <c r="O22" s="172">
        <v>1.60871E-3</v>
      </c>
      <c r="P22" s="172">
        <v>1.4559600000000001E-3</v>
      </c>
      <c r="Q22" s="172">
        <v>1.31445E-3</v>
      </c>
      <c r="R22" s="172">
        <v>1.1880700000000001E-3</v>
      </c>
      <c r="S22" s="172">
        <v>1.0770199999999999E-3</v>
      </c>
      <c r="T22" s="172">
        <v>9.8008600000000002E-4</v>
      </c>
      <c r="U22" s="172">
        <v>8.95381E-4</v>
      </c>
      <c r="V22" s="172">
        <v>8.2108599999999995E-4</v>
      </c>
      <c r="W22" s="172">
        <v>7.5544999999999996E-4</v>
      </c>
      <c r="X22" s="172">
        <v>6.9708400000000005E-4</v>
      </c>
      <c r="Y22" s="172">
        <v>6.4476400000000004E-4</v>
      </c>
      <c r="Z22" s="172">
        <v>5.9758499999999998E-4</v>
      </c>
      <c r="AA22" s="172">
        <v>5.54756E-4</v>
      </c>
      <c r="AB22" s="172">
        <v>5.1571600000000005E-4</v>
      </c>
      <c r="AC22" s="172">
        <v>4.7995699999999999E-4</v>
      </c>
      <c r="AD22" s="172">
        <v>4.47126E-4</v>
      </c>
      <c r="AE22" s="172">
        <v>4.1688400000000002E-4</v>
      </c>
    </row>
    <row r="23" spans="1:31" x14ac:dyDescent="0.25">
      <c r="A23" s="171" t="s">
        <v>259</v>
      </c>
      <c r="B23" s="171" t="s">
        <v>250</v>
      </c>
      <c r="C23" s="171" t="s">
        <v>251</v>
      </c>
      <c r="D23" s="172">
        <v>1.03E-4</v>
      </c>
      <c r="E23" s="172">
        <v>1.50333E-4</v>
      </c>
      <c r="F23" s="172">
        <v>3.1845799999999998E-4</v>
      </c>
      <c r="G23" s="172">
        <v>6.8204799999999999E-4</v>
      </c>
      <c r="H23" s="172">
        <v>1.3216E-3</v>
      </c>
      <c r="I23" s="172">
        <v>1.6961599999999999E-3</v>
      </c>
      <c r="J23" s="172">
        <v>1.89862E-3</v>
      </c>
      <c r="K23" s="173"/>
      <c r="L23" s="174">
        <v>1.9502859795466E-3</v>
      </c>
      <c r="M23" s="172">
        <v>1.8916723784059199E-3</v>
      </c>
      <c r="N23" s="172">
        <v>1.76199758425355E-3</v>
      </c>
      <c r="O23" s="172">
        <v>1.6087073599919601E-3</v>
      </c>
      <c r="P23" s="172">
        <v>1.4559583505615501E-3</v>
      </c>
      <c r="Q23" s="172">
        <v>1.31445447914302E-3</v>
      </c>
      <c r="R23" s="172">
        <v>1.18807051330804E-3</v>
      </c>
      <c r="S23" s="172">
        <v>1.07701716478914E-3</v>
      </c>
      <c r="T23" s="172">
        <v>9.8008604254573497E-4</v>
      </c>
      <c r="U23" s="172">
        <v>8.9538074098527399E-4</v>
      </c>
      <c r="V23" s="172">
        <v>8.2108570495620305E-4</v>
      </c>
      <c r="W23" s="172">
        <v>7.5544998981058598E-4</v>
      </c>
      <c r="X23" s="172">
        <v>6.9708417868241603E-4</v>
      </c>
      <c r="Y23" s="172">
        <v>6.4476410625502402E-4</v>
      </c>
      <c r="Z23" s="172">
        <v>5.9758470160886602E-4</v>
      </c>
      <c r="AA23" s="172">
        <v>5.5475637782364997E-4</v>
      </c>
      <c r="AB23" s="172">
        <v>5.1571626681834405E-4</v>
      </c>
      <c r="AC23" s="172">
        <v>4.7995737986639099E-4</v>
      </c>
      <c r="AD23" s="172">
        <v>4.4712578528560698E-4</v>
      </c>
      <c r="AE23" s="172">
        <v>4.1688379133120098E-4</v>
      </c>
    </row>
    <row r="24" spans="1:31" x14ac:dyDescent="0.25">
      <c r="A24" s="171" t="s">
        <v>259</v>
      </c>
      <c r="B24" s="171" t="s">
        <v>252</v>
      </c>
      <c r="C24" s="171" t="s">
        <v>253</v>
      </c>
      <c r="D24" s="172">
        <v>1.03E-4</v>
      </c>
      <c r="E24" s="172">
        <v>1.50333E-4</v>
      </c>
      <c r="F24" s="172">
        <v>3.1845799999999998E-4</v>
      </c>
      <c r="G24" s="172">
        <v>6.8204799999999999E-4</v>
      </c>
      <c r="H24" s="172">
        <v>1.3216E-3</v>
      </c>
      <c r="I24" s="172">
        <v>1.6961599999999999E-3</v>
      </c>
      <c r="J24" s="172">
        <v>1.89862E-3</v>
      </c>
      <c r="K24" s="173"/>
      <c r="L24" s="174">
        <v>1.9502899999999999E-3</v>
      </c>
      <c r="M24" s="172">
        <v>1.89167E-3</v>
      </c>
      <c r="N24" s="172">
        <v>1.7619999999999999E-3</v>
      </c>
      <c r="O24" s="172">
        <v>1.60871E-3</v>
      </c>
      <c r="P24" s="172">
        <v>1.4559600000000001E-3</v>
      </c>
      <c r="Q24" s="172">
        <v>1.31445E-3</v>
      </c>
      <c r="R24" s="172">
        <v>1.1880700000000001E-3</v>
      </c>
      <c r="S24" s="172">
        <v>1.0770199999999999E-3</v>
      </c>
      <c r="T24" s="172">
        <v>9.8008600000000002E-4</v>
      </c>
      <c r="U24" s="172">
        <v>8.95381E-4</v>
      </c>
      <c r="V24" s="172">
        <v>8.2108599999999995E-4</v>
      </c>
      <c r="W24" s="172">
        <v>7.5544999999999996E-4</v>
      </c>
      <c r="X24" s="172">
        <v>6.9708400000000005E-4</v>
      </c>
      <c r="Y24" s="172">
        <v>6.4476400000000004E-4</v>
      </c>
      <c r="Z24" s="172">
        <v>5.9758499999999998E-4</v>
      </c>
      <c r="AA24" s="172">
        <v>5.54756E-4</v>
      </c>
      <c r="AB24" s="172">
        <v>5.1571600000000005E-4</v>
      </c>
      <c r="AC24" s="172">
        <v>4.7995699999999999E-4</v>
      </c>
      <c r="AD24" s="172">
        <v>4.47126E-4</v>
      </c>
      <c r="AE24" s="172">
        <v>4.1688400000000002E-4</v>
      </c>
    </row>
    <row r="25" spans="1:31" x14ac:dyDescent="0.25">
      <c r="A25" s="171" t="s">
        <v>259</v>
      </c>
      <c r="B25" s="171" t="s">
        <v>254</v>
      </c>
      <c r="C25" s="171" t="s">
        <v>255</v>
      </c>
      <c r="D25" s="172">
        <v>1.03E-4</v>
      </c>
      <c r="E25" s="172">
        <v>1.50333E-4</v>
      </c>
      <c r="F25" s="172">
        <v>3.1845799999999998E-4</v>
      </c>
      <c r="G25" s="172">
        <v>6.8204799999999999E-4</v>
      </c>
      <c r="H25" s="172">
        <v>1.3216E-3</v>
      </c>
      <c r="I25" s="172">
        <v>1.6961599999999999E-3</v>
      </c>
      <c r="J25" s="172">
        <v>1.89862E-3</v>
      </c>
      <c r="K25" s="173"/>
      <c r="L25" s="174">
        <v>1.9502899999999999E-3</v>
      </c>
      <c r="M25" s="172">
        <v>1.89167E-3</v>
      </c>
      <c r="N25" s="172">
        <v>1.7619999999999999E-3</v>
      </c>
      <c r="O25" s="172">
        <v>1.60871E-3</v>
      </c>
      <c r="P25" s="172">
        <v>1.4559600000000001E-3</v>
      </c>
      <c r="Q25" s="172">
        <v>1.31445E-3</v>
      </c>
      <c r="R25" s="172">
        <v>1.1880700000000001E-3</v>
      </c>
      <c r="S25" s="172">
        <v>1.0770199999999999E-3</v>
      </c>
      <c r="T25" s="172">
        <v>9.8008600000000002E-4</v>
      </c>
      <c r="U25" s="172">
        <v>8.95381E-4</v>
      </c>
      <c r="V25" s="172">
        <v>8.2108599999999995E-4</v>
      </c>
      <c r="W25" s="172">
        <v>7.5544999999999996E-4</v>
      </c>
      <c r="X25" s="172">
        <v>6.9708400000000005E-4</v>
      </c>
      <c r="Y25" s="172">
        <v>6.4476400000000004E-4</v>
      </c>
      <c r="Z25" s="172">
        <v>5.9758499999999998E-4</v>
      </c>
      <c r="AA25" s="172">
        <v>5.54756E-4</v>
      </c>
      <c r="AB25" s="172">
        <v>5.1571600000000005E-4</v>
      </c>
      <c r="AC25" s="172">
        <v>4.7995699999999999E-4</v>
      </c>
      <c r="AD25" s="172">
        <v>4.47126E-4</v>
      </c>
      <c r="AE25" s="172">
        <v>4.1688400000000002E-4</v>
      </c>
    </row>
    <row r="26" spans="1:31" x14ac:dyDescent="0.25">
      <c r="A26" s="171"/>
      <c r="B26" s="171"/>
      <c r="C26" s="171"/>
      <c r="D26" s="172"/>
      <c r="E26" s="172"/>
      <c r="F26" s="172"/>
      <c r="G26" s="172"/>
      <c r="H26" s="172"/>
      <c r="I26" s="172"/>
      <c r="J26" s="172"/>
      <c r="K26" s="173"/>
      <c r="L26" s="174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</row>
    <row r="27" spans="1:31" x14ac:dyDescent="0.25">
      <c r="A27" s="171" t="s">
        <v>260</v>
      </c>
      <c r="B27" s="171" t="s">
        <v>248</v>
      </c>
      <c r="C27" s="171" t="s">
        <v>249</v>
      </c>
      <c r="D27" s="172">
        <v>9.7444000000000003E-2</v>
      </c>
      <c r="E27" s="172">
        <v>0.10516300000000001</v>
      </c>
      <c r="F27" s="172">
        <v>0.115082</v>
      </c>
      <c r="G27" s="172">
        <v>0.12647800000000001</v>
      </c>
      <c r="H27" s="172">
        <v>0.13792299999999999</v>
      </c>
      <c r="I27" s="172">
        <v>0.14938699999999999</v>
      </c>
      <c r="J27" s="172">
        <v>0.16068499999999999</v>
      </c>
      <c r="K27" s="173"/>
      <c r="L27" s="174">
        <v>0.17263700000000001</v>
      </c>
      <c r="M27" s="172">
        <v>0.18518299999999999</v>
      </c>
      <c r="N27" s="172">
        <v>0.197884</v>
      </c>
      <c r="O27" s="172">
        <v>0.21026400000000001</v>
      </c>
      <c r="P27" s="172">
        <v>0.222299</v>
      </c>
      <c r="Q27" s="172">
        <v>0.23452300000000001</v>
      </c>
      <c r="R27" s="172">
        <v>0.24684</v>
      </c>
      <c r="S27" s="172">
        <v>0.25887100000000002</v>
      </c>
      <c r="T27" s="172">
        <v>0.26966000000000001</v>
      </c>
      <c r="U27" s="172">
        <v>0.27888099999999999</v>
      </c>
      <c r="V27" s="172">
        <v>0.28630800000000001</v>
      </c>
      <c r="W27" s="172">
        <v>0.29311999999999999</v>
      </c>
      <c r="X27" s="172">
        <v>0.300008</v>
      </c>
      <c r="Y27" s="172">
        <v>0.30682399999999999</v>
      </c>
      <c r="Z27" s="172">
        <v>0.313417</v>
      </c>
      <c r="AA27" s="172">
        <v>0.319581</v>
      </c>
      <c r="AB27" s="172">
        <v>0.32532699999999998</v>
      </c>
      <c r="AC27" s="172">
        <v>0.33073399999999997</v>
      </c>
      <c r="AD27" s="172">
        <v>0.33574999999999999</v>
      </c>
      <c r="AE27" s="172">
        <v>0.34038299999999999</v>
      </c>
    </row>
    <row r="28" spans="1:31" x14ac:dyDescent="0.25">
      <c r="A28" s="171" t="s">
        <v>260</v>
      </c>
      <c r="B28" s="171" t="s">
        <v>250</v>
      </c>
      <c r="C28" s="171" t="s">
        <v>251</v>
      </c>
      <c r="D28" s="172">
        <v>9.7444000000000003E-2</v>
      </c>
      <c r="E28" s="172">
        <v>0.10517</v>
      </c>
      <c r="F28" s="172">
        <v>0.11511299999999999</v>
      </c>
      <c r="G28" s="172">
        <v>0.12642500000000001</v>
      </c>
      <c r="H28" s="172">
        <v>0.13783300000000001</v>
      </c>
      <c r="I28" s="172">
        <v>0.14923700000000001</v>
      </c>
      <c r="J28" s="172">
        <v>0.160692</v>
      </c>
      <c r="K28" s="173"/>
      <c r="L28" s="174">
        <v>0.17263875901699</v>
      </c>
      <c r="M28" s="172">
        <v>0.18536266684532099</v>
      </c>
      <c r="N28" s="172">
        <v>0.19802251458167999</v>
      </c>
      <c r="O28" s="172">
        <v>0.21058529615402199</v>
      </c>
      <c r="P28" s="172">
        <v>0.22337298095226199</v>
      </c>
      <c r="Q28" s="172">
        <v>0.23634666204452501</v>
      </c>
      <c r="R28" s="172">
        <v>0.24896046519279399</v>
      </c>
      <c r="S28" s="172">
        <v>0.26123294234275801</v>
      </c>
      <c r="T28" s="172">
        <v>0.27306354045867898</v>
      </c>
      <c r="U28" s="172">
        <v>0.28400388360023499</v>
      </c>
      <c r="V28" s="172">
        <v>0.293757945299148</v>
      </c>
      <c r="W28" s="172">
        <v>0.30218896269798201</v>
      </c>
      <c r="X28" s="172">
        <v>0.30942085385322499</v>
      </c>
      <c r="Y28" s="172">
        <v>0.31600901484489402</v>
      </c>
      <c r="Z28" s="172">
        <v>0.32243502140045099</v>
      </c>
      <c r="AA28" s="172">
        <v>0.32871937751769997</v>
      </c>
      <c r="AB28" s="172">
        <v>0.33463582396507202</v>
      </c>
      <c r="AC28" s="172">
        <v>0.34023398160934398</v>
      </c>
      <c r="AD28" s="172">
        <v>0.34554603695869401</v>
      </c>
      <c r="AE28" s="172">
        <v>0.35054585337638799</v>
      </c>
    </row>
    <row r="29" spans="1:31" x14ac:dyDescent="0.25">
      <c r="A29" s="171" t="s">
        <v>260</v>
      </c>
      <c r="B29" s="171" t="s">
        <v>252</v>
      </c>
      <c r="C29" s="171" t="s">
        <v>253</v>
      </c>
      <c r="D29" s="172">
        <v>9.7444000000000003E-2</v>
      </c>
      <c r="E29" s="172">
        <v>0.10517</v>
      </c>
      <c r="F29" s="172">
        <v>0.11511299999999999</v>
      </c>
      <c r="G29" s="172">
        <v>0.12642500000000001</v>
      </c>
      <c r="H29" s="172">
        <v>0.13783300000000001</v>
      </c>
      <c r="I29" s="172">
        <v>0.14923700000000001</v>
      </c>
      <c r="J29" s="172">
        <v>0.160692</v>
      </c>
      <c r="K29" s="173"/>
      <c r="L29" s="174">
        <v>0.17263899999999999</v>
      </c>
      <c r="M29" s="172">
        <v>0.18517700000000001</v>
      </c>
      <c r="N29" s="172">
        <v>0.198295</v>
      </c>
      <c r="O29" s="172">
        <v>0.21195800000000001</v>
      </c>
      <c r="P29" s="172">
        <v>0.22592599999999999</v>
      </c>
      <c r="Q29" s="172">
        <v>0.23993100000000001</v>
      </c>
      <c r="R29" s="172">
        <v>0.25361600000000001</v>
      </c>
      <c r="S29" s="172">
        <v>0.26705499999999999</v>
      </c>
      <c r="T29" s="172">
        <v>0.280449</v>
      </c>
      <c r="U29" s="172">
        <v>0.29377599999999998</v>
      </c>
      <c r="V29" s="172">
        <v>0.30668400000000001</v>
      </c>
      <c r="W29" s="172">
        <v>0.31885200000000002</v>
      </c>
      <c r="X29" s="172">
        <v>0.330266</v>
      </c>
      <c r="Y29" s="172">
        <v>0.34107999999999999</v>
      </c>
      <c r="Z29" s="172">
        <v>0.35133500000000001</v>
      </c>
      <c r="AA29" s="172">
        <v>0.36071399999999998</v>
      </c>
      <c r="AB29" s="172">
        <v>0.36917</v>
      </c>
      <c r="AC29" s="172">
        <v>0.37684200000000001</v>
      </c>
      <c r="AD29" s="172">
        <v>0.38399</v>
      </c>
      <c r="AE29" s="172">
        <v>0.39102700000000001</v>
      </c>
    </row>
    <row r="30" spans="1:31" x14ac:dyDescent="0.25">
      <c r="A30" s="171" t="s">
        <v>260</v>
      </c>
      <c r="B30" s="171" t="s">
        <v>254</v>
      </c>
      <c r="C30" s="171" t="s">
        <v>255</v>
      </c>
      <c r="D30" s="172">
        <v>9.7444000000000003E-2</v>
      </c>
      <c r="E30" s="172">
        <v>0.10517</v>
      </c>
      <c r="F30" s="172">
        <v>0.11511299999999999</v>
      </c>
      <c r="G30" s="172">
        <v>0.12642500000000001</v>
      </c>
      <c r="H30" s="172">
        <v>0.13783300000000001</v>
      </c>
      <c r="I30" s="172">
        <v>0.14923700000000001</v>
      </c>
      <c r="J30" s="172">
        <v>0.160692</v>
      </c>
      <c r="K30" s="173"/>
      <c r="L30" s="174">
        <v>0.17263899999999999</v>
      </c>
      <c r="M30" s="172">
        <v>0.18517700000000001</v>
      </c>
      <c r="N30" s="172">
        <v>0.19847699999999999</v>
      </c>
      <c r="O30" s="172">
        <v>0.21266199999999999</v>
      </c>
      <c r="P30" s="172">
        <v>0.22741900000000001</v>
      </c>
      <c r="Q30" s="172">
        <v>0.24241699999999999</v>
      </c>
      <c r="R30" s="172">
        <v>0.25736199999999998</v>
      </c>
      <c r="S30" s="172">
        <v>0.27227200000000001</v>
      </c>
      <c r="T30" s="172">
        <v>0.28727799999999998</v>
      </c>
      <c r="U30" s="172">
        <v>0.30170000000000002</v>
      </c>
      <c r="V30" s="172">
        <v>0.315687</v>
      </c>
      <c r="W30" s="172">
        <v>0.33023200000000003</v>
      </c>
      <c r="X30" s="172">
        <v>0.344889</v>
      </c>
      <c r="Y30" s="172">
        <v>0.35850500000000002</v>
      </c>
      <c r="Z30" s="172">
        <v>0.371257</v>
      </c>
      <c r="AA30" s="172">
        <v>0.38275399999999998</v>
      </c>
      <c r="AB30" s="172">
        <v>0.39293</v>
      </c>
      <c r="AC30" s="172">
        <v>0.40275100000000003</v>
      </c>
      <c r="AD30" s="172">
        <v>0.41259600000000002</v>
      </c>
      <c r="AE30" s="172">
        <v>0.42242400000000002</v>
      </c>
    </row>
    <row r="31" spans="1:31" x14ac:dyDescent="0.25">
      <c r="A31" s="171"/>
      <c r="B31" s="171"/>
      <c r="C31" s="171"/>
      <c r="D31" s="172"/>
      <c r="E31" s="172"/>
      <c r="F31" s="172"/>
      <c r="G31" s="172"/>
      <c r="H31" s="172"/>
      <c r="I31" s="172"/>
      <c r="J31" s="172"/>
      <c r="K31" s="173"/>
      <c r="L31" s="174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</row>
    <row r="32" spans="1:31" x14ac:dyDescent="0.25">
      <c r="A32" s="171" t="s">
        <v>261</v>
      </c>
      <c r="B32" s="171" t="s">
        <v>248</v>
      </c>
      <c r="C32" s="171" t="s">
        <v>249</v>
      </c>
      <c r="D32" s="172">
        <v>1.2999999999999999E-4</v>
      </c>
      <c r="E32" s="172">
        <v>6.13548E-4</v>
      </c>
      <c r="F32" s="172">
        <v>1.2524000000000001E-3</v>
      </c>
      <c r="G32" s="172">
        <v>2.00679E-3</v>
      </c>
      <c r="H32" s="172">
        <v>2.8295099999999999E-3</v>
      </c>
      <c r="I32" s="172">
        <v>3.7931499999999999E-3</v>
      </c>
      <c r="J32" s="172">
        <v>4.8614399999999999E-3</v>
      </c>
      <c r="K32" s="173"/>
      <c r="L32" s="174">
        <v>5.9727000000000001E-3</v>
      </c>
      <c r="M32" s="172">
        <v>7.2340800000000004E-3</v>
      </c>
      <c r="N32" s="172">
        <v>8.5384099999999997E-3</v>
      </c>
      <c r="O32" s="172">
        <v>9.5488399999999994E-3</v>
      </c>
      <c r="P32" s="172">
        <v>1.0179199999999999E-2</v>
      </c>
      <c r="Q32" s="172">
        <v>1.0668199999999999E-2</v>
      </c>
      <c r="R32" s="172">
        <v>1.10981E-2</v>
      </c>
      <c r="S32" s="172">
        <v>1.1464999999999999E-2</v>
      </c>
      <c r="T32" s="172">
        <v>1.17159E-2</v>
      </c>
      <c r="U32" s="172">
        <v>1.18849E-2</v>
      </c>
      <c r="V32" s="172">
        <v>1.20077E-2</v>
      </c>
      <c r="W32" s="172">
        <v>1.2120499999999999E-2</v>
      </c>
      <c r="X32" s="172">
        <v>1.2229200000000001E-2</v>
      </c>
      <c r="Y32" s="172">
        <v>1.2331099999999999E-2</v>
      </c>
      <c r="Z32" s="172">
        <v>1.2423999999999999E-2</v>
      </c>
      <c r="AA32" s="172">
        <v>1.24972E-2</v>
      </c>
      <c r="AB32" s="172">
        <v>1.25535E-2</v>
      </c>
      <c r="AC32" s="172">
        <v>1.26003E-2</v>
      </c>
      <c r="AD32" s="172">
        <v>1.26388E-2</v>
      </c>
      <c r="AE32" s="172">
        <v>1.26702E-2</v>
      </c>
    </row>
    <row r="33" spans="1:31" x14ac:dyDescent="0.25">
      <c r="A33" s="171" t="s">
        <v>261</v>
      </c>
      <c r="B33" s="171" t="s">
        <v>250</v>
      </c>
      <c r="C33" s="171" t="s">
        <v>251</v>
      </c>
      <c r="D33" s="172">
        <v>1.2999999999999999E-4</v>
      </c>
      <c r="E33" s="172">
        <v>6.13548E-4</v>
      </c>
      <c r="F33" s="172">
        <v>1.2524000000000001E-3</v>
      </c>
      <c r="G33" s="172">
        <v>2.00679E-3</v>
      </c>
      <c r="H33" s="172">
        <v>2.8295099999999999E-3</v>
      </c>
      <c r="I33" s="172">
        <v>3.7931499999999999E-3</v>
      </c>
      <c r="J33" s="172">
        <v>4.8614399999999999E-3</v>
      </c>
      <c r="K33" s="173"/>
      <c r="L33" s="174">
        <v>5.9779961593449098E-3</v>
      </c>
      <c r="M33" s="172">
        <v>7.28303613141179E-3</v>
      </c>
      <c r="N33" s="172">
        <v>8.6958529427647504E-3</v>
      </c>
      <c r="O33" s="172">
        <v>9.8501332104205998E-3</v>
      </c>
      <c r="P33" s="172">
        <v>1.06737054884433E-2</v>
      </c>
      <c r="Q33" s="172">
        <v>1.1348506435751899E-2</v>
      </c>
      <c r="R33" s="172">
        <v>1.1934383772313499E-2</v>
      </c>
      <c r="S33" s="172">
        <v>1.2417324818670699E-2</v>
      </c>
      <c r="T33" s="172">
        <v>1.2805088423192499E-2</v>
      </c>
      <c r="U33" s="172">
        <v>1.3083342462777999E-2</v>
      </c>
      <c r="V33" s="172">
        <v>1.32572725415229E-2</v>
      </c>
      <c r="W33" s="172">
        <v>1.3369269669055901E-2</v>
      </c>
      <c r="X33" s="172">
        <v>1.3456778600811899E-2</v>
      </c>
      <c r="Y33" s="172">
        <v>1.3534910976886701E-2</v>
      </c>
      <c r="Z33" s="172">
        <v>1.3608730398118499E-2</v>
      </c>
      <c r="AA33" s="172">
        <v>1.36939166113734E-2</v>
      </c>
      <c r="AB33" s="172">
        <v>1.37959495186805E-2</v>
      </c>
      <c r="AC33" s="172">
        <v>1.3931461609899999E-2</v>
      </c>
      <c r="AD33" s="172">
        <v>1.40999555587768E-2</v>
      </c>
      <c r="AE33" s="172">
        <v>1.42754539847374E-2</v>
      </c>
    </row>
    <row r="34" spans="1:31" x14ac:dyDescent="0.25">
      <c r="A34" s="171" t="s">
        <v>261</v>
      </c>
      <c r="B34" s="171" t="s">
        <v>252</v>
      </c>
      <c r="C34" s="171" t="s">
        <v>253</v>
      </c>
      <c r="D34" s="172">
        <v>1.2999999999999999E-4</v>
      </c>
      <c r="E34" s="172">
        <v>6.13548E-4</v>
      </c>
      <c r="F34" s="172">
        <v>1.2524000000000001E-3</v>
      </c>
      <c r="G34" s="172">
        <v>2.00679E-3</v>
      </c>
      <c r="H34" s="172">
        <v>2.8295099999999999E-3</v>
      </c>
      <c r="I34" s="172">
        <v>3.7931499999999999E-3</v>
      </c>
      <c r="J34" s="172">
        <v>4.8614399999999999E-3</v>
      </c>
      <c r="K34" s="173"/>
      <c r="L34" s="174">
        <v>5.96832E-3</v>
      </c>
      <c r="M34" s="172">
        <v>7.2120600000000002E-3</v>
      </c>
      <c r="N34" s="172">
        <v>8.6499899999999998E-3</v>
      </c>
      <c r="O34" s="172">
        <v>1.0343E-2</v>
      </c>
      <c r="P34" s="172">
        <v>1.1809200000000001E-2</v>
      </c>
      <c r="Q34" s="172">
        <v>1.2985999999999999E-2</v>
      </c>
      <c r="R34" s="172">
        <v>1.39735E-2</v>
      </c>
      <c r="S34" s="172">
        <v>1.4730099999999999E-2</v>
      </c>
      <c r="T34" s="172">
        <v>1.53423E-2</v>
      </c>
      <c r="U34" s="172">
        <v>1.5876100000000001E-2</v>
      </c>
      <c r="V34" s="172">
        <v>1.6355600000000001E-2</v>
      </c>
      <c r="W34" s="172">
        <v>1.67566E-2</v>
      </c>
      <c r="X34" s="172">
        <v>1.70779E-2</v>
      </c>
      <c r="Y34" s="172">
        <v>1.7371999999999999E-2</v>
      </c>
      <c r="Z34" s="172">
        <v>1.7646800000000001E-2</v>
      </c>
      <c r="AA34" s="172">
        <v>1.7902000000000001E-2</v>
      </c>
      <c r="AB34" s="172">
        <v>1.8123500000000001E-2</v>
      </c>
      <c r="AC34" s="172">
        <v>1.8306900000000001E-2</v>
      </c>
      <c r="AD34" s="172">
        <v>1.8468399999999999E-2</v>
      </c>
      <c r="AE34" s="172">
        <v>1.8627600000000001E-2</v>
      </c>
    </row>
    <row r="35" spans="1:31" x14ac:dyDescent="0.25">
      <c r="A35" s="171" t="s">
        <v>261</v>
      </c>
      <c r="B35" s="171" t="s">
        <v>254</v>
      </c>
      <c r="C35" s="171" t="s">
        <v>255</v>
      </c>
      <c r="D35" s="172">
        <v>1.2999999999999999E-4</v>
      </c>
      <c r="E35" s="172">
        <v>6.13548E-4</v>
      </c>
      <c r="F35" s="172">
        <v>1.2524000000000001E-3</v>
      </c>
      <c r="G35" s="172">
        <v>2.00679E-3</v>
      </c>
      <c r="H35" s="172">
        <v>2.8295099999999999E-3</v>
      </c>
      <c r="I35" s="172">
        <v>3.7931499999999999E-3</v>
      </c>
      <c r="J35" s="172">
        <v>4.8614399999999999E-3</v>
      </c>
      <c r="K35" s="173"/>
      <c r="L35" s="174">
        <v>5.96832E-3</v>
      </c>
      <c r="M35" s="172">
        <v>7.2120600000000002E-3</v>
      </c>
      <c r="N35" s="172">
        <v>8.6201200000000002E-3</v>
      </c>
      <c r="O35" s="172">
        <v>1.021E-2</v>
      </c>
      <c r="P35" s="172">
        <v>1.17579E-2</v>
      </c>
      <c r="Q35" s="172">
        <v>1.3116299999999999E-2</v>
      </c>
      <c r="R35" s="172">
        <v>1.43254E-2</v>
      </c>
      <c r="S35" s="172">
        <v>1.54045E-2</v>
      </c>
      <c r="T35" s="172">
        <v>1.6362100000000001E-2</v>
      </c>
      <c r="U35" s="172">
        <v>1.7214900000000002E-2</v>
      </c>
      <c r="V35" s="172">
        <v>1.79799E-2</v>
      </c>
      <c r="W35" s="172">
        <v>1.8689600000000001E-2</v>
      </c>
      <c r="X35" s="172">
        <v>1.9356100000000001E-2</v>
      </c>
      <c r="Y35" s="172">
        <v>1.99848E-2</v>
      </c>
      <c r="Z35" s="172">
        <v>2.0579699999999999E-2</v>
      </c>
      <c r="AA35" s="172">
        <v>2.10943E-2</v>
      </c>
      <c r="AB35" s="172">
        <v>2.14459E-2</v>
      </c>
      <c r="AC35" s="172">
        <v>2.1746100000000001E-2</v>
      </c>
      <c r="AD35" s="172">
        <v>2.2075299999999999E-2</v>
      </c>
      <c r="AE35" s="172">
        <v>2.2458700000000002E-2</v>
      </c>
    </row>
    <row r="36" spans="1:31" x14ac:dyDescent="0.25">
      <c r="A36" s="171"/>
      <c r="B36" s="171"/>
      <c r="C36" s="171"/>
      <c r="D36" s="172"/>
      <c r="E36" s="172"/>
      <c r="F36" s="172"/>
      <c r="G36" s="172"/>
      <c r="H36" s="172"/>
      <c r="I36" s="172"/>
      <c r="J36" s="172"/>
      <c r="K36" s="173"/>
      <c r="L36" s="174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2"/>
    </row>
    <row r="37" spans="1:31" x14ac:dyDescent="0.25">
      <c r="A37" s="171" t="s">
        <v>262</v>
      </c>
      <c r="B37" s="171" t="s">
        <v>248</v>
      </c>
      <c r="C37" s="171" t="s">
        <v>249</v>
      </c>
      <c r="D37" s="172">
        <v>7.2059999999999999E-2</v>
      </c>
      <c r="E37" s="172">
        <v>0.123414</v>
      </c>
      <c r="F37" s="172">
        <v>0.177457</v>
      </c>
      <c r="G37" s="172">
        <v>0.22872600000000001</v>
      </c>
      <c r="H37" s="172">
        <v>0.28872799999999998</v>
      </c>
      <c r="I37" s="172">
        <v>0.31201699999999999</v>
      </c>
      <c r="J37" s="172">
        <v>0.31814399999999998</v>
      </c>
      <c r="K37" s="173">
        <f>N102</f>
        <v>0.32</v>
      </c>
      <c r="L37" s="174">
        <v>0.318851</v>
      </c>
      <c r="M37" s="172">
        <v>0.31633800000000001</v>
      </c>
      <c r="N37" s="172">
        <v>0.31268299999999999</v>
      </c>
      <c r="O37" s="172">
        <v>0.30476399999999998</v>
      </c>
      <c r="P37" s="172">
        <v>0.29162399999999999</v>
      </c>
      <c r="Q37" s="172">
        <v>0.27338499999999999</v>
      </c>
      <c r="R37" s="172">
        <v>0.25120399999999998</v>
      </c>
      <c r="S37" s="172">
        <v>0.228767</v>
      </c>
      <c r="T37" s="172">
        <v>0.20791799999999999</v>
      </c>
      <c r="U37" s="172">
        <v>0.18939700000000001</v>
      </c>
      <c r="V37" s="172">
        <v>0.17324999999999999</v>
      </c>
      <c r="W37" s="172">
        <v>0.15926299999999999</v>
      </c>
      <c r="X37" s="172">
        <v>0.147145</v>
      </c>
      <c r="Y37" s="172">
        <v>0.13656699999999999</v>
      </c>
      <c r="Z37" s="172">
        <v>0.127245</v>
      </c>
      <c r="AA37" s="172">
        <v>0.11894399999999999</v>
      </c>
      <c r="AB37" s="172">
        <v>0.111472</v>
      </c>
      <c r="AC37" s="172">
        <v>0.104687</v>
      </c>
      <c r="AD37" s="172">
        <v>9.84844E-2</v>
      </c>
      <c r="AE37" s="172">
        <v>9.2781100000000005E-2</v>
      </c>
    </row>
    <row r="38" spans="1:31" x14ac:dyDescent="0.25">
      <c r="A38" s="171" t="s">
        <v>262</v>
      </c>
      <c r="B38" s="171" t="s">
        <v>250</v>
      </c>
      <c r="C38" s="171" t="s">
        <v>251</v>
      </c>
      <c r="D38" s="172">
        <v>7.2059999999999999E-2</v>
      </c>
      <c r="E38" s="172">
        <v>0.123414</v>
      </c>
      <c r="F38" s="172">
        <v>0.177458</v>
      </c>
      <c r="G38" s="172">
        <v>0.228716</v>
      </c>
      <c r="H38" s="172">
        <v>0.28871599999999997</v>
      </c>
      <c r="I38" s="172">
        <v>0.31200499999999998</v>
      </c>
      <c r="J38" s="172">
        <v>0.31818000000000002</v>
      </c>
      <c r="K38" s="173"/>
      <c r="L38" s="174">
        <v>0.31884559988975503</v>
      </c>
      <c r="M38" s="172">
        <v>0.316390931606292</v>
      </c>
      <c r="N38" s="172">
        <v>0.31286346912384</v>
      </c>
      <c r="O38" s="172">
        <v>0.30517283082008301</v>
      </c>
      <c r="P38" s="172">
        <v>0.29235896468162498</v>
      </c>
      <c r="Q38" s="172">
        <v>0.27440279722213701</v>
      </c>
      <c r="R38" s="172">
        <v>0.25236749649047802</v>
      </c>
      <c r="S38" s="172">
        <v>0.22997856140136699</v>
      </c>
      <c r="T38" s="172">
        <v>0.20913934707641599</v>
      </c>
      <c r="U38" s="172">
        <v>0.19053129851817999</v>
      </c>
      <c r="V38" s="172">
        <v>0.174276918172836</v>
      </c>
      <c r="W38" s="172">
        <v>0.16016638278961101</v>
      </c>
      <c r="X38" s="172">
        <v>0.14789015054702701</v>
      </c>
      <c r="Y38" s="172">
        <v>0.13715745508670801</v>
      </c>
      <c r="Z38" s="172">
        <v>0.12770052254199901</v>
      </c>
      <c r="AA38" s="172">
        <v>0.11929152905941</v>
      </c>
      <c r="AB38" s="172">
        <v>0.111736342310905</v>
      </c>
      <c r="AC38" s="172">
        <v>0.104885451495647</v>
      </c>
      <c r="AD38" s="172">
        <v>9.8632484674453694E-2</v>
      </c>
      <c r="AE38" s="172">
        <v>9.2890374362468706E-2</v>
      </c>
    </row>
    <row r="39" spans="1:31" x14ac:dyDescent="0.25">
      <c r="A39" s="171" t="s">
        <v>262</v>
      </c>
      <c r="B39" s="171" t="s">
        <v>252</v>
      </c>
      <c r="C39" s="171" t="s">
        <v>253</v>
      </c>
      <c r="D39" s="172">
        <v>7.2059999999999999E-2</v>
      </c>
      <c r="E39" s="172">
        <v>0.123414</v>
      </c>
      <c r="F39" s="172">
        <v>0.177458</v>
      </c>
      <c r="G39" s="172">
        <v>0.228716</v>
      </c>
      <c r="H39" s="172">
        <v>0.28871599999999997</v>
      </c>
      <c r="I39" s="172">
        <v>0.31200499999999998</v>
      </c>
      <c r="J39" s="172">
        <v>0.31818000000000002</v>
      </c>
      <c r="K39" s="173"/>
      <c r="L39" s="174">
        <v>0.31886900000000001</v>
      </c>
      <c r="M39" s="172">
        <v>0.31635600000000003</v>
      </c>
      <c r="N39" s="172">
        <v>0.31276700000000002</v>
      </c>
      <c r="O39" s="172">
        <v>0.30516500000000002</v>
      </c>
      <c r="P39" s="172">
        <v>0.29256900000000002</v>
      </c>
      <c r="Q39" s="172">
        <v>0.274843</v>
      </c>
      <c r="R39" s="172">
        <v>0.25298799999999999</v>
      </c>
      <c r="S39" s="172">
        <v>0.23071</v>
      </c>
      <c r="T39" s="172">
        <v>0.20995800000000001</v>
      </c>
      <c r="U39" s="172">
        <v>0.19145200000000001</v>
      </c>
      <c r="V39" s="172">
        <v>0.17524600000000001</v>
      </c>
      <c r="W39" s="172">
        <v>0.16111300000000001</v>
      </c>
      <c r="X39" s="172">
        <v>0.14877099999999999</v>
      </c>
      <c r="Y39" s="172">
        <v>0.137929</v>
      </c>
      <c r="Z39" s="172">
        <v>0.12834400000000001</v>
      </c>
      <c r="AA39" s="172">
        <v>0.11980200000000001</v>
      </c>
      <c r="AB39" s="172">
        <v>0.112126</v>
      </c>
      <c r="AC39" s="172">
        <v>0.10517600000000001</v>
      </c>
      <c r="AD39" s="172">
        <v>9.8846699999999996E-2</v>
      </c>
      <c r="AE39" s="172">
        <v>9.3049300000000001E-2</v>
      </c>
    </row>
    <row r="40" spans="1:31" x14ac:dyDescent="0.25">
      <c r="A40" s="171" t="s">
        <v>262</v>
      </c>
      <c r="B40" s="171" t="s">
        <v>254</v>
      </c>
      <c r="C40" s="171" t="s">
        <v>255</v>
      </c>
      <c r="D40" s="172">
        <v>7.2059999999999999E-2</v>
      </c>
      <c r="E40" s="172">
        <v>0.123414</v>
      </c>
      <c r="F40" s="172">
        <v>0.177458</v>
      </c>
      <c r="G40" s="172">
        <v>0.228716</v>
      </c>
      <c r="H40" s="172">
        <v>0.28871599999999997</v>
      </c>
      <c r="I40" s="172">
        <v>0.31200499999999998</v>
      </c>
      <c r="J40" s="172">
        <v>0.31818000000000002</v>
      </c>
      <c r="K40" s="173"/>
      <c r="L40" s="174">
        <v>0.31886900000000001</v>
      </c>
      <c r="M40" s="172">
        <v>0.31635600000000003</v>
      </c>
      <c r="N40" s="172">
        <v>0.31279299999999999</v>
      </c>
      <c r="O40" s="172">
        <v>0.30532300000000001</v>
      </c>
      <c r="P40" s="172">
        <v>0.293016</v>
      </c>
      <c r="Q40" s="172">
        <v>0.27573500000000001</v>
      </c>
      <c r="R40" s="172">
        <v>0.25443500000000002</v>
      </c>
      <c r="S40" s="172">
        <v>0.23260400000000001</v>
      </c>
      <c r="T40" s="172">
        <v>0.21213599999999999</v>
      </c>
      <c r="U40" s="172">
        <v>0.19369900000000001</v>
      </c>
      <c r="V40" s="172">
        <v>0.17738699999999999</v>
      </c>
      <c r="W40" s="172">
        <v>0.16308800000000001</v>
      </c>
      <c r="X40" s="172">
        <v>0.15057300000000001</v>
      </c>
      <c r="Y40" s="172">
        <v>0.13955300000000001</v>
      </c>
      <c r="Z40" s="172">
        <v>0.12975300000000001</v>
      </c>
      <c r="AA40" s="172">
        <v>0.120977</v>
      </c>
      <c r="AB40" s="172">
        <v>0.113062</v>
      </c>
      <c r="AC40" s="172">
        <v>0.105896</v>
      </c>
      <c r="AD40" s="172">
        <v>9.9390699999999998E-2</v>
      </c>
      <c r="AE40" s="172">
        <v>9.3456399999999995E-2</v>
      </c>
    </row>
    <row r="41" spans="1:31" x14ac:dyDescent="0.25">
      <c r="A41" s="171"/>
      <c r="B41" s="171"/>
      <c r="C41" s="171"/>
      <c r="D41" s="172"/>
      <c r="E41" s="172"/>
      <c r="F41" s="172"/>
      <c r="G41" s="172"/>
      <c r="H41" s="172"/>
      <c r="I41" s="172"/>
      <c r="J41" s="172"/>
      <c r="K41" s="173"/>
      <c r="L41" s="174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</row>
    <row r="42" spans="1:31" x14ac:dyDescent="0.25">
      <c r="A42" s="171" t="s">
        <v>263</v>
      </c>
      <c r="B42" s="171" t="s">
        <v>248</v>
      </c>
      <c r="C42" s="171" t="s">
        <v>249</v>
      </c>
      <c r="D42" s="172">
        <v>-0.295427</v>
      </c>
      <c r="E42" s="172">
        <v>-0.38394400000000001</v>
      </c>
      <c r="F42" s="172">
        <v>-0.41622599999999998</v>
      </c>
      <c r="G42" s="172">
        <v>-0.401196</v>
      </c>
      <c r="H42" s="172">
        <v>-0.38551299999999999</v>
      </c>
      <c r="I42" s="172">
        <v>-0.33486700000000003</v>
      </c>
      <c r="J42" s="172">
        <v>-0.31586799999999998</v>
      </c>
      <c r="K42" s="173">
        <f>N106</f>
        <v>-0.4</v>
      </c>
      <c r="L42" s="174">
        <v>-0.32445499999999999</v>
      </c>
      <c r="M42" s="172">
        <v>-0.31848500000000002</v>
      </c>
      <c r="N42" s="172">
        <v>-0.30064299999999999</v>
      </c>
      <c r="O42" s="172">
        <v>-0.25052999999999997</v>
      </c>
      <c r="P42" s="172">
        <v>-0.20924699999999999</v>
      </c>
      <c r="Q42" s="172">
        <v>-0.16432099999999999</v>
      </c>
      <c r="R42" s="172">
        <v>-0.135708</v>
      </c>
      <c r="S42" s="172">
        <v>-0.107624</v>
      </c>
      <c r="T42" s="172">
        <v>-9.0176599999999996E-2</v>
      </c>
      <c r="U42" s="172">
        <v>-8.0655900000000003E-2</v>
      </c>
      <c r="V42" s="172">
        <v>-7.3802900000000005E-2</v>
      </c>
      <c r="W42" s="172">
        <v>-6.7224000000000006E-2</v>
      </c>
      <c r="X42" s="172">
        <v>-6.1519699999999997E-2</v>
      </c>
      <c r="Y42" s="172">
        <v>-5.5050300000000003E-2</v>
      </c>
      <c r="Z42" s="172">
        <v>-4.8023799999999998E-2</v>
      </c>
      <c r="AA42" s="172">
        <v>-4.2196600000000001E-2</v>
      </c>
      <c r="AB42" s="172">
        <v>-3.6011300000000003E-2</v>
      </c>
      <c r="AC42" s="172">
        <v>-3.1299E-2</v>
      </c>
      <c r="AD42" s="172">
        <v>-2.82385E-2</v>
      </c>
      <c r="AE42" s="172">
        <v>-2.4259900000000001E-2</v>
      </c>
    </row>
    <row r="43" spans="1:31" x14ac:dyDescent="0.25">
      <c r="A43" s="171" t="s">
        <v>263</v>
      </c>
      <c r="B43" s="171" t="s">
        <v>250</v>
      </c>
      <c r="C43" s="171" t="s">
        <v>251</v>
      </c>
      <c r="D43" s="172">
        <v>-0.295427</v>
      </c>
      <c r="E43" s="172">
        <v>-0.38394400000000001</v>
      </c>
      <c r="F43" s="172">
        <v>-0.416078</v>
      </c>
      <c r="G43" s="172">
        <v>-0.40106700000000001</v>
      </c>
      <c r="H43" s="172">
        <v>-0.38544800000000001</v>
      </c>
      <c r="I43" s="172">
        <v>-0.33481</v>
      </c>
      <c r="J43" s="172">
        <v>-0.31590400000000002</v>
      </c>
      <c r="K43" s="173"/>
      <c r="L43" s="174">
        <v>-0.32299765944480902</v>
      </c>
      <c r="M43" s="172">
        <v>-0.29048261046409601</v>
      </c>
      <c r="N43" s="172">
        <v>-0.28515174984931901</v>
      </c>
      <c r="O43" s="172">
        <v>-0.24993814527988401</v>
      </c>
      <c r="P43" s="172">
        <v>-0.22014093399047799</v>
      </c>
      <c r="Q43" s="172">
        <v>-0.18229927122592901</v>
      </c>
      <c r="R43" s="172">
        <v>-0.15556508302688599</v>
      </c>
      <c r="S43" s="172">
        <v>-0.13106764853000599</v>
      </c>
      <c r="T43" s="172">
        <v>-0.110256604850292</v>
      </c>
      <c r="U43" s="172">
        <v>-9.6396438777446705E-2</v>
      </c>
      <c r="V43" s="172">
        <v>-8.4876812994480105E-2</v>
      </c>
      <c r="W43" s="172">
        <v>-7.5797758996486594E-2</v>
      </c>
      <c r="X43" s="172">
        <v>-6.7946188151836395E-2</v>
      </c>
      <c r="Y43" s="172">
        <v>-6.03590495884418E-2</v>
      </c>
      <c r="Z43" s="172">
        <v>-5.3245704621076501E-2</v>
      </c>
      <c r="AA43" s="172">
        <v>-4.8432432115077903E-2</v>
      </c>
      <c r="AB43" s="172">
        <v>-4.3398097157478298E-2</v>
      </c>
      <c r="AC43" s="172">
        <v>-3.9895530790090498E-2</v>
      </c>
      <c r="AD43" s="172">
        <v>-3.77121679484844E-2</v>
      </c>
      <c r="AE43" s="172">
        <v>-3.4572437405586201E-2</v>
      </c>
    </row>
    <row r="44" spans="1:31" x14ac:dyDescent="0.25">
      <c r="A44" s="171" t="s">
        <v>263</v>
      </c>
      <c r="B44" s="171" t="s">
        <v>252</v>
      </c>
      <c r="C44" s="171" t="s">
        <v>253</v>
      </c>
      <c r="D44" s="172">
        <v>-0.295427</v>
      </c>
      <c r="E44" s="172">
        <v>-0.38394400000000001</v>
      </c>
      <c r="F44" s="172">
        <v>-0.416078</v>
      </c>
      <c r="G44" s="172">
        <v>-0.40106700000000001</v>
      </c>
      <c r="H44" s="172">
        <v>-0.38544800000000001</v>
      </c>
      <c r="I44" s="172">
        <v>-0.33481</v>
      </c>
      <c r="J44" s="172">
        <v>-0.31590400000000002</v>
      </c>
      <c r="K44" s="173"/>
      <c r="L44" s="174">
        <v>-0.32375500000000001</v>
      </c>
      <c r="M44" s="172">
        <v>-0.31785200000000002</v>
      </c>
      <c r="N44" s="172">
        <v>-0.31502200000000002</v>
      </c>
      <c r="O44" s="172">
        <v>-0.29162300000000002</v>
      </c>
      <c r="P44" s="172">
        <v>-0.26955899999999999</v>
      </c>
      <c r="Q44" s="172">
        <v>-0.23443700000000001</v>
      </c>
      <c r="R44" s="172">
        <v>-0.21274799999999999</v>
      </c>
      <c r="S44" s="172">
        <v>-0.192271</v>
      </c>
      <c r="T44" s="172">
        <v>-0.177144</v>
      </c>
      <c r="U44" s="172">
        <v>-0.164326</v>
      </c>
      <c r="V44" s="172">
        <v>-0.14649400000000001</v>
      </c>
      <c r="W44" s="172">
        <v>-0.12623000000000001</v>
      </c>
      <c r="X44" s="172">
        <v>-0.106268</v>
      </c>
      <c r="Y44" s="172">
        <v>-8.6053500000000005E-2</v>
      </c>
      <c r="Z44" s="172">
        <v>-6.69825E-2</v>
      </c>
      <c r="AA44" s="172">
        <v>-5.2935299999999998E-2</v>
      </c>
      <c r="AB44" s="172">
        <v>-4.2354000000000003E-2</v>
      </c>
      <c r="AC44" s="172">
        <v>-3.5496199999999999E-2</v>
      </c>
      <c r="AD44" s="172">
        <v>-3.1327000000000001E-2</v>
      </c>
      <c r="AE44" s="172">
        <v>-2.6632800000000002E-2</v>
      </c>
    </row>
    <row r="45" spans="1:31" x14ac:dyDescent="0.25">
      <c r="A45" s="171" t="s">
        <v>263</v>
      </c>
      <c r="B45" s="171" t="s">
        <v>254</v>
      </c>
      <c r="C45" s="171" t="s">
        <v>255</v>
      </c>
      <c r="D45" s="172">
        <v>-0.295427</v>
      </c>
      <c r="E45" s="172">
        <v>-0.38394400000000001</v>
      </c>
      <c r="F45" s="172">
        <v>-0.416078</v>
      </c>
      <c r="G45" s="172">
        <v>-0.40106700000000001</v>
      </c>
      <c r="H45" s="172">
        <v>-0.38544800000000001</v>
      </c>
      <c r="I45" s="172">
        <v>-0.33481</v>
      </c>
      <c r="J45" s="172">
        <v>-0.31590400000000002</v>
      </c>
      <c r="K45" s="173"/>
      <c r="L45" s="174">
        <v>-0.32375500000000001</v>
      </c>
      <c r="M45" s="172">
        <v>-0.31785200000000002</v>
      </c>
      <c r="N45" s="172">
        <v>-0.31289299999999998</v>
      </c>
      <c r="O45" s="172">
        <v>-0.29054099999999999</v>
      </c>
      <c r="P45" s="172">
        <v>-0.27174999999999999</v>
      </c>
      <c r="Q45" s="172">
        <v>-0.23999799999999999</v>
      </c>
      <c r="R45" s="172">
        <v>-0.22455</v>
      </c>
      <c r="S45" s="172">
        <v>-0.21210899999999999</v>
      </c>
      <c r="T45" s="172">
        <v>-0.20396700000000001</v>
      </c>
      <c r="U45" s="172">
        <v>-0.20022499999999999</v>
      </c>
      <c r="V45" s="172">
        <v>-0.193774</v>
      </c>
      <c r="W45" s="172">
        <v>-0.18876100000000001</v>
      </c>
      <c r="X45" s="172">
        <v>-0.181177</v>
      </c>
      <c r="Y45" s="172">
        <v>-0.17128299999999999</v>
      </c>
      <c r="Z45" s="172">
        <v>-0.15191399999999999</v>
      </c>
      <c r="AA45" s="172">
        <v>-0.12571299999999999</v>
      </c>
      <c r="AB45" s="172">
        <v>-8.9311299999999996E-2</v>
      </c>
      <c r="AC45" s="172">
        <v>-6.30521E-2</v>
      </c>
      <c r="AD45" s="172">
        <v>-5.2962599999999999E-2</v>
      </c>
      <c r="AE45" s="172">
        <v>-4.2508600000000001E-2</v>
      </c>
    </row>
    <row r="46" spans="1:31" x14ac:dyDescent="0.25">
      <c r="A46" s="171"/>
      <c r="B46" s="171"/>
      <c r="C46" s="171"/>
      <c r="D46" s="172"/>
      <c r="E46" s="172"/>
      <c r="F46" s="172"/>
      <c r="G46" s="172"/>
      <c r="H46" s="172"/>
      <c r="I46" s="172"/>
      <c r="J46" s="172"/>
      <c r="K46" s="173"/>
      <c r="L46" s="174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</row>
    <row r="47" spans="1:31" x14ac:dyDescent="0.25">
      <c r="A47" s="171" t="s">
        <v>264</v>
      </c>
      <c r="B47" s="171" t="s">
        <v>248</v>
      </c>
      <c r="C47" s="171" t="s">
        <v>249</v>
      </c>
      <c r="D47" s="172">
        <v>-0.59837899999999999</v>
      </c>
      <c r="E47" s="172">
        <v>-0.66587799999999997</v>
      </c>
      <c r="F47" s="172">
        <v>-0.70544899999999999</v>
      </c>
      <c r="G47" s="172">
        <v>-0.67091999999999996</v>
      </c>
      <c r="H47" s="172">
        <v>-0.68683899999999998</v>
      </c>
      <c r="I47" s="172">
        <v>-0.66049500000000005</v>
      </c>
      <c r="J47" s="172">
        <v>-0.66587300000000005</v>
      </c>
      <c r="K47" s="173">
        <f>N113+N114+N115</f>
        <v>-0.79999999999999993</v>
      </c>
      <c r="L47" s="174">
        <v>-0.65977399999999997</v>
      </c>
      <c r="M47" s="172">
        <v>-0.65649900000000005</v>
      </c>
      <c r="N47" s="172">
        <v>-0.65537400000000001</v>
      </c>
      <c r="O47" s="172">
        <v>-0.63314899999999996</v>
      </c>
      <c r="P47" s="172">
        <v>-0.61699199999999998</v>
      </c>
      <c r="Q47" s="172">
        <v>-0.58090299999999995</v>
      </c>
      <c r="R47" s="172">
        <v>-0.56423400000000001</v>
      </c>
      <c r="S47" s="172">
        <v>-0.52400800000000003</v>
      </c>
      <c r="T47" s="172">
        <v>-0.50374300000000005</v>
      </c>
      <c r="U47" s="172">
        <v>-0.48975999999999997</v>
      </c>
      <c r="V47" s="172">
        <v>-0.47798000000000002</v>
      </c>
      <c r="W47" s="172">
        <v>-0.47303600000000001</v>
      </c>
      <c r="X47" s="172">
        <v>-0.45588800000000002</v>
      </c>
      <c r="Y47" s="172">
        <v>-0.43586399999999997</v>
      </c>
      <c r="Z47" s="172">
        <v>-0.41508299999999998</v>
      </c>
      <c r="AA47" s="172">
        <v>-0.39572600000000002</v>
      </c>
      <c r="AB47" s="172">
        <v>-0.38632699999999998</v>
      </c>
      <c r="AC47" s="172">
        <v>-0.36785200000000001</v>
      </c>
      <c r="AD47" s="172">
        <v>-0.34971400000000002</v>
      </c>
      <c r="AE47" s="172">
        <v>-0.32850600000000002</v>
      </c>
    </row>
    <row r="48" spans="1:31" x14ac:dyDescent="0.25">
      <c r="A48" s="171" t="s">
        <v>264</v>
      </c>
      <c r="B48" s="171" t="s">
        <v>250</v>
      </c>
      <c r="C48" s="171" t="s">
        <v>251</v>
      </c>
      <c r="D48" s="172">
        <v>-0.59834900000000002</v>
      </c>
      <c r="E48" s="172">
        <v>-0.66732400000000003</v>
      </c>
      <c r="F48" s="172">
        <v>-0.70234200000000002</v>
      </c>
      <c r="G48" s="172">
        <v>-0.67054199999999997</v>
      </c>
      <c r="H48" s="172">
        <v>-0.68539000000000005</v>
      </c>
      <c r="I48" s="172">
        <v>-0.67028799999999999</v>
      </c>
      <c r="J48" s="172">
        <v>-0.66333200000000003</v>
      </c>
      <c r="K48" s="173"/>
      <c r="L48" s="174">
        <v>-0.664403796195983</v>
      </c>
      <c r="M48" s="172">
        <v>-0.64287692308425903</v>
      </c>
      <c r="N48" s="172">
        <v>-0.64422988891601496</v>
      </c>
      <c r="O48" s="172">
        <v>-0.63314634561538696</v>
      </c>
      <c r="P48" s="172">
        <v>-0.62093156576156605</v>
      </c>
      <c r="Q48" s="172">
        <v>-0.58351314067840498</v>
      </c>
      <c r="R48" s="172">
        <v>-0.56700944900512695</v>
      </c>
      <c r="S48" s="172">
        <v>-0.55143260955810502</v>
      </c>
      <c r="T48" s="172">
        <v>-0.52023726701736395</v>
      </c>
      <c r="U48" s="172">
        <v>-0.50628507137298495</v>
      </c>
      <c r="V48" s="172">
        <v>-0.49240285158157299</v>
      </c>
      <c r="W48" s="172">
        <v>-0.470707178115844</v>
      </c>
      <c r="X48" s="172">
        <v>-0.45456230640411299</v>
      </c>
      <c r="Y48" s="172">
        <v>-0.43943411111831598</v>
      </c>
      <c r="Z48" s="172">
        <v>-0.42924323678016602</v>
      </c>
      <c r="AA48" s="172">
        <v>-0.41512838006019498</v>
      </c>
      <c r="AB48" s="172">
        <v>-0.40370485186576799</v>
      </c>
      <c r="AC48" s="172">
        <v>-0.38753345608711198</v>
      </c>
      <c r="AD48" s="172">
        <v>-0.370174169540405</v>
      </c>
      <c r="AE48" s="172">
        <v>-0.35456264019012401</v>
      </c>
    </row>
    <row r="49" spans="1:31" x14ac:dyDescent="0.25">
      <c r="A49" s="171" t="s">
        <v>264</v>
      </c>
      <c r="B49" s="171" t="s">
        <v>252</v>
      </c>
      <c r="C49" s="171" t="s">
        <v>253</v>
      </c>
      <c r="D49" s="172">
        <v>-0.59834900000000002</v>
      </c>
      <c r="E49" s="172">
        <v>-0.66732400000000003</v>
      </c>
      <c r="F49" s="172">
        <v>-0.70234200000000002</v>
      </c>
      <c r="G49" s="172">
        <v>-0.67054199999999997</v>
      </c>
      <c r="H49" s="172">
        <v>-0.68539000000000005</v>
      </c>
      <c r="I49" s="172">
        <v>-0.67028799999999999</v>
      </c>
      <c r="J49" s="172">
        <v>-0.66333200000000003</v>
      </c>
      <c r="K49" s="173"/>
      <c r="L49" s="174">
        <v>-0.66093400000000002</v>
      </c>
      <c r="M49" s="172">
        <v>-0.65636899999999998</v>
      </c>
      <c r="N49" s="172">
        <v>-0.65877300000000005</v>
      </c>
      <c r="O49" s="172">
        <v>-0.65239999999999998</v>
      </c>
      <c r="P49" s="172">
        <v>-0.63919300000000001</v>
      </c>
      <c r="Q49" s="172">
        <v>-0.61154399999999998</v>
      </c>
      <c r="R49" s="172">
        <v>-0.60042899999999999</v>
      </c>
      <c r="S49" s="172">
        <v>-0.58932200000000001</v>
      </c>
      <c r="T49" s="172">
        <v>-0.57552000000000003</v>
      </c>
      <c r="U49" s="172">
        <v>-0.55856899999999998</v>
      </c>
      <c r="V49" s="172">
        <v>-0.53406399999999998</v>
      </c>
      <c r="W49" s="172">
        <v>-0.51519899999999996</v>
      </c>
      <c r="X49" s="172">
        <v>-0.49488900000000002</v>
      </c>
      <c r="Y49" s="172">
        <v>-0.480215</v>
      </c>
      <c r="Z49" s="172">
        <v>-0.45098500000000002</v>
      </c>
      <c r="AA49" s="172">
        <v>-0.42762299999999998</v>
      </c>
      <c r="AB49" s="172">
        <v>-0.40538800000000003</v>
      </c>
      <c r="AC49" s="172">
        <v>-0.383409</v>
      </c>
      <c r="AD49" s="172">
        <v>-0.37977100000000003</v>
      </c>
      <c r="AE49" s="172">
        <v>-0.36771700000000002</v>
      </c>
    </row>
    <row r="50" spans="1:31" x14ac:dyDescent="0.25">
      <c r="A50" s="171" t="s">
        <v>264</v>
      </c>
      <c r="B50" s="171" t="s">
        <v>254</v>
      </c>
      <c r="C50" s="171" t="s">
        <v>255</v>
      </c>
      <c r="D50" s="172">
        <v>-0.59834900000000002</v>
      </c>
      <c r="E50" s="172">
        <v>-0.66732400000000003</v>
      </c>
      <c r="F50" s="172">
        <v>-0.70234200000000002</v>
      </c>
      <c r="G50" s="172">
        <v>-0.67054199999999997</v>
      </c>
      <c r="H50" s="172">
        <v>-0.68539000000000005</v>
      </c>
      <c r="I50" s="172">
        <v>-0.67028799999999999</v>
      </c>
      <c r="J50" s="172">
        <v>-0.66333200000000003</v>
      </c>
      <c r="K50" s="173"/>
      <c r="L50" s="174">
        <v>-0.66093400000000002</v>
      </c>
      <c r="M50" s="172">
        <v>-0.65636899999999998</v>
      </c>
      <c r="N50" s="172">
        <v>-0.65751599999999999</v>
      </c>
      <c r="O50" s="172">
        <v>-0.65308299999999997</v>
      </c>
      <c r="P50" s="172">
        <v>-0.64043000000000005</v>
      </c>
      <c r="Q50" s="172">
        <v>-0.61762399999999995</v>
      </c>
      <c r="R50" s="172">
        <v>-0.60558999999999996</v>
      </c>
      <c r="S50" s="172">
        <v>-0.60083500000000001</v>
      </c>
      <c r="T50" s="172">
        <v>-0.58680399999999999</v>
      </c>
      <c r="U50" s="172">
        <v>-0.57830800000000004</v>
      </c>
      <c r="V50" s="172">
        <v>-0.57021999999999995</v>
      </c>
      <c r="W50" s="172">
        <v>-0.55030599999999996</v>
      </c>
      <c r="X50" s="172">
        <v>-0.53973599999999999</v>
      </c>
      <c r="Y50" s="172">
        <v>-0.53033399999999997</v>
      </c>
      <c r="Z50" s="172">
        <v>-0.52054800000000001</v>
      </c>
      <c r="AA50" s="172">
        <v>-0.48475699999999999</v>
      </c>
      <c r="AB50" s="172">
        <v>-0.44785599999999998</v>
      </c>
      <c r="AC50" s="172">
        <v>-0.41860700000000001</v>
      </c>
      <c r="AD50" s="172">
        <v>-0.39856200000000003</v>
      </c>
      <c r="AE50" s="172">
        <v>-0.37908900000000001</v>
      </c>
    </row>
    <row r="51" spans="1:31" x14ac:dyDescent="0.25">
      <c r="A51" s="171"/>
      <c r="B51" s="171"/>
      <c r="C51" s="171"/>
      <c r="D51" s="172"/>
      <c r="E51" s="172"/>
      <c r="F51" s="172"/>
      <c r="G51" s="172"/>
      <c r="H51" s="172"/>
      <c r="I51" s="172"/>
      <c r="J51" s="172"/>
      <c r="K51" s="173"/>
      <c r="L51" s="174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</row>
    <row r="52" spans="1:31" x14ac:dyDescent="0.25">
      <c r="A52" s="171" t="s">
        <v>265</v>
      </c>
      <c r="B52" s="171" t="s">
        <v>248</v>
      </c>
      <c r="C52" s="171" t="s">
        <v>249</v>
      </c>
      <c r="D52" s="172">
        <v>-2.7967599999999999E-2</v>
      </c>
      <c r="E52" s="172">
        <v>-5.0769099999999998E-2</v>
      </c>
      <c r="F52" s="172">
        <v>-8.5346099999999994E-2</v>
      </c>
      <c r="G52" s="172">
        <v>-0.122561</v>
      </c>
      <c r="H52" s="172">
        <v>-0.171907</v>
      </c>
      <c r="I52" s="172">
        <v>-0.18107500000000001</v>
      </c>
      <c r="J52" s="172">
        <v>-0.17338000000000001</v>
      </c>
      <c r="K52" s="173">
        <f>N103</f>
        <v>-0.05</v>
      </c>
      <c r="L52" s="174">
        <v>-0.165911</v>
      </c>
      <c r="M52" s="172">
        <v>-0.15531700000000001</v>
      </c>
      <c r="N52" s="172">
        <v>-0.14361099999999999</v>
      </c>
      <c r="O52" s="172">
        <v>-0.131381</v>
      </c>
      <c r="P52" s="172">
        <v>-0.118938</v>
      </c>
      <c r="Q52" s="172">
        <v>-0.106308</v>
      </c>
      <c r="R52" s="172">
        <v>-9.3938400000000005E-2</v>
      </c>
      <c r="S52" s="172">
        <v>-8.2795900000000006E-2</v>
      </c>
      <c r="T52" s="172">
        <v>-7.3150199999999999E-2</v>
      </c>
      <c r="U52" s="172">
        <v>-6.4921099999999995E-2</v>
      </c>
      <c r="V52" s="172">
        <v>-5.7893E-2</v>
      </c>
      <c r="W52" s="172">
        <v>-5.1846099999999999E-2</v>
      </c>
      <c r="X52" s="172">
        <v>-4.6596199999999997E-2</v>
      </c>
      <c r="Y52" s="172">
        <v>-4.1996699999999998E-2</v>
      </c>
      <c r="Z52" s="172">
        <v>-3.79368E-2</v>
      </c>
      <c r="AA52" s="172">
        <v>-3.4332300000000003E-2</v>
      </c>
      <c r="AB52" s="172">
        <v>-3.1117599999999999E-2</v>
      </c>
      <c r="AC52" s="172">
        <v>-2.8240700000000001E-2</v>
      </c>
      <c r="AD52" s="172">
        <v>-2.5659100000000001E-2</v>
      </c>
      <c r="AE52" s="172">
        <v>-2.3337400000000001E-2</v>
      </c>
    </row>
    <row r="53" spans="1:31" x14ac:dyDescent="0.25">
      <c r="A53" s="171" t="s">
        <v>265</v>
      </c>
      <c r="B53" s="171" t="s">
        <v>250</v>
      </c>
      <c r="C53" s="171" t="s">
        <v>251</v>
      </c>
      <c r="D53" s="172">
        <v>-2.7967599999999999E-2</v>
      </c>
      <c r="E53" s="172">
        <v>-5.0769099999999998E-2</v>
      </c>
      <c r="F53" s="172">
        <v>-8.5346099999999994E-2</v>
      </c>
      <c r="G53" s="172">
        <v>-0.122561</v>
      </c>
      <c r="H53" s="172">
        <v>-0.171907</v>
      </c>
      <c r="I53" s="172">
        <v>-0.18107500000000001</v>
      </c>
      <c r="J53" s="172">
        <v>-0.17338000000000001</v>
      </c>
      <c r="K53" s="173"/>
      <c r="L53" s="174">
        <v>-0.165908813476562</v>
      </c>
      <c r="M53" s="172">
        <v>-0.15532878041267401</v>
      </c>
      <c r="N53" s="172">
        <v>-0.14365416765212999</v>
      </c>
      <c r="O53" s="172">
        <v>-0.13148373365402199</v>
      </c>
      <c r="P53" s="172">
        <v>-0.11912153661251</v>
      </c>
      <c r="Q53" s="172">
        <v>-0.10654884576797399</v>
      </c>
      <c r="R53" s="172">
        <v>-9.4183050096035004E-2</v>
      </c>
      <c r="S53" s="172">
        <v>-8.3013646304607294E-2</v>
      </c>
      <c r="T53" s="172">
        <v>-7.3332741856574998E-2</v>
      </c>
      <c r="U53" s="172">
        <v>-6.5059483051299993E-2</v>
      </c>
      <c r="V53" s="172">
        <v>-5.7993732392787899E-2</v>
      </c>
      <c r="W53" s="172">
        <v>-5.1916621625423397E-2</v>
      </c>
      <c r="X53" s="172">
        <v>-4.6642038971185601E-2</v>
      </c>
      <c r="Y53" s="172">
        <v>-4.2025119066238403E-2</v>
      </c>
      <c r="Z53" s="172">
        <v>-3.7953943014144897E-2</v>
      </c>
      <c r="AA53" s="172">
        <v>-3.4342460334300898E-2</v>
      </c>
      <c r="AB53" s="172">
        <v>-3.11235934495925E-2</v>
      </c>
      <c r="AC53" s="172">
        <v>-2.8244176879525101E-2</v>
      </c>
      <c r="AD53" s="172">
        <v>-2.56611071527004E-2</v>
      </c>
      <c r="AE53" s="172">
        <v>-2.3338533937930998E-2</v>
      </c>
    </row>
    <row r="54" spans="1:31" x14ac:dyDescent="0.25">
      <c r="A54" s="171" t="s">
        <v>265</v>
      </c>
      <c r="B54" s="171" t="s">
        <v>252</v>
      </c>
      <c r="C54" s="171" t="s">
        <v>253</v>
      </c>
      <c r="D54" s="172">
        <v>-2.7967599999999999E-2</v>
      </c>
      <c r="E54" s="172">
        <v>-5.0769000000000002E-2</v>
      </c>
      <c r="F54" s="172">
        <v>-8.5347599999999996E-2</v>
      </c>
      <c r="G54" s="172">
        <v>-0.122544</v>
      </c>
      <c r="H54" s="172">
        <v>-0.17188700000000001</v>
      </c>
      <c r="I54" s="172">
        <v>-0.18106</v>
      </c>
      <c r="J54" s="172">
        <v>-0.1734</v>
      </c>
      <c r="K54" s="173"/>
      <c r="L54" s="174">
        <v>-0.16591700000000001</v>
      </c>
      <c r="M54" s="172">
        <v>-0.15532099999999999</v>
      </c>
      <c r="N54" s="172">
        <v>-0.14363100000000001</v>
      </c>
      <c r="O54" s="172">
        <v>-0.13148199999999999</v>
      </c>
      <c r="P54" s="172">
        <v>-0.119175</v>
      </c>
      <c r="Q54" s="172">
        <v>-0.106654</v>
      </c>
      <c r="R54" s="172">
        <v>-9.4315399999999994E-2</v>
      </c>
      <c r="S54" s="172">
        <v>-8.3147399999999996E-2</v>
      </c>
      <c r="T54" s="172">
        <v>-7.3457999999999996E-2</v>
      </c>
      <c r="U54" s="172">
        <v>-6.5175300000000005E-2</v>
      </c>
      <c r="V54" s="172">
        <v>-5.80928E-2</v>
      </c>
      <c r="W54" s="172">
        <v>-5.1994400000000003E-2</v>
      </c>
      <c r="X54" s="172">
        <v>-4.6699900000000003E-2</v>
      </c>
      <c r="Y54" s="172">
        <v>-4.2065199999999997E-2</v>
      </c>
      <c r="Z54" s="172">
        <v>-3.7980300000000002E-2</v>
      </c>
      <c r="AA54" s="172">
        <v>-3.4358800000000002E-2</v>
      </c>
      <c r="AB54" s="172">
        <v>-3.1133399999999999E-2</v>
      </c>
      <c r="AC54" s="172">
        <v>-2.8249799999999999E-2</v>
      </c>
      <c r="AD54" s="172">
        <v>-2.56644E-2</v>
      </c>
      <c r="AE54" s="172">
        <v>-2.3340400000000001E-2</v>
      </c>
    </row>
    <row r="55" spans="1:31" x14ac:dyDescent="0.25">
      <c r="A55" s="171" t="s">
        <v>265</v>
      </c>
      <c r="B55" s="171" t="s">
        <v>254</v>
      </c>
      <c r="C55" s="171" t="s">
        <v>255</v>
      </c>
      <c r="D55" s="172">
        <v>-2.7967599999999999E-2</v>
      </c>
      <c r="E55" s="172">
        <v>-5.0769000000000002E-2</v>
      </c>
      <c r="F55" s="172">
        <v>-8.5347599999999996E-2</v>
      </c>
      <c r="G55" s="172">
        <v>-0.122544</v>
      </c>
      <c r="H55" s="172">
        <v>-0.17188700000000001</v>
      </c>
      <c r="I55" s="172">
        <v>-0.18106</v>
      </c>
      <c r="J55" s="172">
        <v>-0.1734</v>
      </c>
      <c r="K55" s="173"/>
      <c r="L55" s="174">
        <v>-0.16591700000000001</v>
      </c>
      <c r="M55" s="172">
        <v>-0.15532099999999999</v>
      </c>
      <c r="N55" s="172">
        <v>-0.14363699999999999</v>
      </c>
      <c r="O55" s="172">
        <v>-0.131521</v>
      </c>
      <c r="P55" s="172">
        <v>-0.119287</v>
      </c>
      <c r="Q55" s="172">
        <v>-0.10686900000000001</v>
      </c>
      <c r="R55" s="172">
        <v>-9.4627600000000006E-2</v>
      </c>
      <c r="S55" s="172">
        <v>-8.3500699999999997E-2</v>
      </c>
      <c r="T55" s="172">
        <v>-7.3801199999999997E-2</v>
      </c>
      <c r="U55" s="172">
        <v>-6.5469799999999995E-2</v>
      </c>
      <c r="V55" s="172">
        <v>-5.8323399999999997E-2</v>
      </c>
      <c r="W55" s="172">
        <v>-5.2167900000000003E-2</v>
      </c>
      <c r="X55" s="172">
        <v>-4.6828099999999998E-2</v>
      </c>
      <c r="Y55" s="172">
        <v>-4.2158500000000002E-2</v>
      </c>
      <c r="Z55" s="172">
        <v>-3.8045299999999997E-2</v>
      </c>
      <c r="AA55" s="172">
        <v>-3.4402099999999998E-2</v>
      </c>
      <c r="AB55" s="172">
        <v>-3.11607E-2</v>
      </c>
      <c r="AC55" s="172">
        <v>-2.8266400000000001E-2</v>
      </c>
      <c r="AD55" s="172">
        <v>-2.5674200000000001E-2</v>
      </c>
      <c r="AE55" s="172">
        <v>-2.3346200000000001E-2</v>
      </c>
    </row>
    <row r="56" spans="1:31" x14ac:dyDescent="0.25">
      <c r="A56" s="171"/>
      <c r="B56" s="171"/>
      <c r="C56" s="171"/>
      <c r="D56" s="172"/>
      <c r="E56" s="172"/>
      <c r="F56" s="172"/>
      <c r="G56" s="172"/>
      <c r="H56" s="172"/>
      <c r="I56" s="172"/>
      <c r="J56" s="172"/>
      <c r="K56" s="173"/>
      <c r="L56" s="174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</row>
    <row r="57" spans="1:31" x14ac:dyDescent="0.25">
      <c r="A57" s="171" t="s">
        <v>266</v>
      </c>
      <c r="B57" s="171" t="s">
        <v>248</v>
      </c>
      <c r="C57" s="171" t="s">
        <v>249</v>
      </c>
      <c r="D57" s="172">
        <v>0.22008</v>
      </c>
      <c r="E57" s="172">
        <v>0.27012000000000003</v>
      </c>
      <c r="F57" s="172">
        <v>0.32783400000000001</v>
      </c>
      <c r="G57" s="172">
        <v>0.31831100000000001</v>
      </c>
      <c r="H57" s="172">
        <v>0.33621600000000001</v>
      </c>
      <c r="I57" s="172">
        <v>0.32906000000000002</v>
      </c>
      <c r="J57" s="172">
        <v>0.343665</v>
      </c>
      <c r="K57" s="173">
        <f>N104</f>
        <v>0.35</v>
      </c>
      <c r="L57" s="174">
        <v>0.35527500000000001</v>
      </c>
      <c r="M57" s="172">
        <v>0.36467899999999998</v>
      </c>
      <c r="N57" s="172">
        <v>0.36563400000000001</v>
      </c>
      <c r="O57" s="172">
        <v>0.33594200000000002</v>
      </c>
      <c r="P57" s="172">
        <v>0.308475</v>
      </c>
      <c r="Q57" s="172">
        <v>0.27535999999999999</v>
      </c>
      <c r="R57" s="172">
        <v>0.26134600000000002</v>
      </c>
      <c r="S57" s="172">
        <v>0.239899</v>
      </c>
      <c r="T57" s="172">
        <v>0.22401299999999999</v>
      </c>
      <c r="U57" s="172">
        <v>0.20812800000000001</v>
      </c>
      <c r="V57" s="172">
        <v>0.186581</v>
      </c>
      <c r="W57" s="172">
        <v>0.167437</v>
      </c>
      <c r="X57" s="172">
        <v>0.14613699999999999</v>
      </c>
      <c r="Y57" s="172">
        <v>0.125532</v>
      </c>
      <c r="Z57" s="172">
        <v>0.105436</v>
      </c>
      <c r="AA57" s="172">
        <v>8.5860199999999998E-2</v>
      </c>
      <c r="AB57" s="172">
        <v>7.2781799999999994E-2</v>
      </c>
      <c r="AC57" s="172">
        <v>5.8798499999999997E-2</v>
      </c>
      <c r="AD57" s="172">
        <v>4.4672900000000001E-2</v>
      </c>
      <c r="AE57" s="172">
        <v>2.9674699999999998E-2</v>
      </c>
    </row>
    <row r="58" spans="1:31" x14ac:dyDescent="0.25">
      <c r="A58" s="171" t="s">
        <v>266</v>
      </c>
      <c r="B58" s="171" t="s">
        <v>250</v>
      </c>
      <c r="C58" s="171" t="s">
        <v>251</v>
      </c>
      <c r="D58" s="172">
        <v>0.22008</v>
      </c>
      <c r="E58" s="172">
        <v>0.27012000000000003</v>
      </c>
      <c r="F58" s="172">
        <v>0.32783400000000001</v>
      </c>
      <c r="G58" s="172">
        <v>0.31831100000000001</v>
      </c>
      <c r="H58" s="172">
        <v>0.33621600000000001</v>
      </c>
      <c r="I58" s="172">
        <v>0.32906000000000002</v>
      </c>
      <c r="J58" s="172">
        <v>0.343665</v>
      </c>
      <c r="K58" s="173"/>
      <c r="L58" s="174">
        <v>0.36214071512222201</v>
      </c>
      <c r="M58" s="172">
        <v>0.35222744941711398</v>
      </c>
      <c r="N58" s="172">
        <v>0.36503088474273598</v>
      </c>
      <c r="O58" s="172">
        <v>0.35303542017936701</v>
      </c>
      <c r="P58" s="172">
        <v>0.33708417415618902</v>
      </c>
      <c r="Q58" s="172">
        <v>0.30993729829788202</v>
      </c>
      <c r="R58" s="172">
        <v>0.29967617988586398</v>
      </c>
      <c r="S58" s="172">
        <v>0.28948667645454401</v>
      </c>
      <c r="T58" s="172">
        <v>0.270066648721694</v>
      </c>
      <c r="U58" s="172">
        <v>0.25189664959907498</v>
      </c>
      <c r="V58" s="172">
        <v>0.229430422186851</v>
      </c>
      <c r="W58" s="172">
        <v>0.20321127772331199</v>
      </c>
      <c r="X58" s="172">
        <v>0.176778629422187</v>
      </c>
      <c r="Y58" s="172">
        <v>0.15363340079784299</v>
      </c>
      <c r="Z58" s="172">
        <v>0.13514487445354401</v>
      </c>
      <c r="AA58" s="172">
        <v>0.11741723865270599</v>
      </c>
      <c r="AB58" s="172">
        <v>0.104614198207855</v>
      </c>
      <c r="AC58" s="172">
        <v>9.1453865170478807E-2</v>
      </c>
      <c r="AD58" s="172">
        <v>7.7900923788547502E-2</v>
      </c>
      <c r="AE58" s="172">
        <v>6.5223813056945801E-2</v>
      </c>
    </row>
    <row r="59" spans="1:31" x14ac:dyDescent="0.25">
      <c r="A59" s="171" t="s">
        <v>266</v>
      </c>
      <c r="B59" s="171" t="s">
        <v>252</v>
      </c>
      <c r="C59" s="171" t="s">
        <v>253</v>
      </c>
      <c r="D59" s="172">
        <v>0.22008</v>
      </c>
      <c r="E59" s="172">
        <v>0.27111000000000002</v>
      </c>
      <c r="F59" s="172">
        <v>0.325965</v>
      </c>
      <c r="G59" s="172">
        <v>0.317826</v>
      </c>
      <c r="H59" s="172">
        <v>0.335198</v>
      </c>
      <c r="I59" s="172">
        <v>0.33441100000000001</v>
      </c>
      <c r="J59" s="172">
        <v>0.34311000000000003</v>
      </c>
      <c r="K59" s="173"/>
      <c r="L59" s="174">
        <v>0.355931</v>
      </c>
      <c r="M59" s="172">
        <v>0.36438300000000001</v>
      </c>
      <c r="N59" s="172">
        <v>0.38369500000000001</v>
      </c>
      <c r="O59" s="172">
        <v>0.388461</v>
      </c>
      <c r="P59" s="172">
        <v>0.38294499999999998</v>
      </c>
      <c r="Q59" s="172">
        <v>0.36466900000000002</v>
      </c>
      <c r="R59" s="172">
        <v>0.35781800000000002</v>
      </c>
      <c r="S59" s="172">
        <v>0.35150799999999999</v>
      </c>
      <c r="T59" s="172">
        <v>0.34445500000000001</v>
      </c>
      <c r="U59" s="172">
        <v>0.33709800000000001</v>
      </c>
      <c r="V59" s="172">
        <v>0.32193500000000003</v>
      </c>
      <c r="W59" s="172">
        <v>0.30446600000000001</v>
      </c>
      <c r="X59" s="172">
        <v>0.279584</v>
      </c>
      <c r="Y59" s="172">
        <v>0.25078600000000001</v>
      </c>
      <c r="Z59" s="172">
        <v>0.215165</v>
      </c>
      <c r="AA59" s="172">
        <v>0.18018799999999999</v>
      </c>
      <c r="AB59" s="172">
        <v>0.150141</v>
      </c>
      <c r="AC59" s="172">
        <v>0.124012</v>
      </c>
      <c r="AD59" s="172">
        <v>0.105661</v>
      </c>
      <c r="AE59" s="172">
        <v>8.8939799999999999E-2</v>
      </c>
    </row>
    <row r="60" spans="1:31" x14ac:dyDescent="0.25">
      <c r="A60" s="171" t="s">
        <v>266</v>
      </c>
      <c r="B60" s="171" t="s">
        <v>254</v>
      </c>
      <c r="C60" s="171" t="s">
        <v>255</v>
      </c>
      <c r="D60" s="172">
        <v>0.22008</v>
      </c>
      <c r="E60" s="172">
        <v>0.27111000000000002</v>
      </c>
      <c r="F60" s="172">
        <v>0.325965</v>
      </c>
      <c r="G60" s="172">
        <v>0.317826</v>
      </c>
      <c r="H60" s="172">
        <v>0.335198</v>
      </c>
      <c r="I60" s="172">
        <v>0.33441100000000001</v>
      </c>
      <c r="J60" s="172">
        <v>0.34311000000000003</v>
      </c>
      <c r="K60" s="173"/>
      <c r="L60" s="174">
        <v>0.355931</v>
      </c>
      <c r="M60" s="172">
        <v>0.36438300000000001</v>
      </c>
      <c r="N60" s="172">
        <v>0.38526199999999999</v>
      </c>
      <c r="O60" s="172">
        <v>0.39839999999999998</v>
      </c>
      <c r="P60" s="172">
        <v>0.40553</v>
      </c>
      <c r="Q60" s="172">
        <v>0.40632400000000002</v>
      </c>
      <c r="R60" s="172">
        <v>0.41731800000000002</v>
      </c>
      <c r="S60" s="172">
        <v>0.42996499999999999</v>
      </c>
      <c r="T60" s="172">
        <v>0.43485299999999999</v>
      </c>
      <c r="U60" s="172">
        <v>0.43163299999999999</v>
      </c>
      <c r="V60" s="172">
        <v>0.422265</v>
      </c>
      <c r="W60" s="172">
        <v>0.42032700000000001</v>
      </c>
      <c r="X60" s="172">
        <v>0.42087200000000002</v>
      </c>
      <c r="Y60" s="172">
        <v>0.40676299999999999</v>
      </c>
      <c r="Z60" s="172">
        <v>0.37445499999999998</v>
      </c>
      <c r="AA60" s="172">
        <v>0.31900099999999998</v>
      </c>
      <c r="AB60" s="172">
        <v>0.26168000000000002</v>
      </c>
      <c r="AC60" s="172">
        <v>0.21840899999999999</v>
      </c>
      <c r="AD60" s="172">
        <v>0.18865199999999999</v>
      </c>
      <c r="AE60" s="172">
        <v>0.164743</v>
      </c>
    </row>
    <row r="61" spans="1:31" x14ac:dyDescent="0.25">
      <c r="A61" s="171"/>
      <c r="B61" s="171"/>
      <c r="C61" s="171"/>
      <c r="D61" s="171"/>
      <c r="E61" s="171"/>
      <c r="F61" s="171"/>
      <c r="G61" s="171"/>
      <c r="H61" s="171"/>
      <c r="I61" s="171"/>
      <c r="J61" s="171"/>
      <c r="K61" s="175"/>
      <c r="L61" s="176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</row>
    <row r="62" spans="1:31" x14ac:dyDescent="0.25">
      <c r="A62" s="171" t="s">
        <v>267</v>
      </c>
      <c r="B62" s="171" t="s">
        <v>248</v>
      </c>
      <c r="C62" s="171" t="s">
        <v>249</v>
      </c>
      <c r="D62" s="172">
        <v>1.89035E-2</v>
      </c>
      <c r="E62" s="172">
        <v>2.0834600000000002E-2</v>
      </c>
      <c r="F62" s="172">
        <v>2.3227899999999999E-2</v>
      </c>
      <c r="G62" s="172">
        <v>2.5630500000000001E-2</v>
      </c>
      <c r="H62" s="172">
        <v>2.74649E-2</v>
      </c>
      <c r="I62" s="172">
        <v>2.8986999999999999E-2</v>
      </c>
      <c r="J62" s="172">
        <v>3.01658E-2</v>
      </c>
      <c r="K62" s="173">
        <f>N105</f>
        <v>7.0000000000000007E-2</v>
      </c>
      <c r="L62" s="174">
        <v>3.1509599999999999E-2</v>
      </c>
      <c r="M62" s="172">
        <v>3.2710200000000002E-2</v>
      </c>
      <c r="N62" s="172">
        <v>3.2498300000000001E-2</v>
      </c>
      <c r="O62" s="172">
        <v>3.1135400000000001E-2</v>
      </c>
      <c r="P62" s="172">
        <v>2.95757E-2</v>
      </c>
      <c r="Q62" s="172">
        <v>2.8283599999999999E-2</v>
      </c>
      <c r="R62" s="172">
        <v>2.7187200000000002E-2</v>
      </c>
      <c r="S62" s="172">
        <v>2.6267599999999999E-2</v>
      </c>
      <c r="T62" s="172">
        <v>2.5128999999999999E-2</v>
      </c>
      <c r="U62" s="172">
        <v>2.3501399999999999E-2</v>
      </c>
      <c r="V62" s="172">
        <v>2.1384199999999999E-2</v>
      </c>
      <c r="W62" s="172">
        <v>1.9572300000000001E-2</v>
      </c>
      <c r="X62" s="172">
        <v>1.8307500000000001E-2</v>
      </c>
      <c r="Y62" s="172">
        <v>1.73192E-2</v>
      </c>
      <c r="Z62" s="172">
        <v>1.6550100000000002E-2</v>
      </c>
      <c r="AA62" s="172">
        <v>1.5913299999999998E-2</v>
      </c>
      <c r="AB62" s="172">
        <v>1.53521E-2</v>
      </c>
      <c r="AC62" s="172">
        <v>1.48915E-2</v>
      </c>
      <c r="AD62" s="172">
        <v>1.44645E-2</v>
      </c>
      <c r="AE62" s="172">
        <v>1.40895E-2</v>
      </c>
    </row>
    <row r="63" spans="1:31" x14ac:dyDescent="0.25">
      <c r="A63" s="171" t="s">
        <v>267</v>
      </c>
      <c r="B63" s="171" t="s">
        <v>250</v>
      </c>
      <c r="C63" s="171" t="s">
        <v>251</v>
      </c>
      <c r="D63" s="172">
        <v>1.89035E-2</v>
      </c>
      <c r="E63" s="172">
        <v>2.08378E-2</v>
      </c>
      <c r="F63" s="172">
        <v>2.32388E-2</v>
      </c>
      <c r="G63" s="172">
        <v>2.5587200000000001E-2</v>
      </c>
      <c r="H63" s="172">
        <v>2.7425000000000001E-2</v>
      </c>
      <c r="I63" s="172">
        <v>2.8970200000000002E-2</v>
      </c>
      <c r="J63" s="172">
        <v>3.02732E-2</v>
      </c>
      <c r="K63" s="173"/>
      <c r="L63" s="174">
        <v>3.17063853144645E-2</v>
      </c>
      <c r="M63" s="172">
        <v>3.3253528177738099E-2</v>
      </c>
      <c r="N63" s="172">
        <v>3.3988367766141801E-2</v>
      </c>
      <c r="O63" s="172">
        <v>3.3816255629062597E-2</v>
      </c>
      <c r="P63" s="172">
        <v>3.3151671290397602E-2</v>
      </c>
      <c r="Q63" s="172">
        <v>3.2325774431228603E-2</v>
      </c>
      <c r="R63" s="172">
        <v>3.14901471138E-2</v>
      </c>
      <c r="S63" s="172">
        <v>3.05603351444006E-2</v>
      </c>
      <c r="T63" s="172">
        <v>2.93464045971632E-2</v>
      </c>
      <c r="U63" s="172">
        <v>2.75697410106658E-2</v>
      </c>
      <c r="V63" s="172">
        <v>2.55604833364486E-2</v>
      </c>
      <c r="W63" s="172">
        <v>2.34485492110252E-2</v>
      </c>
      <c r="X63" s="172">
        <v>2.1434890106320301E-2</v>
      </c>
      <c r="Y63" s="172">
        <v>1.9788535311818099E-2</v>
      </c>
      <c r="Z63" s="172">
        <v>1.8642446026205999E-2</v>
      </c>
      <c r="AA63" s="172">
        <v>1.79418679326772E-2</v>
      </c>
      <c r="AB63" s="172">
        <v>1.73752214759588E-2</v>
      </c>
      <c r="AC63" s="172">
        <v>1.68584063649177E-2</v>
      </c>
      <c r="AD63" s="172">
        <v>1.6411704942584E-2</v>
      </c>
      <c r="AE63" s="172">
        <v>1.6004057601094201E-2</v>
      </c>
    </row>
    <row r="64" spans="1:31" x14ac:dyDescent="0.25">
      <c r="A64" s="171" t="s">
        <v>267</v>
      </c>
      <c r="B64" s="171" t="s">
        <v>252</v>
      </c>
      <c r="C64" s="171" t="s">
        <v>253</v>
      </c>
      <c r="D64" s="172">
        <v>1.89035E-2</v>
      </c>
      <c r="E64" s="172">
        <v>2.08378E-2</v>
      </c>
      <c r="F64" s="172">
        <v>2.32388E-2</v>
      </c>
      <c r="G64" s="172">
        <v>2.5587200000000001E-2</v>
      </c>
      <c r="H64" s="172">
        <v>2.7425000000000001E-2</v>
      </c>
      <c r="I64" s="172">
        <v>2.8970200000000002E-2</v>
      </c>
      <c r="J64" s="172">
        <v>3.02732E-2</v>
      </c>
      <c r="K64" s="173"/>
      <c r="L64" s="174">
        <v>3.1521E-2</v>
      </c>
      <c r="M64" s="172">
        <v>3.2696000000000003E-2</v>
      </c>
      <c r="N64" s="172">
        <v>3.4136600000000003E-2</v>
      </c>
      <c r="O64" s="172">
        <v>3.54236E-2</v>
      </c>
      <c r="P64" s="172">
        <v>3.6119100000000001E-2</v>
      </c>
      <c r="Q64" s="172">
        <v>3.5904899999999997E-2</v>
      </c>
      <c r="R64" s="172">
        <v>3.5312999999999997E-2</v>
      </c>
      <c r="S64" s="172">
        <v>3.48341E-2</v>
      </c>
      <c r="T64" s="172">
        <v>3.4524600000000003E-2</v>
      </c>
      <c r="U64" s="172">
        <v>3.4112700000000003E-2</v>
      </c>
      <c r="V64" s="172">
        <v>3.3086499999999998E-2</v>
      </c>
      <c r="W64" s="172">
        <v>3.1638199999999998E-2</v>
      </c>
      <c r="X64" s="172">
        <v>2.9688200000000001E-2</v>
      </c>
      <c r="Y64" s="172">
        <v>2.7267199999999998E-2</v>
      </c>
      <c r="Z64" s="172">
        <v>2.5120099999999999E-2</v>
      </c>
      <c r="AA64" s="172">
        <v>2.3311100000000001E-2</v>
      </c>
      <c r="AB64" s="172">
        <v>2.1811400000000002E-2</v>
      </c>
      <c r="AC64" s="172">
        <v>2.0612700000000001E-2</v>
      </c>
      <c r="AD64" s="172">
        <v>1.9674000000000001E-2</v>
      </c>
      <c r="AE64" s="172">
        <v>1.9008199999999999E-2</v>
      </c>
    </row>
    <row r="65" spans="1:31" x14ac:dyDescent="0.25">
      <c r="A65" s="171" t="s">
        <v>267</v>
      </c>
      <c r="B65" s="171" t="s">
        <v>254</v>
      </c>
      <c r="C65" s="171" t="s">
        <v>255</v>
      </c>
      <c r="D65" s="172">
        <v>1.89035E-2</v>
      </c>
      <c r="E65" s="172">
        <v>2.08378E-2</v>
      </c>
      <c r="F65" s="172">
        <v>2.32388E-2</v>
      </c>
      <c r="G65" s="172">
        <v>2.5587200000000001E-2</v>
      </c>
      <c r="H65" s="172">
        <v>2.7425000000000001E-2</v>
      </c>
      <c r="I65" s="172">
        <v>2.8970200000000002E-2</v>
      </c>
      <c r="J65" s="172">
        <v>3.02732E-2</v>
      </c>
      <c r="K65" s="173"/>
      <c r="L65" s="174">
        <v>3.1521E-2</v>
      </c>
      <c r="M65" s="172">
        <v>3.2696000000000003E-2</v>
      </c>
      <c r="N65" s="172">
        <v>3.4566300000000001E-2</v>
      </c>
      <c r="O65" s="172">
        <v>3.6892599999999998E-2</v>
      </c>
      <c r="P65" s="172">
        <v>3.9255499999999999E-2</v>
      </c>
      <c r="Q65" s="172">
        <v>4.1465599999999998E-2</v>
      </c>
      <c r="R65" s="172">
        <v>4.34089E-2</v>
      </c>
      <c r="S65" s="172">
        <v>4.5090400000000003E-2</v>
      </c>
      <c r="T65" s="172">
        <v>4.6526199999999997E-2</v>
      </c>
      <c r="U65" s="172">
        <v>4.62266E-2</v>
      </c>
      <c r="V65" s="172">
        <v>4.5050699999999999E-2</v>
      </c>
      <c r="W65" s="172">
        <v>4.5486699999999998E-2</v>
      </c>
      <c r="X65" s="172">
        <v>4.6402800000000001E-2</v>
      </c>
      <c r="Y65" s="172">
        <v>4.5107300000000003E-2</v>
      </c>
      <c r="Z65" s="172">
        <v>4.1555399999999999E-2</v>
      </c>
      <c r="AA65" s="172">
        <v>3.6945199999999997E-2</v>
      </c>
      <c r="AB65" s="172">
        <v>3.2243500000000001E-2</v>
      </c>
      <c r="AC65" s="172">
        <v>2.9006400000000002E-2</v>
      </c>
      <c r="AD65" s="172">
        <v>2.73043E-2</v>
      </c>
      <c r="AE65" s="172">
        <v>2.6333100000000002E-2</v>
      </c>
    </row>
    <row r="66" spans="1:31" x14ac:dyDescent="0.25">
      <c r="A66" s="171"/>
      <c r="B66" s="171"/>
      <c r="C66" s="171"/>
      <c r="D66" s="172"/>
      <c r="E66" s="172"/>
      <c r="F66" s="172"/>
      <c r="G66" s="172"/>
      <c r="H66" s="172"/>
      <c r="I66" s="172"/>
      <c r="J66" s="172"/>
      <c r="K66" s="173"/>
      <c r="L66" s="174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</row>
    <row r="67" spans="1:31" x14ac:dyDescent="0.25">
      <c r="A67" s="171" t="s">
        <v>268</v>
      </c>
      <c r="B67" s="171" t="s">
        <v>248</v>
      </c>
      <c r="C67" s="171" t="s">
        <v>249</v>
      </c>
      <c r="D67" s="172">
        <v>1.6176200000000002E-2</v>
      </c>
      <c r="E67" s="172">
        <v>2.6228499999999998E-2</v>
      </c>
      <c r="F67" s="172">
        <v>3.4257599999999999E-2</v>
      </c>
      <c r="G67" s="172">
        <v>2.42981E-2</v>
      </c>
      <c r="H67" s="172">
        <v>3.0343599999999998E-2</v>
      </c>
      <c r="I67" s="172">
        <v>2.55272E-2</v>
      </c>
      <c r="J67" s="172">
        <v>2.7585100000000001E-2</v>
      </c>
      <c r="K67" s="173">
        <f>N109</f>
        <v>0.03</v>
      </c>
      <c r="L67" s="174">
        <v>2.29895E-2</v>
      </c>
      <c r="M67" s="172">
        <v>2.1211799999999999E-2</v>
      </c>
      <c r="N67" s="172">
        <v>2.1498699999999999E-2</v>
      </c>
      <c r="O67" s="172">
        <v>2.0664100000000001E-2</v>
      </c>
      <c r="P67" s="172">
        <v>2.1648400000000002E-2</v>
      </c>
      <c r="Q67" s="172">
        <v>1.8098599999999999E-2</v>
      </c>
      <c r="R67" s="172">
        <v>1.7606299999999998E-2</v>
      </c>
      <c r="S67" s="172">
        <v>1.3225900000000001E-2</v>
      </c>
      <c r="T67" s="172">
        <v>1.22875E-2</v>
      </c>
      <c r="U67" s="172">
        <v>1.17646E-2</v>
      </c>
      <c r="V67" s="172">
        <v>1.1374499999999999E-2</v>
      </c>
      <c r="W67" s="172">
        <v>1.2160000000000001E-2</v>
      </c>
      <c r="X67" s="172">
        <v>1.11056E-2</v>
      </c>
      <c r="Y67" s="172">
        <v>9.9171599999999995E-3</v>
      </c>
      <c r="Z67" s="172">
        <v>8.9868299999999995E-3</v>
      </c>
      <c r="AA67" s="172">
        <v>8.4566099999999998E-3</v>
      </c>
      <c r="AB67" s="172">
        <v>8.7838499999999993E-3</v>
      </c>
      <c r="AC67" s="172">
        <v>8.0421799999999995E-3</v>
      </c>
      <c r="AD67" s="172">
        <v>7.3865500000000004E-3</v>
      </c>
      <c r="AE67" s="172">
        <v>6.7003499999999999E-3</v>
      </c>
    </row>
    <row r="68" spans="1:31" x14ac:dyDescent="0.25">
      <c r="A68" s="171" t="s">
        <v>268</v>
      </c>
      <c r="B68" s="171" t="s">
        <v>250</v>
      </c>
      <c r="C68" s="171" t="s">
        <v>251</v>
      </c>
      <c r="D68" s="172">
        <v>1.6169099999999999E-2</v>
      </c>
      <c r="E68" s="172">
        <v>2.6668000000000001E-2</v>
      </c>
      <c r="F68" s="172">
        <v>3.31918E-2</v>
      </c>
      <c r="G68" s="172">
        <v>2.4193300000000001E-2</v>
      </c>
      <c r="H68" s="172">
        <v>2.9877000000000001E-2</v>
      </c>
      <c r="I68" s="172">
        <v>2.8496899999999999E-2</v>
      </c>
      <c r="J68" s="172">
        <v>2.6817799999999999E-2</v>
      </c>
      <c r="K68" s="173"/>
      <c r="L68" s="174">
        <v>2.4204012006521201E-2</v>
      </c>
      <c r="M68" s="172">
        <v>2.1223340183496399E-2</v>
      </c>
      <c r="N68" s="172">
        <v>2.0583026111125901E-2</v>
      </c>
      <c r="O68" s="172">
        <v>2.09558997303247E-2</v>
      </c>
      <c r="P68" s="172">
        <v>2.1406829357147199E-2</v>
      </c>
      <c r="Q68" s="172">
        <v>1.6375293955206802E-2</v>
      </c>
      <c r="R68" s="172">
        <v>1.5579083934426301E-2</v>
      </c>
      <c r="S68" s="172">
        <v>1.5114000998437399E-2</v>
      </c>
      <c r="T68" s="172">
        <v>1.2053917162120301E-2</v>
      </c>
      <c r="U68" s="172">
        <v>1.21083632111549E-2</v>
      </c>
      <c r="V68" s="172">
        <v>1.20631894096732E-2</v>
      </c>
      <c r="W68" s="172">
        <v>1.07982829213142E-2</v>
      </c>
      <c r="X68" s="172">
        <v>1.02084660902619E-2</v>
      </c>
      <c r="Y68" s="172">
        <v>9.6963709220290097E-3</v>
      </c>
      <c r="Z68" s="172">
        <v>9.7896344959735801E-3</v>
      </c>
      <c r="AA68" s="172">
        <v>9.4493003562092694E-3</v>
      </c>
      <c r="AB68" s="172">
        <v>9.2028081417083706E-3</v>
      </c>
      <c r="AC68" s="172">
        <v>8.3662644028663601E-3</v>
      </c>
      <c r="AD68" s="172">
        <v>7.5308992527425202E-3</v>
      </c>
      <c r="AE68" s="172">
        <v>7.0535503327846501E-3</v>
      </c>
    </row>
    <row r="69" spans="1:31" x14ac:dyDescent="0.25">
      <c r="A69" s="171" t="s">
        <v>268</v>
      </c>
      <c r="B69" s="171" t="s">
        <v>252</v>
      </c>
      <c r="C69" s="171" t="s">
        <v>253</v>
      </c>
      <c r="D69" s="172">
        <v>1.6169099999999999E-2</v>
      </c>
      <c r="E69" s="172">
        <v>2.6668000000000001E-2</v>
      </c>
      <c r="F69" s="172">
        <v>3.31918E-2</v>
      </c>
      <c r="G69" s="172">
        <v>2.4193300000000001E-2</v>
      </c>
      <c r="H69" s="172">
        <v>2.9877000000000001E-2</v>
      </c>
      <c r="I69" s="172">
        <v>2.8496899999999999E-2</v>
      </c>
      <c r="J69" s="172">
        <v>2.6817799999999999E-2</v>
      </c>
      <c r="K69" s="173"/>
      <c r="L69" s="174">
        <v>2.3406300000000001E-2</v>
      </c>
      <c r="M69" s="172">
        <v>2.12438E-2</v>
      </c>
      <c r="N69" s="172">
        <v>2.0422900000000001E-2</v>
      </c>
      <c r="O69" s="172">
        <v>2.00666E-2</v>
      </c>
      <c r="P69" s="172">
        <v>1.9051599999999998E-2</v>
      </c>
      <c r="Q69" s="172">
        <v>1.5647999999999999E-2</v>
      </c>
      <c r="R69" s="172">
        <v>1.5645900000000001E-2</v>
      </c>
      <c r="S69" s="172">
        <v>1.5817700000000001E-2</v>
      </c>
      <c r="T69" s="172">
        <v>1.51448E-2</v>
      </c>
      <c r="U69" s="172">
        <v>1.37517E-2</v>
      </c>
      <c r="V69" s="172">
        <v>1.1405200000000001E-2</v>
      </c>
      <c r="W69" s="172">
        <v>1.0979600000000001E-2</v>
      </c>
      <c r="X69" s="172">
        <v>1.02545E-2</v>
      </c>
      <c r="Y69" s="172">
        <v>1.07668E-2</v>
      </c>
      <c r="Z69" s="172">
        <v>9.4921599999999995E-3</v>
      </c>
      <c r="AA69" s="172">
        <v>9.2622699999999995E-3</v>
      </c>
      <c r="AB69" s="172">
        <v>8.8707899999999999E-3</v>
      </c>
      <c r="AC69" s="172">
        <v>8.2798400000000001E-3</v>
      </c>
      <c r="AD69" s="172">
        <v>9.4129699999999997E-3</v>
      </c>
      <c r="AE69" s="172">
        <v>9.5424099999999994E-3</v>
      </c>
    </row>
    <row r="70" spans="1:31" x14ac:dyDescent="0.25">
      <c r="A70" s="171" t="s">
        <v>268</v>
      </c>
      <c r="B70" s="171" t="s">
        <v>254</v>
      </c>
      <c r="C70" s="171" t="s">
        <v>255</v>
      </c>
      <c r="D70" s="172">
        <v>1.6169099999999999E-2</v>
      </c>
      <c r="E70" s="172">
        <v>2.6668000000000001E-2</v>
      </c>
      <c r="F70" s="172">
        <v>3.31918E-2</v>
      </c>
      <c r="G70" s="172">
        <v>2.4193300000000001E-2</v>
      </c>
      <c r="H70" s="172">
        <v>2.9877000000000001E-2</v>
      </c>
      <c r="I70" s="172">
        <v>2.8496899999999999E-2</v>
      </c>
      <c r="J70" s="172">
        <v>2.6817799999999999E-2</v>
      </c>
      <c r="K70" s="173"/>
      <c r="L70" s="174">
        <v>2.3406300000000001E-2</v>
      </c>
      <c r="M70" s="172">
        <v>2.12438E-2</v>
      </c>
      <c r="N70" s="172">
        <v>2.0357699999999999E-2</v>
      </c>
      <c r="O70" s="172">
        <v>2.0410999999999999E-2</v>
      </c>
      <c r="P70" s="172">
        <v>1.89783E-2</v>
      </c>
      <c r="Q70" s="172">
        <v>1.6252900000000001E-2</v>
      </c>
      <c r="R70" s="172">
        <v>1.5108E-2</v>
      </c>
      <c r="S70" s="172">
        <v>1.5748700000000001E-2</v>
      </c>
      <c r="T70" s="172">
        <v>1.42299E-2</v>
      </c>
      <c r="U70" s="172">
        <v>1.38931E-2</v>
      </c>
      <c r="V70" s="172">
        <v>1.3703999999999999E-2</v>
      </c>
      <c r="W70" s="172">
        <v>1.0949499999999999E-2</v>
      </c>
      <c r="X70" s="172">
        <v>1.0232099999999999E-2</v>
      </c>
      <c r="Y70" s="172">
        <v>1.01394E-2</v>
      </c>
      <c r="Z70" s="172">
        <v>1.10603E-2</v>
      </c>
      <c r="AA70" s="172">
        <v>9.0522899999999993E-3</v>
      </c>
      <c r="AB70" s="172">
        <v>8.4465400000000006E-3</v>
      </c>
      <c r="AC70" s="172">
        <v>8.2267E-3</v>
      </c>
      <c r="AD70" s="172">
        <v>8.0001299999999994E-3</v>
      </c>
      <c r="AE70" s="172">
        <v>7.9879600000000005E-3</v>
      </c>
    </row>
    <row r="71" spans="1:31" x14ac:dyDescent="0.25">
      <c r="A71" s="171"/>
      <c r="B71" s="171"/>
      <c r="C71" s="171"/>
      <c r="D71" s="172"/>
      <c r="E71" s="172"/>
      <c r="F71" s="172"/>
      <c r="G71" s="172"/>
      <c r="H71" s="172"/>
      <c r="I71" s="172"/>
      <c r="J71" s="172"/>
      <c r="K71" s="173"/>
      <c r="L71" s="174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</row>
    <row r="72" spans="1:31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5"/>
      <c r="L72" s="177" t="s">
        <v>269</v>
      </c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  <c r="AD72" s="171"/>
      <c r="AE72" s="171"/>
    </row>
    <row r="73" spans="1:31" x14ac:dyDescent="0.25">
      <c r="A73" s="171"/>
      <c r="B73" s="171"/>
      <c r="C73" s="171"/>
      <c r="D73" s="171">
        <f>D1</f>
        <v>1970</v>
      </c>
      <c r="E73" s="171">
        <f t="shared" ref="E73:AE73" si="0">E1</f>
        <v>1975</v>
      </c>
      <c r="F73" s="171">
        <f t="shared" si="0"/>
        <v>1980</v>
      </c>
      <c r="G73" s="171">
        <f t="shared" si="0"/>
        <v>1985</v>
      </c>
      <c r="H73" s="171">
        <f t="shared" si="0"/>
        <v>1990</v>
      </c>
      <c r="I73" s="171">
        <f t="shared" si="0"/>
        <v>1995</v>
      </c>
      <c r="J73" s="171">
        <f t="shared" si="0"/>
        <v>2000</v>
      </c>
      <c r="K73" s="175"/>
      <c r="L73" s="178">
        <f t="shared" si="0"/>
        <v>2005</v>
      </c>
      <c r="M73" s="179">
        <f t="shared" si="0"/>
        <v>2010</v>
      </c>
      <c r="N73" s="179">
        <f t="shared" si="0"/>
        <v>2015</v>
      </c>
      <c r="O73" s="179">
        <f t="shared" si="0"/>
        <v>2020</v>
      </c>
      <c r="P73" s="179">
        <f t="shared" si="0"/>
        <v>2025</v>
      </c>
      <c r="Q73" s="179">
        <f t="shared" si="0"/>
        <v>2030</v>
      </c>
      <c r="R73" s="179">
        <f t="shared" si="0"/>
        <v>2035</v>
      </c>
      <c r="S73" s="179">
        <f t="shared" si="0"/>
        <v>2040</v>
      </c>
      <c r="T73" s="179">
        <f t="shared" si="0"/>
        <v>2045</v>
      </c>
      <c r="U73" s="179">
        <f t="shared" si="0"/>
        <v>2050</v>
      </c>
      <c r="V73" s="179">
        <f t="shared" si="0"/>
        <v>2055</v>
      </c>
      <c r="W73" s="179">
        <f t="shared" si="0"/>
        <v>2060</v>
      </c>
      <c r="X73" s="179">
        <f t="shared" si="0"/>
        <v>2065</v>
      </c>
      <c r="Y73" s="179">
        <f t="shared" si="0"/>
        <v>2070</v>
      </c>
      <c r="Z73" s="179">
        <f t="shared" si="0"/>
        <v>2075</v>
      </c>
      <c r="AA73" s="179">
        <f t="shared" si="0"/>
        <v>2080</v>
      </c>
      <c r="AB73" s="179">
        <f t="shared" si="0"/>
        <v>2085</v>
      </c>
      <c r="AC73" s="179">
        <f t="shared" si="0"/>
        <v>2090</v>
      </c>
      <c r="AD73" s="179">
        <f t="shared" si="0"/>
        <v>2095</v>
      </c>
      <c r="AE73" s="179">
        <f t="shared" si="0"/>
        <v>2100</v>
      </c>
    </row>
    <row r="74" spans="1:31" x14ac:dyDescent="0.25">
      <c r="A74" s="171" t="s">
        <v>270</v>
      </c>
      <c r="B74" s="171"/>
      <c r="C74" s="171" t="s">
        <v>249</v>
      </c>
      <c r="D74" s="172">
        <f>D67+D62+D57+D52+D47+D42+D37+D32+D22+D17+D7</f>
        <v>-0.50286690000000001</v>
      </c>
      <c r="E74" s="172">
        <f t="shared" ref="E74:AE77" si="1">E67+E62+E57+E52+E47+E42+E37+E32+E22+E17+E7</f>
        <v>-0.55993839699999981</v>
      </c>
      <c r="F74" s="172">
        <f t="shared" si="1"/>
        <v>-0.53298935199999997</v>
      </c>
      <c r="G74" s="172">
        <f t="shared" si="1"/>
        <v>-0.48281224199999989</v>
      </c>
      <c r="H74" s="172">
        <f t="shared" si="1"/>
        <v>-0.44126377999999999</v>
      </c>
      <c r="I74" s="172">
        <f t="shared" si="1"/>
        <v>-0.35273584000000002</v>
      </c>
      <c r="J74" s="172">
        <f t="shared" si="1"/>
        <v>-0.29343821000000014</v>
      </c>
      <c r="K74" s="173">
        <f>K67+K62+K57+K52+K47+K42+K37+K32+K22+K17+K7+K79</f>
        <v>-0.313</v>
      </c>
      <c r="L74" s="180">
        <f>L67+L62+L57+L52+L47+L42+L37+L32+L22+L17+L7</f>
        <v>-0.25375681000000005</v>
      </c>
      <c r="M74" s="181">
        <f t="shared" si="1"/>
        <v>-0.20475125000000008</v>
      </c>
      <c r="N74" s="181">
        <f t="shared" si="1"/>
        <v>-0.16054988999999997</v>
      </c>
      <c r="O74" s="181">
        <f>O67+O62+O57+O52+O47+O42+O37+O32+O22+O17+O7</f>
        <v>-0.11689184999999991</v>
      </c>
      <c r="P74" s="181">
        <f t="shared" si="1"/>
        <v>-0.10104214000000003</v>
      </c>
      <c r="Q74" s="181">
        <f t="shared" si="1"/>
        <v>-7.7404250000000008E-2</v>
      </c>
      <c r="R74" s="181">
        <f t="shared" si="1"/>
        <v>-6.3984329999999992E-2</v>
      </c>
      <c r="S74" s="181">
        <f t="shared" si="1"/>
        <v>-3.7868079999999998E-2</v>
      </c>
      <c r="T74" s="181">
        <f t="shared" si="1"/>
        <v>-3.5404014000000081E-2</v>
      </c>
      <c r="U74" s="181">
        <f t="shared" si="1"/>
        <v>-4.5280918999999975E-2</v>
      </c>
      <c r="V74" s="181">
        <f t="shared" si="1"/>
        <v>-6.4338514000000013E-2</v>
      </c>
      <c r="W74" s="181">
        <f t="shared" si="1"/>
        <v>-8.633545000000005E-2</v>
      </c>
      <c r="X74" s="181">
        <f t="shared" si="1"/>
        <v>-9.4854416000000039E-2</v>
      </c>
      <c r="Y74" s="181">
        <f t="shared" si="1"/>
        <v>-9.631777599999998E-2</v>
      </c>
      <c r="Z74" s="181">
        <f t="shared" si="1"/>
        <v>-9.2538684999999982E-2</v>
      </c>
      <c r="AA74" s="181">
        <f t="shared" si="1"/>
        <v>-8.9289634000000118E-2</v>
      </c>
      <c r="AB74" s="181">
        <f t="shared" si="1"/>
        <v>-8.8684033999999981E-2</v>
      </c>
      <c r="AC74" s="181">
        <f t="shared" si="1"/>
        <v>-8.2725163000000032E-2</v>
      </c>
      <c r="AD74" s="181">
        <f t="shared" si="1"/>
        <v>-7.9596224000000021E-2</v>
      </c>
      <c r="AE74" s="181">
        <f t="shared" si="1"/>
        <v>-7.447346600000003E-2</v>
      </c>
    </row>
    <row r="75" spans="1:31" x14ac:dyDescent="0.25">
      <c r="A75" s="171"/>
      <c r="B75" s="171"/>
      <c r="C75" s="171" t="s">
        <v>251</v>
      </c>
      <c r="D75" s="172">
        <f>D68+D63+D58+D53+D48+D43+D38+D33+D23+D18+D8</f>
        <v>-0.50284400000000007</v>
      </c>
      <c r="E75" s="172">
        <f t="shared" si="1"/>
        <v>-0.56094169699999996</v>
      </c>
      <c r="F75" s="172">
        <f t="shared" si="1"/>
        <v>-0.53079325199999994</v>
      </c>
      <c r="G75" s="172">
        <f t="shared" si="1"/>
        <v>-0.48246937199999984</v>
      </c>
      <c r="H75" s="172">
        <f t="shared" si="1"/>
        <v>-0.44027833000000011</v>
      </c>
      <c r="I75" s="172">
        <f t="shared" si="1"/>
        <v>-0.35953794</v>
      </c>
      <c r="J75" s="172">
        <f t="shared" si="1"/>
        <v>-0.29155504999999993</v>
      </c>
      <c r="K75" s="173"/>
      <c r="L75" s="180">
        <f>L68+L63+L58+L53+L48+L43+L38+L33+L23+L18+L8</f>
        <v>-0.2487002451671293</v>
      </c>
      <c r="M75" s="181">
        <f t="shared" si="1"/>
        <v>-0.18672201200388588</v>
      </c>
      <c r="N75" s="181">
        <f t="shared" si="1"/>
        <v>-0.14218749152496504</v>
      </c>
      <c r="O75" s="181">
        <f t="shared" si="1"/>
        <v>-9.6900967531838245E-2</v>
      </c>
      <c r="P75" s="181">
        <f t="shared" si="1"/>
        <v>-7.7990215853787848E-2</v>
      </c>
      <c r="Q75" s="181">
        <f t="shared" si="1"/>
        <v>-4.7340157674624309E-2</v>
      </c>
      <c r="R75" s="181">
        <f t="shared" si="1"/>
        <v>-2.8812980279327494E-2</v>
      </c>
      <c r="S75" s="181">
        <f t="shared" si="1"/>
        <v>-1.4452267088926773E-2</v>
      </c>
      <c r="T75" s="181">
        <f t="shared" si="1"/>
        <v>2.3475954076269678E-3</v>
      </c>
      <c r="U75" s="181">
        <f t="shared" si="1"/>
        <v>-3.1043107155720659E-3</v>
      </c>
      <c r="V75" s="181">
        <f t="shared" si="1"/>
        <v>-1.7251218610909565E-2</v>
      </c>
      <c r="W75" s="181">
        <f t="shared" si="1"/>
        <v>-3.0366701772437728E-2</v>
      </c>
      <c r="X75" s="181">
        <f t="shared" si="1"/>
        <v>-4.5018604549115049E-2</v>
      </c>
      <c r="Y75" s="181">
        <f t="shared" si="1"/>
        <v>-5.5433363479097275E-2</v>
      </c>
      <c r="Z75" s="181">
        <f t="shared" si="1"/>
        <v>-6.2520199746360694E-2</v>
      </c>
      <c r="AA75" s="181">
        <f t="shared" si="1"/>
        <v>-6.4321064273826167E-2</v>
      </c>
      <c r="AB75" s="181">
        <f t="shared" si="1"/>
        <v>-6.0595167684369851E-2</v>
      </c>
      <c r="AC75" s="181">
        <f t="shared" si="1"/>
        <v>-4.6877950138878174E-2</v>
      </c>
      <c r="AD75" s="181">
        <f t="shared" si="1"/>
        <v>-2.5669528957223832E-2</v>
      </c>
      <c r="AE75" s="181">
        <f t="shared" si="1"/>
        <v>-4.4869868434033386E-3</v>
      </c>
    </row>
    <row r="76" spans="1:31" x14ac:dyDescent="0.25">
      <c r="A76" s="171"/>
      <c r="B76" s="171"/>
      <c r="C76" s="171" t="s">
        <v>253</v>
      </c>
      <c r="D76" s="172">
        <f>D69+D64+D59+D54+D49+D44+D39+D34+D24+D19+D9</f>
        <v>-0.50284400000000007</v>
      </c>
      <c r="E76" s="172">
        <f t="shared" si="1"/>
        <v>-0.55995159699999997</v>
      </c>
      <c r="F76" s="172">
        <f t="shared" si="1"/>
        <v>-0.53266375199999993</v>
      </c>
      <c r="G76" s="172">
        <f t="shared" si="1"/>
        <v>-0.48293737199999986</v>
      </c>
      <c r="H76" s="172">
        <f t="shared" si="1"/>
        <v>-0.44127633000000005</v>
      </c>
      <c r="I76" s="172">
        <f t="shared" si="1"/>
        <v>-0.35417194000000002</v>
      </c>
      <c r="J76" s="172">
        <f t="shared" si="1"/>
        <v>-0.29213004999999992</v>
      </c>
      <c r="K76" s="173"/>
      <c r="L76" s="180">
        <f>L69+L64+L59+L54+L49+L44+L39+L34+L24+L19+L9</f>
        <v>-0.25324088999999994</v>
      </c>
      <c r="M76" s="181">
        <f t="shared" si="1"/>
        <v>-0.20450546999999988</v>
      </c>
      <c r="N76" s="181">
        <f t="shared" si="1"/>
        <v>-0.15266981000000002</v>
      </c>
      <c r="O76" s="181">
        <f t="shared" si="1"/>
        <v>-9.4165689999999996E-2</v>
      </c>
      <c r="P76" s="181">
        <f t="shared" si="1"/>
        <v>-6.0491640000000013E-2</v>
      </c>
      <c r="Q76" s="181">
        <f t="shared" si="1"/>
        <v>-2.4071749999999975E-2</v>
      </c>
      <c r="R76" s="181">
        <f t="shared" si="1"/>
        <v>-9.8112299999999764E-3</v>
      </c>
      <c r="S76" s="181">
        <f t="shared" si="1"/>
        <v>3.1451999999999869E-4</v>
      </c>
      <c r="T76" s="181">
        <f t="shared" si="1"/>
        <v>7.8880860000000025E-3</v>
      </c>
      <c r="U76" s="181">
        <f t="shared" si="1"/>
        <v>2.1137081000000058E-2</v>
      </c>
      <c r="V76" s="181">
        <f t="shared" si="1"/>
        <v>4.5652285999999993E-2</v>
      </c>
      <c r="W76" s="181">
        <f t="shared" si="1"/>
        <v>6.4468250000000032E-2</v>
      </c>
      <c r="X76" s="181">
        <f t="shared" si="1"/>
        <v>7.9692283999999974E-2</v>
      </c>
      <c r="Y76" s="181">
        <f t="shared" si="1"/>
        <v>8.5353063999999965E-2</v>
      </c>
      <c r="Z76" s="181">
        <f t="shared" si="1"/>
        <v>9.6319845000000015E-2</v>
      </c>
      <c r="AA76" s="181">
        <f t="shared" si="1"/>
        <v>9.7867626000000069E-2</v>
      </c>
      <c r="AB76" s="181">
        <f t="shared" si="1"/>
        <v>9.8043305999999969E-2</v>
      </c>
      <c r="AC76" s="181">
        <f t="shared" si="1"/>
        <v>9.5803897000000027E-2</v>
      </c>
      <c r="AD76" s="181">
        <f t="shared" si="1"/>
        <v>8.1788995999999975E-2</v>
      </c>
      <c r="AE76" s="181">
        <f t="shared" si="1"/>
        <v>8.0853493999999984E-2</v>
      </c>
    </row>
    <row r="77" spans="1:31" x14ac:dyDescent="0.25">
      <c r="A77" s="171"/>
      <c r="B77" s="171"/>
      <c r="C77" s="171" t="s">
        <v>255</v>
      </c>
      <c r="D77" s="172">
        <f>D70+D65+D60+D55+D50+D45+D40+D35+D25+D20+D10</f>
        <v>-0.50284400000000007</v>
      </c>
      <c r="E77" s="172">
        <f t="shared" si="1"/>
        <v>-0.55995159699999997</v>
      </c>
      <c r="F77" s="172">
        <f t="shared" si="1"/>
        <v>-0.53266375199999993</v>
      </c>
      <c r="G77" s="172">
        <f t="shared" si="1"/>
        <v>-0.48293737199999986</v>
      </c>
      <c r="H77" s="172">
        <f t="shared" si="1"/>
        <v>-0.44127633000000005</v>
      </c>
      <c r="I77" s="172">
        <f t="shared" si="1"/>
        <v>-0.35417194000000002</v>
      </c>
      <c r="J77" s="172">
        <f t="shared" si="1"/>
        <v>-0.29213004999999992</v>
      </c>
      <c r="K77" s="173"/>
      <c r="L77" s="180">
        <f>L70+L65+L60+L55+L50+L45+L40+L35+L25+L20+L10</f>
        <v>-0.25324088999999994</v>
      </c>
      <c r="M77" s="181">
        <f t="shared" si="1"/>
        <v>-0.20450546999999988</v>
      </c>
      <c r="N77" s="181">
        <f t="shared" si="1"/>
        <v>-0.14838758000000002</v>
      </c>
      <c r="O77" s="181">
        <f t="shared" si="1"/>
        <v>-8.3249989999999913E-2</v>
      </c>
      <c r="P77" s="181">
        <f t="shared" si="1"/>
        <v>-3.6014540000000012E-2</v>
      </c>
      <c r="Q77" s="181">
        <f t="shared" si="1"/>
        <v>1.9265850000000154E-2</v>
      </c>
      <c r="R77" s="181">
        <f t="shared" si="1"/>
        <v>5.379977000000008E-2</v>
      </c>
      <c r="S77" s="181">
        <f t="shared" si="1"/>
        <v>7.8903919999999975E-2</v>
      </c>
      <c r="T77" s="181">
        <f t="shared" si="1"/>
        <v>9.8579985999999925E-2</v>
      </c>
      <c r="U77" s="181">
        <f t="shared" si="1"/>
        <v>0.10289718100000002</v>
      </c>
      <c r="V77" s="181">
        <f t="shared" si="1"/>
        <v>0.10976998600000004</v>
      </c>
      <c r="W77" s="181">
        <f t="shared" si="1"/>
        <v>0.13966445000000005</v>
      </c>
      <c r="X77" s="181">
        <f t="shared" si="1"/>
        <v>0.177863984</v>
      </c>
      <c r="Y77" s="181">
        <f t="shared" si="1"/>
        <v>0.20181066400000008</v>
      </c>
      <c r="Z77" s="181">
        <f t="shared" si="1"/>
        <v>0.21736218499999999</v>
      </c>
      <c r="AA77" s="181">
        <f t="shared" si="1"/>
        <v>0.23487044600000001</v>
      </c>
      <c r="AB77" s="181">
        <f t="shared" si="1"/>
        <v>0.24775305600000005</v>
      </c>
      <c r="AC77" s="181">
        <f t="shared" si="1"/>
        <v>0.25907215699999991</v>
      </c>
      <c r="AD77" s="181">
        <f t="shared" si="1"/>
        <v>0.27517085599999991</v>
      </c>
      <c r="AE77" s="181">
        <f t="shared" si="1"/>
        <v>0.31381064399999992</v>
      </c>
    </row>
    <row r="78" spans="1:31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5"/>
      <c r="L78" s="176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</row>
    <row r="79" spans="1:31" x14ac:dyDescent="0.25">
      <c r="A79" s="171" t="s">
        <v>113</v>
      </c>
      <c r="B79" s="171"/>
      <c r="C79" s="171" t="s">
        <v>249</v>
      </c>
      <c r="D79" s="172">
        <f t="shared" ref="D79:J82" si="2">D17+D32</f>
        <v>4.0200000000000001E-4</v>
      </c>
      <c r="E79" s="172">
        <f t="shared" si="2"/>
        <v>1.31247E-3</v>
      </c>
      <c r="F79" s="172">
        <f t="shared" si="2"/>
        <v>2.3707900000000002E-3</v>
      </c>
      <c r="G79" s="172">
        <f t="shared" si="2"/>
        <v>3.5391099999999998E-3</v>
      </c>
      <c r="H79" s="172">
        <f t="shared" si="2"/>
        <v>4.7701200000000001E-3</v>
      </c>
      <c r="I79" s="172">
        <f t="shared" si="2"/>
        <v>7.3217999999999998E-3</v>
      </c>
      <c r="J79" s="172">
        <f t="shared" si="2"/>
        <v>1.224227E-2</v>
      </c>
      <c r="K79" s="173">
        <f>N101</f>
        <v>1.7000000000000001E-2</v>
      </c>
      <c r="L79" s="174">
        <f t="shared" ref="L79:AE82" si="3">L17+L32</f>
        <v>2.01818E-2</v>
      </c>
      <c r="M79" s="172">
        <f t="shared" si="3"/>
        <v>3.1155080000000002E-2</v>
      </c>
      <c r="N79" s="172">
        <f t="shared" si="3"/>
        <v>4.4163110000000005E-2</v>
      </c>
      <c r="O79" s="172">
        <f t="shared" si="3"/>
        <v>5.659894E-2</v>
      </c>
      <c r="P79" s="172">
        <f t="shared" si="3"/>
        <v>6.6631799999999991E-2</v>
      </c>
      <c r="Q79" s="172">
        <f t="shared" si="3"/>
        <v>7.6668100000000003E-2</v>
      </c>
      <c r="R79" s="172">
        <f t="shared" si="3"/>
        <v>8.7283600000000003E-2</v>
      </c>
      <c r="S79" s="172">
        <f t="shared" si="3"/>
        <v>9.7100600000000009E-2</v>
      </c>
      <c r="T79" s="172">
        <f t="shared" si="3"/>
        <v>0.1019801</v>
      </c>
      <c r="U79" s="172">
        <f t="shared" si="3"/>
        <v>0.106032</v>
      </c>
      <c r="V79" s="172">
        <f t="shared" si="3"/>
        <v>0.110445</v>
      </c>
      <c r="W79" s="172">
        <f t="shared" si="3"/>
        <v>0.11547350000000001</v>
      </c>
      <c r="X79" s="172">
        <f t="shared" si="3"/>
        <v>0.12111219999999999</v>
      </c>
      <c r="Y79" s="172">
        <f t="shared" si="3"/>
        <v>0.12711610000000001</v>
      </c>
      <c r="Z79" s="172">
        <f t="shared" si="3"/>
        <v>0.13322300000000001</v>
      </c>
      <c r="AA79" s="172">
        <f t="shared" si="3"/>
        <v>0.13858920000000002</v>
      </c>
      <c r="AB79" s="172">
        <f t="shared" si="3"/>
        <v>0.1422795</v>
      </c>
      <c r="AC79" s="172">
        <f t="shared" si="3"/>
        <v>0.14518630000000002</v>
      </c>
      <c r="AD79" s="172">
        <f t="shared" si="3"/>
        <v>0.14710480000000001</v>
      </c>
      <c r="AE79" s="172">
        <f t="shared" si="3"/>
        <v>0.14768619999999999</v>
      </c>
    </row>
    <row r="80" spans="1:31" x14ac:dyDescent="0.25">
      <c r="A80" s="171"/>
      <c r="B80" s="171"/>
      <c r="C80" s="171" t="s">
        <v>251</v>
      </c>
      <c r="D80" s="172">
        <f t="shared" si="2"/>
        <v>4.0200000000000001E-4</v>
      </c>
      <c r="E80" s="172">
        <f t="shared" si="2"/>
        <v>1.31247E-3</v>
      </c>
      <c r="F80" s="172">
        <f t="shared" si="2"/>
        <v>2.3707900000000002E-3</v>
      </c>
      <c r="G80" s="172">
        <f t="shared" si="2"/>
        <v>3.53908E-3</v>
      </c>
      <c r="H80" s="172">
        <f t="shared" si="2"/>
        <v>4.7700699999999995E-3</v>
      </c>
      <c r="I80" s="172">
        <f t="shared" si="2"/>
        <v>7.3217999999999998E-3</v>
      </c>
      <c r="J80" s="172">
        <f t="shared" si="2"/>
        <v>1.2245329999999999E-2</v>
      </c>
      <c r="K80" s="173"/>
      <c r="L80" s="174">
        <f t="shared" si="3"/>
        <v>2.0234411116689409E-2</v>
      </c>
      <c r="M80" s="172">
        <f t="shared" si="3"/>
        <v>3.1582342926412786E-2</v>
      </c>
      <c r="N80" s="172">
        <f t="shared" si="3"/>
        <v>4.5521483756601755E-2</v>
      </c>
      <c r="O80" s="172">
        <f t="shared" si="3"/>
        <v>5.9247143566608401E-2</v>
      </c>
      <c r="P80" s="172">
        <f t="shared" si="3"/>
        <v>7.1364425122737801E-2</v>
      </c>
      <c r="Q80" s="172">
        <f t="shared" si="3"/>
        <v>8.3822866901755305E-2</v>
      </c>
      <c r="R80" s="172">
        <f t="shared" si="3"/>
        <v>9.7052357159554792E-2</v>
      </c>
      <c r="S80" s="172">
        <f t="shared" si="3"/>
        <v>0.1105327764526009</v>
      </c>
      <c r="T80" s="172">
        <f t="shared" si="3"/>
        <v>0.1234375899657605</v>
      </c>
      <c r="U80" s="172">
        <f t="shared" si="3"/>
        <v>0.13181652501225399</v>
      </c>
      <c r="V80" s="172">
        <f t="shared" si="3"/>
        <v>0.13465403020381891</v>
      </c>
      <c r="W80" s="172">
        <f t="shared" si="3"/>
        <v>0.13670130819082191</v>
      </c>
      <c r="X80" s="172">
        <f t="shared" si="3"/>
        <v>0.13926743157207891</v>
      </c>
      <c r="Y80" s="172">
        <f t="shared" si="3"/>
        <v>0.14252728968858669</v>
      </c>
      <c r="Z80" s="172">
        <f t="shared" si="3"/>
        <v>0.14686138089746151</v>
      </c>
      <c r="AA80" s="172">
        <f t="shared" si="3"/>
        <v>0.1528101889416574</v>
      </c>
      <c r="AB80" s="172">
        <f t="shared" si="3"/>
        <v>0.16001049429178149</v>
      </c>
      <c r="AC80" s="172">
        <f t="shared" si="3"/>
        <v>0.17368645314127198</v>
      </c>
      <c r="AD80" s="172">
        <f t="shared" si="3"/>
        <v>0.19491817057132679</v>
      </c>
      <c r="AE80" s="172">
        <f t="shared" si="3"/>
        <v>0.2154090777039524</v>
      </c>
    </row>
    <row r="81" spans="1:31" x14ac:dyDescent="0.25">
      <c r="A81" s="171"/>
      <c r="B81" s="171"/>
      <c r="C81" s="171" t="s">
        <v>253</v>
      </c>
      <c r="D81" s="172">
        <f t="shared" si="2"/>
        <v>4.0200000000000001E-4</v>
      </c>
      <c r="E81" s="172">
        <f t="shared" si="2"/>
        <v>1.31247E-3</v>
      </c>
      <c r="F81" s="172">
        <f t="shared" si="2"/>
        <v>2.3707900000000002E-3</v>
      </c>
      <c r="G81" s="172">
        <f t="shared" si="2"/>
        <v>3.53908E-3</v>
      </c>
      <c r="H81" s="172">
        <f t="shared" si="2"/>
        <v>4.7700699999999995E-3</v>
      </c>
      <c r="I81" s="172">
        <f t="shared" si="2"/>
        <v>7.3217999999999998E-3</v>
      </c>
      <c r="J81" s="172">
        <f t="shared" si="2"/>
        <v>1.2245329999999999E-2</v>
      </c>
      <c r="K81" s="173"/>
      <c r="L81" s="174">
        <f t="shared" si="3"/>
        <v>2.015252E-2</v>
      </c>
      <c r="M81" s="172">
        <f t="shared" si="3"/>
        <v>3.1030059999999998E-2</v>
      </c>
      <c r="N81" s="172">
        <f t="shared" si="3"/>
        <v>4.5579690000000006E-2</v>
      </c>
      <c r="O81" s="172">
        <f t="shared" si="3"/>
        <v>6.4201400000000006E-2</v>
      </c>
      <c r="P81" s="172">
        <f t="shared" si="3"/>
        <v>8.1733700000000006E-2</v>
      </c>
      <c r="Q81" s="172">
        <f t="shared" si="3"/>
        <v>9.7779900000000003E-2</v>
      </c>
      <c r="R81" s="172">
        <f t="shared" si="3"/>
        <v>0.1137792</v>
      </c>
      <c r="S81" s="172">
        <f t="shared" si="3"/>
        <v>0.1294051</v>
      </c>
      <c r="T81" s="172">
        <f t="shared" si="3"/>
        <v>0.14588229999999999</v>
      </c>
      <c r="U81" s="172">
        <f t="shared" si="3"/>
        <v>0.16389410000000001</v>
      </c>
      <c r="V81" s="172">
        <f t="shared" si="3"/>
        <v>0.18247459999999999</v>
      </c>
      <c r="W81" s="172">
        <f t="shared" si="3"/>
        <v>0.1990816</v>
      </c>
      <c r="X81" s="172">
        <f t="shared" si="3"/>
        <v>0.21338090000000001</v>
      </c>
      <c r="Y81" s="172">
        <f t="shared" si="3"/>
        <v>0.22761899999999999</v>
      </c>
      <c r="Z81" s="172">
        <f t="shared" si="3"/>
        <v>0.24163979999999999</v>
      </c>
      <c r="AA81" s="172">
        <f t="shared" si="3"/>
        <v>0.25489700000000004</v>
      </c>
      <c r="AB81" s="172">
        <f t="shared" si="3"/>
        <v>0.26447949999999998</v>
      </c>
      <c r="AC81" s="172">
        <f t="shared" si="3"/>
        <v>0.26944790000000002</v>
      </c>
      <c r="AD81" s="172">
        <f t="shared" si="3"/>
        <v>0.27218540000000002</v>
      </c>
      <c r="AE81" s="172">
        <f t="shared" si="3"/>
        <v>0.27675860000000002</v>
      </c>
    </row>
    <row r="82" spans="1:31" x14ac:dyDescent="0.25">
      <c r="A82" s="171"/>
      <c r="B82" s="171"/>
      <c r="C82" s="171" t="s">
        <v>255</v>
      </c>
      <c r="D82" s="172">
        <f t="shared" si="2"/>
        <v>4.0200000000000001E-4</v>
      </c>
      <c r="E82" s="172">
        <f t="shared" si="2"/>
        <v>1.31247E-3</v>
      </c>
      <c r="F82" s="172">
        <f t="shared" si="2"/>
        <v>2.3707900000000002E-3</v>
      </c>
      <c r="G82" s="172">
        <f t="shared" si="2"/>
        <v>3.53908E-3</v>
      </c>
      <c r="H82" s="172">
        <f t="shared" si="2"/>
        <v>4.7700699999999995E-3</v>
      </c>
      <c r="I82" s="172">
        <f t="shared" si="2"/>
        <v>7.3217999999999998E-3</v>
      </c>
      <c r="J82" s="172">
        <f t="shared" si="2"/>
        <v>1.2245329999999999E-2</v>
      </c>
      <c r="K82" s="173"/>
      <c r="L82" s="174">
        <f t="shared" si="3"/>
        <v>2.015252E-2</v>
      </c>
      <c r="M82" s="172">
        <f t="shared" si="3"/>
        <v>3.1030059999999998E-2</v>
      </c>
      <c r="N82" s="172">
        <f t="shared" si="3"/>
        <v>4.5337420000000003E-2</v>
      </c>
      <c r="O82" s="172">
        <f t="shared" si="3"/>
        <v>6.3475699999999996E-2</v>
      </c>
      <c r="P82" s="172">
        <f t="shared" si="3"/>
        <v>8.2588700000000001E-2</v>
      </c>
      <c r="Q82" s="172">
        <f t="shared" si="3"/>
        <v>0.1014549</v>
      </c>
      <c r="R82" s="172">
        <f t="shared" si="3"/>
        <v>0.12076540000000001</v>
      </c>
      <c r="S82" s="172">
        <f t="shared" si="3"/>
        <v>0.14080949999999998</v>
      </c>
      <c r="T82" s="172">
        <f t="shared" si="3"/>
        <v>0.16200109999999998</v>
      </c>
      <c r="U82" s="172">
        <f t="shared" si="3"/>
        <v>0.18457590000000001</v>
      </c>
      <c r="V82" s="172">
        <f t="shared" si="3"/>
        <v>0.20832889999999998</v>
      </c>
      <c r="W82" s="172">
        <f t="shared" si="3"/>
        <v>0.23414560000000001</v>
      </c>
      <c r="X82" s="172">
        <f t="shared" si="3"/>
        <v>0.26262609999999997</v>
      </c>
      <c r="Y82" s="172">
        <f t="shared" si="3"/>
        <v>0.29368380000000005</v>
      </c>
      <c r="Z82" s="172">
        <f t="shared" si="3"/>
        <v>0.32687269999999996</v>
      </c>
      <c r="AA82" s="172">
        <f t="shared" si="3"/>
        <v>0.35753030000000002</v>
      </c>
      <c r="AB82" s="172">
        <f t="shared" si="3"/>
        <v>0.37368790000000002</v>
      </c>
      <c r="AC82" s="172">
        <f t="shared" si="3"/>
        <v>0.38718409999999998</v>
      </c>
      <c r="AD82" s="172">
        <f t="shared" si="3"/>
        <v>0.41302030000000001</v>
      </c>
      <c r="AE82" s="172">
        <f t="shared" si="3"/>
        <v>0.4531347</v>
      </c>
    </row>
    <row r="83" spans="1:31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5"/>
      <c r="L83" s="176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</row>
    <row r="84" spans="1:31" x14ac:dyDescent="0.25">
      <c r="A84" s="171" t="s">
        <v>124</v>
      </c>
      <c r="B84" s="171"/>
      <c r="C84" s="171" t="s">
        <v>249</v>
      </c>
      <c r="D84" s="172">
        <f>D74-D79</f>
        <v>-0.50326890000000002</v>
      </c>
      <c r="E84" s="172">
        <f t="shared" ref="E84:J84" si="4">E74-E79</f>
        <v>-0.56125086699999982</v>
      </c>
      <c r="F84" s="172">
        <f t="shared" si="4"/>
        <v>-0.53536014199999993</v>
      </c>
      <c r="G84" s="172">
        <f t="shared" si="4"/>
        <v>-0.4863513519999999</v>
      </c>
      <c r="H84" s="172">
        <f t="shared" si="4"/>
        <v>-0.44603389999999998</v>
      </c>
      <c r="I84" s="172">
        <f t="shared" si="4"/>
        <v>-0.36005764000000001</v>
      </c>
      <c r="J84" s="172">
        <f t="shared" si="4"/>
        <v>-0.30568048000000014</v>
      </c>
      <c r="K84" s="173">
        <f>K74-K79</f>
        <v>-0.33</v>
      </c>
      <c r="L84" s="174">
        <f>L74-L79</f>
        <v>-0.27393861000000008</v>
      </c>
      <c r="M84" s="172">
        <f t="shared" ref="M84:AE87" si="5">M74-M79</f>
        <v>-0.23590633000000008</v>
      </c>
      <c r="N84" s="172">
        <f t="shared" si="5"/>
        <v>-0.20471299999999998</v>
      </c>
      <c r="O84" s="172">
        <f t="shared" si="5"/>
        <v>-0.17349078999999989</v>
      </c>
      <c r="P84" s="172">
        <f t="shared" si="5"/>
        <v>-0.16767394000000002</v>
      </c>
      <c r="Q84" s="172">
        <f t="shared" si="5"/>
        <v>-0.15407235000000002</v>
      </c>
      <c r="R84" s="172">
        <f t="shared" si="5"/>
        <v>-0.15126792999999999</v>
      </c>
      <c r="S84" s="172">
        <f t="shared" si="5"/>
        <v>-0.13496868000000001</v>
      </c>
      <c r="T84" s="172">
        <f t="shared" si="5"/>
        <v>-0.13738411400000008</v>
      </c>
      <c r="U84" s="172">
        <f t="shared" si="5"/>
        <v>-0.15131291899999999</v>
      </c>
      <c r="V84" s="172">
        <f t="shared" si="5"/>
        <v>-0.17478351400000003</v>
      </c>
      <c r="W84" s="172">
        <f t="shared" si="5"/>
        <v>-0.20180895000000004</v>
      </c>
      <c r="X84" s="172">
        <f t="shared" si="5"/>
        <v>-0.21596661600000003</v>
      </c>
      <c r="Y84" s="172">
        <f t="shared" si="5"/>
        <v>-0.22343387599999998</v>
      </c>
      <c r="Z84" s="172">
        <f t="shared" si="5"/>
        <v>-0.22576168499999999</v>
      </c>
      <c r="AA84" s="172">
        <f t="shared" si="5"/>
        <v>-0.22787883400000014</v>
      </c>
      <c r="AB84" s="172">
        <f t="shared" si="5"/>
        <v>-0.23096353399999997</v>
      </c>
      <c r="AC84" s="172">
        <f t="shared" si="5"/>
        <v>-0.22791146300000004</v>
      </c>
      <c r="AD84" s="172">
        <f t="shared" si="5"/>
        <v>-0.22670102400000003</v>
      </c>
      <c r="AE84" s="172">
        <f t="shared" si="5"/>
        <v>-0.22215966600000003</v>
      </c>
    </row>
    <row r="85" spans="1:31" x14ac:dyDescent="0.25">
      <c r="A85" s="171"/>
      <c r="B85" s="171"/>
      <c r="C85" s="171" t="s">
        <v>251</v>
      </c>
      <c r="D85" s="172">
        <f t="shared" ref="D85:J87" si="6">D75-D80</f>
        <v>-0.50324600000000008</v>
      </c>
      <c r="E85" s="172">
        <f t="shared" si="6"/>
        <v>-0.56225416699999997</v>
      </c>
      <c r="F85" s="172">
        <f t="shared" si="6"/>
        <v>-0.53316404199999989</v>
      </c>
      <c r="G85" s="172">
        <f t="shared" si="6"/>
        <v>-0.48600845199999987</v>
      </c>
      <c r="H85" s="172">
        <f t="shared" si="6"/>
        <v>-0.44504840000000012</v>
      </c>
      <c r="I85" s="172">
        <f t="shared" si="6"/>
        <v>-0.36685973999999999</v>
      </c>
      <c r="J85" s="172">
        <f t="shared" si="6"/>
        <v>-0.30380037999999993</v>
      </c>
      <c r="K85" s="173"/>
      <c r="L85" s="174">
        <f t="shared" ref="L85:AA85" si="7">L75-L80</f>
        <v>-0.26893465628381868</v>
      </c>
      <c r="M85" s="172">
        <f t="shared" si="7"/>
        <v>-0.21830435493029868</v>
      </c>
      <c r="N85" s="172">
        <f t="shared" si="7"/>
        <v>-0.1877089752815668</v>
      </c>
      <c r="O85" s="172">
        <f t="shared" si="7"/>
        <v>-0.15614811109844665</v>
      </c>
      <c r="P85" s="172">
        <f t="shared" si="7"/>
        <v>-0.14935464097652565</v>
      </c>
      <c r="Q85" s="172">
        <f t="shared" si="7"/>
        <v>-0.13116302457637963</v>
      </c>
      <c r="R85" s="172">
        <f t="shared" si="7"/>
        <v>-0.12586533743888229</v>
      </c>
      <c r="S85" s="172">
        <f t="shared" si="7"/>
        <v>-0.12498504354152767</v>
      </c>
      <c r="T85" s="172">
        <f t="shared" si="7"/>
        <v>-0.12108999455813353</v>
      </c>
      <c r="U85" s="172">
        <f t="shared" si="7"/>
        <v>-0.13492083572782607</v>
      </c>
      <c r="V85" s="172">
        <f t="shared" si="7"/>
        <v>-0.15190524881472847</v>
      </c>
      <c r="W85" s="172">
        <f t="shared" si="7"/>
        <v>-0.16706800996325963</v>
      </c>
      <c r="X85" s="172">
        <f t="shared" si="7"/>
        <v>-0.18428603612119396</v>
      </c>
      <c r="Y85" s="172">
        <f t="shared" si="7"/>
        <v>-0.19796065316768396</v>
      </c>
      <c r="Z85" s="172">
        <f t="shared" si="7"/>
        <v>-0.2093815806438222</v>
      </c>
      <c r="AA85" s="172">
        <f t="shared" si="7"/>
        <v>-0.21713125321548357</v>
      </c>
      <c r="AB85" s="172">
        <f t="shared" si="5"/>
        <v>-0.22060566197615133</v>
      </c>
      <c r="AC85" s="172">
        <f t="shared" si="5"/>
        <v>-0.22056440328015015</v>
      </c>
      <c r="AD85" s="172">
        <f t="shared" si="5"/>
        <v>-0.22058769952855062</v>
      </c>
      <c r="AE85" s="172">
        <f t="shared" si="5"/>
        <v>-0.21989606454735575</v>
      </c>
    </row>
    <row r="86" spans="1:31" x14ac:dyDescent="0.25">
      <c r="A86" s="171"/>
      <c r="B86" s="171"/>
      <c r="C86" s="171" t="s">
        <v>253</v>
      </c>
      <c r="D86" s="172">
        <f t="shared" si="6"/>
        <v>-0.50324600000000008</v>
      </c>
      <c r="E86" s="172">
        <f t="shared" si="6"/>
        <v>-0.56126406699999998</v>
      </c>
      <c r="F86" s="172">
        <f t="shared" si="6"/>
        <v>-0.53503454199999989</v>
      </c>
      <c r="G86" s="172">
        <f t="shared" si="6"/>
        <v>-0.48647645199999989</v>
      </c>
      <c r="H86" s="172">
        <f t="shared" si="6"/>
        <v>-0.44604640000000007</v>
      </c>
      <c r="I86" s="172">
        <f t="shared" si="6"/>
        <v>-0.36149374000000001</v>
      </c>
      <c r="J86" s="172">
        <f t="shared" si="6"/>
        <v>-0.30437537999999992</v>
      </c>
      <c r="K86" s="173"/>
      <c r="L86" s="174">
        <f>L76-L81</f>
        <v>-0.27339340999999995</v>
      </c>
      <c r="M86" s="172">
        <f t="shared" si="5"/>
        <v>-0.23553552999999988</v>
      </c>
      <c r="N86" s="172">
        <f t="shared" si="5"/>
        <v>-0.19824950000000002</v>
      </c>
      <c r="O86" s="172">
        <f t="shared" si="5"/>
        <v>-0.15836708999999999</v>
      </c>
      <c r="P86" s="172">
        <f t="shared" si="5"/>
        <v>-0.14222534000000003</v>
      </c>
      <c r="Q86" s="172">
        <f t="shared" si="5"/>
        <v>-0.12185164999999998</v>
      </c>
      <c r="R86" s="172">
        <f t="shared" si="5"/>
        <v>-0.12359042999999997</v>
      </c>
      <c r="S86" s="172">
        <f t="shared" si="5"/>
        <v>-0.12909058000000001</v>
      </c>
      <c r="T86" s="172">
        <f t="shared" si="5"/>
        <v>-0.137994214</v>
      </c>
      <c r="U86" s="172">
        <f t="shared" si="5"/>
        <v>-0.14275701899999996</v>
      </c>
      <c r="V86" s="172">
        <f t="shared" si="5"/>
        <v>-0.136822314</v>
      </c>
      <c r="W86" s="172">
        <f t="shared" si="5"/>
        <v>-0.13461334999999996</v>
      </c>
      <c r="X86" s="172">
        <f t="shared" si="5"/>
        <v>-0.13368861600000004</v>
      </c>
      <c r="Y86" s="172">
        <f t="shared" si="5"/>
        <v>-0.14226593600000004</v>
      </c>
      <c r="Z86" s="172">
        <f t="shared" si="5"/>
        <v>-0.14531995499999997</v>
      </c>
      <c r="AA86" s="172">
        <f t="shared" si="5"/>
        <v>-0.15702937399999997</v>
      </c>
      <c r="AB86" s="172">
        <f t="shared" si="5"/>
        <v>-0.16643619400000001</v>
      </c>
      <c r="AC86" s="172">
        <f t="shared" si="5"/>
        <v>-0.17364400299999999</v>
      </c>
      <c r="AD86" s="172">
        <f t="shared" si="5"/>
        <v>-0.19039640400000005</v>
      </c>
      <c r="AE86" s="172">
        <f t="shared" si="5"/>
        <v>-0.19590510600000005</v>
      </c>
    </row>
    <row r="87" spans="1:31" x14ac:dyDescent="0.25">
      <c r="A87" s="171"/>
      <c r="B87" s="171"/>
      <c r="C87" s="171" t="s">
        <v>255</v>
      </c>
      <c r="D87" s="172">
        <f t="shared" si="6"/>
        <v>-0.50324600000000008</v>
      </c>
      <c r="E87" s="172">
        <f t="shared" si="6"/>
        <v>-0.56126406699999998</v>
      </c>
      <c r="F87" s="172">
        <f t="shared" si="6"/>
        <v>-0.53503454199999989</v>
      </c>
      <c r="G87" s="172">
        <f t="shared" si="6"/>
        <v>-0.48647645199999989</v>
      </c>
      <c r="H87" s="172">
        <f t="shared" si="6"/>
        <v>-0.44604640000000007</v>
      </c>
      <c r="I87" s="172">
        <f t="shared" si="6"/>
        <v>-0.36149374000000001</v>
      </c>
      <c r="J87" s="172">
        <f t="shared" si="6"/>
        <v>-0.30437537999999992</v>
      </c>
      <c r="K87" s="173"/>
      <c r="L87" s="174">
        <f>L77-L82</f>
        <v>-0.27339340999999995</v>
      </c>
      <c r="M87" s="172">
        <f t="shared" si="5"/>
        <v>-0.23553552999999988</v>
      </c>
      <c r="N87" s="172">
        <f t="shared" si="5"/>
        <v>-0.19372500000000004</v>
      </c>
      <c r="O87" s="172">
        <f t="shared" si="5"/>
        <v>-0.14672568999999991</v>
      </c>
      <c r="P87" s="172">
        <f t="shared" si="5"/>
        <v>-0.11860324000000001</v>
      </c>
      <c r="Q87" s="172">
        <f t="shared" si="5"/>
        <v>-8.2189049999999847E-2</v>
      </c>
      <c r="R87" s="172">
        <f t="shared" si="5"/>
        <v>-6.6965629999999929E-2</v>
      </c>
      <c r="S87" s="172">
        <f t="shared" si="5"/>
        <v>-6.1905580000000002E-2</v>
      </c>
      <c r="T87" s="172">
        <f t="shared" si="5"/>
        <v>-6.3421114000000056E-2</v>
      </c>
      <c r="U87" s="172">
        <f t="shared" si="5"/>
        <v>-8.1678718999999997E-2</v>
      </c>
      <c r="V87" s="172">
        <f t="shared" si="5"/>
        <v>-9.8558913999999942E-2</v>
      </c>
      <c r="W87" s="172">
        <f t="shared" si="5"/>
        <v>-9.4481149999999958E-2</v>
      </c>
      <c r="X87" s="172">
        <f t="shared" si="5"/>
        <v>-8.4762115999999971E-2</v>
      </c>
      <c r="Y87" s="172">
        <f t="shared" si="5"/>
        <v>-9.1873135999999966E-2</v>
      </c>
      <c r="Z87" s="172">
        <f t="shared" si="5"/>
        <v>-0.10951051499999997</v>
      </c>
      <c r="AA87" s="172">
        <f t="shared" si="5"/>
        <v>-0.12265985400000001</v>
      </c>
      <c r="AB87" s="172">
        <f t="shared" si="5"/>
        <v>-0.12593484399999996</v>
      </c>
      <c r="AC87" s="172">
        <f t="shared" si="5"/>
        <v>-0.12811194300000006</v>
      </c>
      <c r="AD87" s="172">
        <f t="shared" si="5"/>
        <v>-0.1378494440000001</v>
      </c>
      <c r="AE87" s="172">
        <f t="shared" si="5"/>
        <v>-0.13932405600000008</v>
      </c>
    </row>
    <row r="88" spans="1:31" x14ac:dyDescent="0.25">
      <c r="A88" s="171"/>
      <c r="B88" s="171"/>
      <c r="C88" s="171"/>
      <c r="D88" s="172"/>
      <c r="E88" s="172"/>
      <c r="F88" s="172"/>
      <c r="G88" s="172"/>
      <c r="H88" s="172"/>
      <c r="I88" s="172"/>
      <c r="J88" s="172"/>
      <c r="K88" s="173"/>
      <c r="L88" s="174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</row>
    <row r="89" spans="1:31" x14ac:dyDescent="0.25">
      <c r="A89" s="171" t="s">
        <v>120</v>
      </c>
      <c r="B89" s="171"/>
      <c r="C89" s="171" t="s">
        <v>249</v>
      </c>
      <c r="D89" s="172">
        <f>D17+D32+D12+D27</f>
        <v>0.43037100000000006</v>
      </c>
      <c r="E89" s="172">
        <f t="shared" ref="E89:J89" si="8">E17+E32+E12+E27</f>
        <v>0.47277147000000003</v>
      </c>
      <c r="F89" s="172">
        <f t="shared" si="8"/>
        <v>0.52555978999999997</v>
      </c>
      <c r="G89" s="172">
        <f t="shared" si="8"/>
        <v>0.58005311000000004</v>
      </c>
      <c r="H89" s="172">
        <f t="shared" si="8"/>
        <v>0.62471211999999998</v>
      </c>
      <c r="I89" s="172">
        <f t="shared" si="8"/>
        <v>0.66524880000000008</v>
      </c>
      <c r="J89" s="172">
        <f t="shared" si="8"/>
        <v>0.70199426999999992</v>
      </c>
      <c r="K89" s="173"/>
      <c r="L89" s="174">
        <f t="shared" ref="L89:AE92" si="9">L17+L32+L12+L27</f>
        <v>0.74527480000000002</v>
      </c>
      <c r="M89" s="172">
        <f t="shared" si="9"/>
        <v>0.78967907999999998</v>
      </c>
      <c r="N89" s="172">
        <f t="shared" si="9"/>
        <v>0.81170311000000006</v>
      </c>
      <c r="O89" s="172">
        <f t="shared" si="9"/>
        <v>0.81280693999999998</v>
      </c>
      <c r="P89" s="172">
        <f t="shared" si="9"/>
        <v>0.80772280000000007</v>
      </c>
      <c r="Q89" s="172">
        <f t="shared" si="9"/>
        <v>0.80747710000000006</v>
      </c>
      <c r="R89" s="172">
        <f t="shared" si="9"/>
        <v>0.8113026000000001</v>
      </c>
      <c r="S89" s="172">
        <f t="shared" si="9"/>
        <v>0.8171176</v>
      </c>
      <c r="T89" s="172">
        <f t="shared" si="9"/>
        <v>0.81292710000000001</v>
      </c>
      <c r="U89" s="172">
        <f t="shared" si="9"/>
        <v>0.79779599999999995</v>
      </c>
      <c r="V89" s="172">
        <f t="shared" si="9"/>
        <v>0.77265399999999995</v>
      </c>
      <c r="W89" s="172">
        <f t="shared" si="9"/>
        <v>0.75281850000000006</v>
      </c>
      <c r="X89" s="172">
        <f t="shared" si="9"/>
        <v>0.74321720000000002</v>
      </c>
      <c r="Y89" s="172">
        <f t="shared" si="9"/>
        <v>0.73873610000000001</v>
      </c>
      <c r="Z89" s="172">
        <f t="shared" si="9"/>
        <v>0.7379659999999999</v>
      </c>
      <c r="AA89" s="172">
        <f t="shared" si="9"/>
        <v>0.73834120000000003</v>
      </c>
      <c r="AB89" s="172">
        <f t="shared" si="9"/>
        <v>0.73794249999999995</v>
      </c>
      <c r="AC89" s="172">
        <f t="shared" si="9"/>
        <v>0.73818130000000004</v>
      </c>
      <c r="AD89" s="172">
        <f t="shared" si="9"/>
        <v>0.73762879999999997</v>
      </c>
      <c r="AE89" s="172">
        <f t="shared" si="9"/>
        <v>0.73626619999999998</v>
      </c>
    </row>
    <row r="90" spans="1:31" x14ac:dyDescent="0.25">
      <c r="A90" s="171"/>
      <c r="B90" s="171"/>
      <c r="C90" s="171" t="s">
        <v>251</v>
      </c>
      <c r="D90" s="172">
        <f t="shared" ref="D90:J92" si="10">D18+D33+D13+D28</f>
        <v>0.43037100000000006</v>
      </c>
      <c r="E90" s="172">
        <f t="shared" si="10"/>
        <v>0.47283447000000001</v>
      </c>
      <c r="F90" s="172">
        <f t="shared" si="10"/>
        <v>0.52578279000000006</v>
      </c>
      <c r="G90" s="172">
        <f t="shared" si="10"/>
        <v>0.57924507999999997</v>
      </c>
      <c r="H90" s="172">
        <f t="shared" si="10"/>
        <v>0.62392807000000006</v>
      </c>
      <c r="I90" s="172">
        <f t="shared" si="10"/>
        <v>0.66480479999999997</v>
      </c>
      <c r="J90" s="172">
        <f t="shared" si="10"/>
        <v>0.7038743300000001</v>
      </c>
      <c r="K90" s="173"/>
      <c r="L90" s="174">
        <f t="shared" si="9"/>
        <v>0.74875270342454248</v>
      </c>
      <c r="M90" s="172">
        <f t="shared" si="9"/>
        <v>0.79973484808578976</v>
      </c>
      <c r="N90" s="172">
        <f t="shared" si="9"/>
        <v>0.83910961542278473</v>
      </c>
      <c r="O90" s="172">
        <f t="shared" si="9"/>
        <v>0.86240608245134243</v>
      </c>
      <c r="P90" s="172">
        <f t="shared" si="9"/>
        <v>0.87575603276490976</v>
      </c>
      <c r="Q90" s="172">
        <f t="shared" si="9"/>
        <v>0.88682433031499341</v>
      </c>
      <c r="R90" s="172">
        <f t="shared" si="9"/>
        <v>0.89812987204640982</v>
      </c>
      <c r="S90" s="172">
        <f t="shared" si="9"/>
        <v>0.90770076308399394</v>
      </c>
      <c r="T90" s="172">
        <f t="shared" si="9"/>
        <v>0.91130042728036542</v>
      </c>
      <c r="U90" s="172">
        <f t="shared" si="9"/>
        <v>0.89966737106442296</v>
      </c>
      <c r="V90" s="172">
        <f t="shared" si="9"/>
        <v>0.87722681462764596</v>
      </c>
      <c r="W90" s="172">
        <f t="shared" si="9"/>
        <v>0.85085012763738388</v>
      </c>
      <c r="X90" s="172">
        <f t="shared" si="9"/>
        <v>0.825475828722118</v>
      </c>
      <c r="Y90" s="172">
        <f t="shared" si="9"/>
        <v>0.80654288083314774</v>
      </c>
      <c r="Z90" s="172">
        <f t="shared" si="9"/>
        <v>0.79725409206002751</v>
      </c>
      <c r="AA90" s="172">
        <f t="shared" si="9"/>
        <v>0.79722631257027343</v>
      </c>
      <c r="AB90" s="172">
        <f t="shared" si="9"/>
        <v>0.80042294412851156</v>
      </c>
      <c r="AC90" s="172">
        <f t="shared" si="9"/>
        <v>0.810646870173513</v>
      </c>
      <c r="AD90" s="172">
        <f t="shared" si="9"/>
        <v>0.82936634123325181</v>
      </c>
      <c r="AE90" s="172">
        <f t="shared" si="9"/>
        <v>0.8477152362465844</v>
      </c>
    </row>
    <row r="91" spans="1:31" x14ac:dyDescent="0.25">
      <c r="A91" s="171"/>
      <c r="B91" s="171"/>
      <c r="C91" s="171" t="s">
        <v>253</v>
      </c>
      <c r="D91" s="172">
        <f t="shared" si="10"/>
        <v>0.43037100000000006</v>
      </c>
      <c r="E91" s="172">
        <f t="shared" si="10"/>
        <v>0.47283447000000001</v>
      </c>
      <c r="F91" s="172">
        <f t="shared" si="10"/>
        <v>0.52578279000000006</v>
      </c>
      <c r="G91" s="172">
        <f t="shared" si="10"/>
        <v>0.57924507999999997</v>
      </c>
      <c r="H91" s="172">
        <f t="shared" si="10"/>
        <v>0.62392807000000006</v>
      </c>
      <c r="I91" s="172">
        <f t="shared" si="10"/>
        <v>0.66480479999999997</v>
      </c>
      <c r="J91" s="172">
        <f t="shared" si="10"/>
        <v>0.7038743300000001</v>
      </c>
      <c r="K91" s="173"/>
      <c r="L91" s="174">
        <f t="shared" si="9"/>
        <v>0.74544551999999997</v>
      </c>
      <c r="M91" s="172">
        <f t="shared" si="9"/>
        <v>0.78930106</v>
      </c>
      <c r="N91" s="172">
        <f t="shared" si="9"/>
        <v>0.84201669000000001</v>
      </c>
      <c r="O91" s="172">
        <f t="shared" si="9"/>
        <v>0.89666839999999992</v>
      </c>
      <c r="P91" s="172">
        <f t="shared" si="9"/>
        <v>0.94025069999999999</v>
      </c>
      <c r="Q91" s="172">
        <f t="shared" si="9"/>
        <v>0.96657990000000005</v>
      </c>
      <c r="R91" s="172">
        <f t="shared" si="9"/>
        <v>0.98598119999999989</v>
      </c>
      <c r="S91" s="172">
        <f t="shared" si="9"/>
        <v>1.0067250999999999</v>
      </c>
      <c r="T91" s="172">
        <f t="shared" si="9"/>
        <v>1.0312173</v>
      </c>
      <c r="U91" s="172">
        <f t="shared" si="9"/>
        <v>1.0553971</v>
      </c>
      <c r="V91" s="172">
        <f t="shared" si="9"/>
        <v>1.0690446</v>
      </c>
      <c r="W91" s="172">
        <f t="shared" si="9"/>
        <v>1.0726266</v>
      </c>
      <c r="X91" s="172">
        <f t="shared" si="9"/>
        <v>1.0643978999999999</v>
      </c>
      <c r="Y91" s="172">
        <f t="shared" si="9"/>
        <v>1.0472729999999999</v>
      </c>
      <c r="Z91" s="172">
        <f t="shared" si="9"/>
        <v>1.0341068</v>
      </c>
      <c r="AA91" s="172">
        <f t="shared" si="9"/>
        <v>1.0251710000000001</v>
      </c>
      <c r="AB91" s="172">
        <f t="shared" si="9"/>
        <v>1.0170165</v>
      </c>
      <c r="AC91" s="172">
        <f t="shared" si="9"/>
        <v>1.0087069</v>
      </c>
      <c r="AD91" s="172">
        <f t="shared" si="9"/>
        <v>1.0021784</v>
      </c>
      <c r="AE91" s="172">
        <f t="shared" si="9"/>
        <v>1.0021426</v>
      </c>
    </row>
    <row r="92" spans="1:31" x14ac:dyDescent="0.25">
      <c r="A92" s="171"/>
      <c r="B92" s="171"/>
      <c r="C92" s="171" t="s">
        <v>255</v>
      </c>
      <c r="D92" s="172">
        <f t="shared" si="10"/>
        <v>0.43037100000000006</v>
      </c>
      <c r="E92" s="172">
        <f t="shared" si="10"/>
        <v>0.47283447000000001</v>
      </c>
      <c r="F92" s="172">
        <f t="shared" si="10"/>
        <v>0.52578279000000006</v>
      </c>
      <c r="G92" s="172">
        <f t="shared" si="10"/>
        <v>0.57924507999999997</v>
      </c>
      <c r="H92" s="172">
        <f t="shared" si="10"/>
        <v>0.62392807000000006</v>
      </c>
      <c r="I92" s="172">
        <f t="shared" si="10"/>
        <v>0.66480479999999997</v>
      </c>
      <c r="J92" s="172">
        <f t="shared" si="10"/>
        <v>0.7038743300000001</v>
      </c>
      <c r="K92" s="173"/>
      <c r="L92" s="174">
        <f>L20+L35+L15+L30</f>
        <v>0.74544551999999997</v>
      </c>
      <c r="M92" s="172">
        <f t="shared" si="9"/>
        <v>0.78930106</v>
      </c>
      <c r="N92" s="172">
        <f t="shared" si="9"/>
        <v>0.84942441999999996</v>
      </c>
      <c r="O92" s="172">
        <f t="shared" si="9"/>
        <v>0.92216170000000008</v>
      </c>
      <c r="P92" s="172">
        <f t="shared" si="9"/>
        <v>0.99704170000000003</v>
      </c>
      <c r="Q92" s="172">
        <f t="shared" si="9"/>
        <v>1.0692339</v>
      </c>
      <c r="R92" s="172">
        <f t="shared" si="9"/>
        <v>1.1371644000000001</v>
      </c>
      <c r="S92" s="172">
        <f t="shared" si="9"/>
        <v>1.2012355000000001</v>
      </c>
      <c r="T92" s="172">
        <f t="shared" si="9"/>
        <v>1.2622830999999999</v>
      </c>
      <c r="U92" s="172">
        <f t="shared" si="9"/>
        <v>1.2940959000000001</v>
      </c>
      <c r="V92" s="172">
        <f t="shared" si="9"/>
        <v>1.3114839</v>
      </c>
      <c r="W92" s="172">
        <f t="shared" si="9"/>
        <v>1.3593926000000001</v>
      </c>
      <c r="X92" s="172">
        <f t="shared" si="9"/>
        <v>1.4183831</v>
      </c>
      <c r="Y92" s="172">
        <f t="shared" si="9"/>
        <v>1.4406358000000001</v>
      </c>
      <c r="Z92" s="172">
        <f t="shared" si="9"/>
        <v>1.4250476999999999</v>
      </c>
      <c r="AA92" s="172">
        <f t="shared" si="9"/>
        <v>1.3872203000000001</v>
      </c>
      <c r="AB92" s="172">
        <f t="shared" si="9"/>
        <v>1.3318418999999999</v>
      </c>
      <c r="AC92" s="172">
        <f t="shared" si="9"/>
        <v>1.2988131000000001</v>
      </c>
      <c r="AD92" s="172">
        <f t="shared" si="9"/>
        <v>1.3048363000000001</v>
      </c>
      <c r="AE92" s="172">
        <f t="shared" si="9"/>
        <v>1.3378486999999999</v>
      </c>
    </row>
    <row r="93" spans="1:31" x14ac:dyDescent="0.25">
      <c r="A93" s="171"/>
      <c r="B93" s="171"/>
      <c r="C93" s="171"/>
      <c r="D93" s="172"/>
      <c r="E93" s="172"/>
      <c r="F93" s="172"/>
      <c r="G93" s="172"/>
      <c r="H93" s="172"/>
      <c r="I93" s="172"/>
      <c r="J93" s="172"/>
      <c r="K93" s="173"/>
      <c r="L93" s="174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</row>
    <row r="94" spans="1:31" ht="16.5" thickBot="1" x14ac:dyDescent="0.3">
      <c r="A94" s="183" t="s">
        <v>274</v>
      </c>
      <c r="B94" s="171"/>
      <c r="C94" s="171"/>
      <c r="D94" s="171"/>
      <c r="E94" s="171"/>
      <c r="F94" s="171"/>
      <c r="G94" s="172"/>
      <c r="H94" s="171"/>
      <c r="I94" s="171"/>
      <c r="J94" s="171"/>
      <c r="K94" s="175"/>
      <c r="L94" s="8"/>
      <c r="M94" s="9" t="s">
        <v>60</v>
      </c>
      <c r="N94" s="8"/>
      <c r="O94" s="8"/>
      <c r="P94" s="8"/>
      <c r="Q94" s="8"/>
      <c r="R94" s="8"/>
      <c r="S94" s="8"/>
      <c r="T94" s="8"/>
      <c r="U94" s="8"/>
      <c r="V94" s="171"/>
      <c r="W94" s="171"/>
      <c r="X94" s="171"/>
      <c r="Y94" s="171"/>
      <c r="Z94" s="171"/>
      <c r="AA94" s="171"/>
      <c r="AB94" s="171"/>
      <c r="AC94" s="171"/>
      <c r="AD94" s="171"/>
      <c r="AE94" s="171"/>
    </row>
    <row r="95" spans="1:31" ht="15.75" thickBot="1" x14ac:dyDescent="0.3">
      <c r="A95" s="171"/>
      <c r="B95" s="171"/>
      <c r="C95" s="171"/>
      <c r="D95" s="171"/>
      <c r="E95" s="171"/>
      <c r="F95" s="171"/>
      <c r="G95" s="171"/>
      <c r="H95" s="171"/>
      <c r="I95" s="171"/>
      <c r="J95" s="171"/>
      <c r="K95" s="175"/>
      <c r="L95" s="8"/>
      <c r="M95" s="216" t="s">
        <v>62</v>
      </c>
      <c r="N95" s="217"/>
      <c r="O95" s="217"/>
      <c r="P95" s="218"/>
      <c r="Q95" s="8"/>
      <c r="R95" s="8"/>
      <c r="S95" s="8"/>
      <c r="T95" s="8"/>
      <c r="U95" s="8"/>
      <c r="V95" s="171"/>
      <c r="W95" s="171"/>
      <c r="X95" s="171"/>
      <c r="Y95" s="171"/>
      <c r="Z95" s="171"/>
      <c r="AA95" s="171"/>
      <c r="AB95" s="171"/>
      <c r="AC95" s="171"/>
      <c r="AD95" s="171"/>
      <c r="AE95" s="171"/>
    </row>
    <row r="96" spans="1:31" x14ac:dyDescent="0.25">
      <c r="A96" s="184" t="s">
        <v>275</v>
      </c>
      <c r="B96" s="171"/>
      <c r="C96" s="171"/>
      <c r="D96" s="171"/>
      <c r="E96" s="171"/>
      <c r="F96" s="171"/>
      <c r="G96" s="171"/>
      <c r="H96" s="171"/>
      <c r="I96" s="171"/>
      <c r="J96" s="171"/>
      <c r="K96" s="175"/>
      <c r="L96" s="8"/>
      <c r="M96" s="219" t="s">
        <v>63</v>
      </c>
      <c r="N96" s="219" t="s">
        <v>64</v>
      </c>
      <c r="O96" s="221" t="s">
        <v>65</v>
      </c>
      <c r="P96" s="222"/>
      <c r="Q96" s="8"/>
      <c r="R96" s="8"/>
      <c r="S96" s="8"/>
      <c r="T96" s="8"/>
      <c r="U96" s="8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</row>
    <row r="97" spans="1:31" ht="15.75" thickBot="1" x14ac:dyDescent="0.3">
      <c r="A97" s="185" t="s">
        <v>276</v>
      </c>
      <c r="B97" s="185"/>
      <c r="C97" s="185"/>
      <c r="D97" s="185"/>
      <c r="E97" s="185"/>
      <c r="F97" s="185"/>
      <c r="G97" s="185"/>
      <c r="H97" s="171"/>
      <c r="I97" s="171"/>
      <c r="J97" s="171"/>
      <c r="K97" s="175"/>
      <c r="L97" s="8"/>
      <c r="M97" s="220"/>
      <c r="N97" s="220"/>
      <c r="O97" s="223"/>
      <c r="P97" s="224"/>
      <c r="Q97" s="10"/>
      <c r="R97" s="8"/>
      <c r="S97" s="8"/>
      <c r="T97" s="8">
        <v>2005</v>
      </c>
      <c r="U97" s="8">
        <v>2100</v>
      </c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</row>
    <row r="98" spans="1:31" x14ac:dyDescent="0.25">
      <c r="A98" s="186" t="s">
        <v>277</v>
      </c>
      <c r="B98" s="185"/>
      <c r="C98" s="185"/>
      <c r="D98" s="185"/>
      <c r="E98" s="185"/>
      <c r="F98" s="185"/>
      <c r="G98" s="185"/>
      <c r="H98" s="171"/>
      <c r="I98" s="171"/>
      <c r="J98" s="171"/>
      <c r="K98" s="175"/>
      <c r="L98" s="213" t="s">
        <v>68</v>
      </c>
      <c r="M98" s="11" t="s">
        <v>69</v>
      </c>
      <c r="N98" s="12">
        <v>1.66</v>
      </c>
      <c r="O98" s="13"/>
      <c r="P98" s="14"/>
      <c r="Q98" s="8"/>
      <c r="R98" s="8"/>
      <c r="S98" s="15"/>
      <c r="T98" s="15" t="s">
        <v>70</v>
      </c>
      <c r="U98" s="15" t="s">
        <v>70</v>
      </c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</row>
    <row r="99" spans="1:31" x14ac:dyDescent="0.25">
      <c r="A99" s="185" t="s">
        <v>278</v>
      </c>
      <c r="B99" s="185"/>
      <c r="C99" s="185"/>
      <c r="D99" s="185"/>
      <c r="E99" s="185"/>
      <c r="F99" s="185"/>
      <c r="G99" s="185"/>
      <c r="H99" s="171"/>
      <c r="I99" s="171"/>
      <c r="J99" s="171"/>
      <c r="K99" s="175"/>
      <c r="L99" s="214"/>
      <c r="M99" s="11" t="s">
        <v>71</v>
      </c>
      <c r="N99" s="12">
        <v>0.48</v>
      </c>
      <c r="O99" s="13"/>
      <c r="P99" s="14"/>
      <c r="Q99" s="8"/>
      <c r="R99" s="8"/>
      <c r="S99" s="15"/>
      <c r="T99" s="15" t="s">
        <v>70</v>
      </c>
      <c r="U99" s="15" t="s">
        <v>70</v>
      </c>
      <c r="V99" s="171"/>
      <c r="W99" s="171"/>
      <c r="X99" s="171"/>
      <c r="Y99" s="171"/>
      <c r="Z99" s="171"/>
      <c r="AA99" s="171"/>
      <c r="AB99" s="171"/>
      <c r="AC99" s="171"/>
      <c r="AD99" s="171"/>
      <c r="AE99" s="171"/>
    </row>
    <row r="100" spans="1:31" x14ac:dyDescent="0.25">
      <c r="A100" s="185" t="s">
        <v>279</v>
      </c>
      <c r="B100" s="185"/>
      <c r="C100" s="185"/>
      <c r="D100" s="185"/>
      <c r="E100" s="185"/>
      <c r="F100" s="185"/>
      <c r="G100" s="185"/>
      <c r="H100" s="171"/>
      <c r="I100" s="171"/>
      <c r="J100" s="171"/>
      <c r="K100" s="175"/>
      <c r="L100" s="214"/>
      <c r="M100" s="11" t="s">
        <v>72</v>
      </c>
      <c r="N100" s="12">
        <v>0.16</v>
      </c>
      <c r="O100" s="13"/>
      <c r="P100" s="14"/>
      <c r="Q100" s="8"/>
      <c r="R100" s="8"/>
      <c r="S100" s="15"/>
      <c r="T100" s="15" t="s">
        <v>70</v>
      </c>
      <c r="U100" s="15" t="s">
        <v>70</v>
      </c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</row>
    <row r="101" spans="1:31" ht="15.75" thickBot="1" x14ac:dyDescent="0.3">
      <c r="A101" s="185" t="s">
        <v>213</v>
      </c>
      <c r="B101" s="185"/>
      <c r="C101" s="185"/>
      <c r="D101" s="185"/>
      <c r="E101" s="185"/>
      <c r="F101" s="185"/>
      <c r="G101" s="185"/>
      <c r="H101" s="171"/>
      <c r="I101" s="171"/>
      <c r="J101" s="171"/>
      <c r="K101" s="175"/>
      <c r="L101" s="215"/>
      <c r="M101" s="11" t="s">
        <v>113</v>
      </c>
      <c r="N101" s="12">
        <v>1.7000000000000001E-2</v>
      </c>
      <c r="O101" s="16" t="s">
        <v>68</v>
      </c>
      <c r="P101" s="17">
        <f>SUM(N98:N101)</f>
        <v>2.3169999999999997</v>
      </c>
      <c r="Q101" s="8"/>
      <c r="R101" s="8"/>
      <c r="S101" s="13"/>
      <c r="T101" s="13">
        <f>N101</f>
        <v>1.7000000000000001E-2</v>
      </c>
      <c r="U101" s="13">
        <v>0</v>
      </c>
      <c r="V101" s="171"/>
      <c r="W101" s="171"/>
      <c r="X101" s="171"/>
      <c r="Y101" s="171"/>
      <c r="Z101" s="171"/>
      <c r="AA101" s="171"/>
      <c r="AB101" s="171"/>
      <c r="AC101" s="171"/>
      <c r="AD101" s="171"/>
      <c r="AE101" s="171"/>
    </row>
    <row r="102" spans="1:31" ht="15.75" thickBot="1" x14ac:dyDescent="0.3">
      <c r="A102" s="185" t="s">
        <v>214</v>
      </c>
      <c r="B102" s="185"/>
      <c r="C102" s="185"/>
      <c r="D102" s="185"/>
      <c r="E102" s="185"/>
      <c r="F102" s="185"/>
      <c r="G102" s="185"/>
      <c r="H102" s="171"/>
      <c r="I102" s="171"/>
      <c r="J102" s="171"/>
      <c r="K102" s="175" t="s">
        <v>271</v>
      </c>
      <c r="L102" s="18" t="s">
        <v>76</v>
      </c>
      <c r="M102" s="19" t="s">
        <v>76</v>
      </c>
      <c r="N102" s="20">
        <v>0.32</v>
      </c>
      <c r="O102" s="21" t="s">
        <v>76</v>
      </c>
      <c r="P102" s="22">
        <f>N102</f>
        <v>0.32</v>
      </c>
      <c r="Q102" s="86">
        <f>P102+P101</f>
        <v>2.6369999999999996</v>
      </c>
      <c r="R102" s="87" t="s">
        <v>112</v>
      </c>
      <c r="S102" s="13"/>
      <c r="T102" s="13">
        <f>N102</f>
        <v>0.32</v>
      </c>
      <c r="U102" s="13">
        <v>0.1</v>
      </c>
      <c r="V102" s="171"/>
      <c r="W102" s="171"/>
      <c r="X102" s="171"/>
      <c r="Y102" s="171"/>
      <c r="Z102" s="171"/>
      <c r="AA102" s="171"/>
      <c r="AB102" s="171"/>
      <c r="AC102" s="171"/>
      <c r="AD102" s="171"/>
      <c r="AE102" s="171"/>
    </row>
    <row r="103" spans="1:31" x14ac:dyDescent="0.25">
      <c r="A103" s="185" t="s">
        <v>215</v>
      </c>
      <c r="B103" s="185"/>
      <c r="C103" s="185"/>
      <c r="D103" s="185"/>
      <c r="E103" s="185"/>
      <c r="F103" s="185"/>
      <c r="G103" s="185"/>
      <c r="H103" s="171"/>
      <c r="I103" s="171"/>
      <c r="J103" s="171"/>
      <c r="K103" s="175" t="s">
        <v>271</v>
      </c>
      <c r="L103" s="213" t="s">
        <v>78</v>
      </c>
      <c r="M103" s="11" t="s">
        <v>79</v>
      </c>
      <c r="N103" s="12">
        <v>-0.05</v>
      </c>
      <c r="O103" s="13"/>
      <c r="P103" s="14"/>
      <c r="Q103" s="8"/>
      <c r="R103" s="23"/>
      <c r="S103" s="23"/>
      <c r="T103" s="13">
        <f>N103</f>
        <v>-0.05</v>
      </c>
      <c r="U103" s="23">
        <f>N103</f>
        <v>-0.05</v>
      </c>
      <c r="V103" s="171"/>
      <c r="W103" s="171"/>
      <c r="X103" s="171"/>
      <c r="Y103" s="171"/>
      <c r="Z103" s="171"/>
      <c r="AA103" s="171"/>
      <c r="AB103" s="171"/>
      <c r="AC103" s="171"/>
      <c r="AD103" s="171"/>
      <c r="AE103" s="171"/>
    </row>
    <row r="104" spans="1:31" x14ac:dyDescent="0.25">
      <c r="A104" s="185" t="s">
        <v>216</v>
      </c>
      <c r="B104" s="185"/>
      <c r="C104" s="185"/>
      <c r="D104" s="185"/>
      <c r="E104" s="185"/>
      <c r="F104" s="185"/>
      <c r="G104" s="185"/>
      <c r="H104" s="171"/>
      <c r="I104" s="171"/>
      <c r="J104" s="171"/>
      <c r="K104" s="175" t="s">
        <v>271</v>
      </c>
      <c r="L104" s="214"/>
      <c r="M104" s="11" t="s">
        <v>81</v>
      </c>
      <c r="N104" s="12">
        <v>0.35</v>
      </c>
      <c r="O104" s="13"/>
      <c r="P104" s="13"/>
      <c r="Q104" s="63" t="s">
        <v>110</v>
      </c>
      <c r="R104" s="64"/>
      <c r="S104" s="65"/>
      <c r="T104" s="13">
        <f t="shared" ref="T104:T116" si="11">N104</f>
        <v>0.35</v>
      </c>
      <c r="U104" s="102">
        <v>0</v>
      </c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</row>
    <row r="105" spans="1:31" ht="15.75" thickBot="1" x14ac:dyDescent="0.3">
      <c r="A105" s="185" t="s">
        <v>217</v>
      </c>
      <c r="B105" s="185"/>
      <c r="C105" s="185"/>
      <c r="D105" s="185"/>
      <c r="E105" s="185"/>
      <c r="F105" s="185"/>
      <c r="G105" s="185"/>
      <c r="H105" s="171"/>
      <c r="I105" s="171"/>
      <c r="J105" s="171"/>
      <c r="K105" s="175" t="s">
        <v>271</v>
      </c>
      <c r="L105" s="214"/>
      <c r="M105" s="11" t="s">
        <v>83</v>
      </c>
      <c r="N105" s="12">
        <v>7.0000000000000007E-2</v>
      </c>
      <c r="O105" s="16" t="s">
        <v>84</v>
      </c>
      <c r="P105" s="62">
        <f>SUM(N103:N105)</f>
        <v>0.37</v>
      </c>
      <c r="Q105" s="66">
        <v>2005</v>
      </c>
      <c r="R105" s="25">
        <v>2009</v>
      </c>
      <c r="S105" s="67">
        <v>2100</v>
      </c>
      <c r="T105" s="13">
        <f t="shared" si="11"/>
        <v>7.0000000000000007E-2</v>
      </c>
      <c r="U105" s="13">
        <f>N105</f>
        <v>7.0000000000000007E-2</v>
      </c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</row>
    <row r="106" spans="1:31" x14ac:dyDescent="0.25">
      <c r="A106" s="185" t="s">
        <v>218</v>
      </c>
      <c r="B106" s="185"/>
      <c r="C106" s="185"/>
      <c r="D106" s="185"/>
      <c r="E106" s="185"/>
      <c r="F106" s="185"/>
      <c r="G106" s="185"/>
      <c r="H106" s="171"/>
      <c r="I106" s="171"/>
      <c r="J106" s="171"/>
      <c r="K106" s="175" t="s">
        <v>271</v>
      </c>
      <c r="L106" s="213" t="s">
        <v>87</v>
      </c>
      <c r="M106" s="26" t="s">
        <v>88</v>
      </c>
      <c r="N106" s="27">
        <v>-0.4</v>
      </c>
      <c r="O106" s="28"/>
      <c r="P106" s="28"/>
      <c r="Q106" s="68">
        <f>N101+N102</f>
        <v>0.33700000000000002</v>
      </c>
      <c r="R106" s="54">
        <f>Q106</f>
        <v>0.33700000000000002</v>
      </c>
      <c r="S106" s="69">
        <v>0.1</v>
      </c>
      <c r="T106" s="13">
        <f t="shared" si="11"/>
        <v>-0.4</v>
      </c>
      <c r="U106" s="56">
        <v>0</v>
      </c>
      <c r="V106" s="171"/>
      <c r="W106" s="171"/>
      <c r="X106" s="171"/>
      <c r="Y106" s="171"/>
      <c r="Z106" s="171"/>
      <c r="AA106" s="171"/>
      <c r="AB106" s="171"/>
      <c r="AC106" s="171"/>
      <c r="AD106" s="171"/>
      <c r="AE106" s="171"/>
    </row>
    <row r="107" spans="1:31" x14ac:dyDescent="0.25">
      <c r="A107" s="185" t="s">
        <v>219</v>
      </c>
      <c r="B107" s="185"/>
      <c r="C107" s="185"/>
      <c r="D107" s="185"/>
      <c r="E107" s="185"/>
      <c r="F107" s="185"/>
      <c r="G107" s="185"/>
      <c r="H107" s="171"/>
      <c r="I107" s="171"/>
      <c r="J107" s="172"/>
      <c r="K107" s="175" t="s">
        <v>271</v>
      </c>
      <c r="L107" s="214"/>
      <c r="M107" s="11" t="s">
        <v>90</v>
      </c>
      <c r="N107" s="29">
        <v>-0.05</v>
      </c>
      <c r="O107" s="28"/>
      <c r="P107" s="28"/>
      <c r="Q107" s="70"/>
      <c r="R107" s="71"/>
      <c r="S107" s="72"/>
      <c r="T107" s="13">
        <f t="shared" si="11"/>
        <v>-0.05</v>
      </c>
      <c r="U107" s="57">
        <v>0</v>
      </c>
      <c r="V107" s="171"/>
      <c r="W107" s="171"/>
      <c r="X107" s="171"/>
      <c r="Y107" s="171"/>
      <c r="Z107" s="171"/>
      <c r="AA107" s="171"/>
      <c r="AB107" s="171"/>
      <c r="AC107" s="171"/>
      <c r="AD107" s="171"/>
      <c r="AE107" s="171"/>
    </row>
    <row r="108" spans="1:31" x14ac:dyDescent="0.25">
      <c r="A108" s="171"/>
      <c r="B108" s="171"/>
      <c r="C108" s="171"/>
      <c r="D108" s="171"/>
      <c r="E108" s="171"/>
      <c r="F108" s="171"/>
      <c r="G108" s="171"/>
      <c r="H108" s="171"/>
      <c r="I108" s="171"/>
      <c r="J108" s="171"/>
      <c r="K108" s="175" t="s">
        <v>271</v>
      </c>
      <c r="L108" s="214"/>
      <c r="M108" s="11" t="s">
        <v>91</v>
      </c>
      <c r="N108" s="29">
        <v>0.2</v>
      </c>
      <c r="O108" s="28"/>
      <c r="P108" s="28"/>
      <c r="Q108" s="63" t="s">
        <v>280</v>
      </c>
      <c r="R108" s="73"/>
      <c r="S108" s="74"/>
      <c r="T108" s="13">
        <f t="shared" si="11"/>
        <v>0.2</v>
      </c>
      <c r="U108" s="57">
        <v>0</v>
      </c>
      <c r="V108" s="171"/>
      <c r="W108" s="171"/>
      <c r="X108" s="171"/>
      <c r="Y108" s="171"/>
      <c r="Z108" s="171"/>
      <c r="AA108" s="171"/>
      <c r="AB108" s="171"/>
      <c r="AC108" s="171"/>
      <c r="AD108" s="171"/>
      <c r="AE108" s="171"/>
    </row>
    <row r="109" spans="1:31" x14ac:dyDescent="0.25">
      <c r="A109" s="184" t="s">
        <v>281</v>
      </c>
      <c r="B109" s="171"/>
      <c r="C109" s="171"/>
      <c r="D109" s="171"/>
      <c r="E109" s="171"/>
      <c r="F109" s="171"/>
      <c r="G109" s="171"/>
      <c r="H109" s="171"/>
      <c r="I109" s="171"/>
      <c r="J109" s="171"/>
      <c r="K109" s="175" t="s">
        <v>271</v>
      </c>
      <c r="L109" s="214"/>
      <c r="M109" s="11" t="s">
        <v>93</v>
      </c>
      <c r="N109" s="12">
        <v>0.03</v>
      </c>
      <c r="O109" s="13"/>
      <c r="P109" s="13"/>
      <c r="Q109" s="66">
        <v>2005</v>
      </c>
      <c r="R109" s="75">
        <v>2009</v>
      </c>
      <c r="S109" s="76">
        <v>2100</v>
      </c>
      <c r="T109" s="13">
        <f t="shared" si="11"/>
        <v>0.03</v>
      </c>
      <c r="U109" s="57">
        <v>0</v>
      </c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</row>
    <row r="110" spans="1:31" x14ac:dyDescent="0.25">
      <c r="A110" s="185" t="s">
        <v>282</v>
      </c>
      <c r="B110" s="185"/>
      <c r="C110" s="185"/>
      <c r="D110" s="185"/>
      <c r="E110" s="185"/>
      <c r="F110" s="185"/>
      <c r="G110" s="187"/>
      <c r="H110" s="171"/>
      <c r="I110" s="171"/>
      <c r="J110" s="171"/>
      <c r="K110" s="182" t="s">
        <v>283</v>
      </c>
      <c r="L110" s="214"/>
      <c r="M110" s="11" t="s">
        <v>94</v>
      </c>
      <c r="N110" s="12">
        <v>-0.1</v>
      </c>
      <c r="O110" s="13"/>
      <c r="P110" s="13"/>
      <c r="Q110" s="77">
        <f>N101+N102+N103+N104+N105+N106+N107+N108+N109</f>
        <v>0.4870000000000001</v>
      </c>
      <c r="R110" s="78">
        <f>Q110</f>
        <v>0.4870000000000001</v>
      </c>
      <c r="S110" s="79">
        <f>R110</f>
        <v>0.4870000000000001</v>
      </c>
      <c r="T110" s="13">
        <f t="shared" si="11"/>
        <v>-0.1</v>
      </c>
      <c r="U110" s="57">
        <v>0</v>
      </c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</row>
    <row r="111" spans="1:31" x14ac:dyDescent="0.25">
      <c r="A111" s="185" t="s">
        <v>284</v>
      </c>
      <c r="B111" s="185"/>
      <c r="C111" s="185"/>
      <c r="D111" s="185"/>
      <c r="E111" s="185"/>
      <c r="F111" s="185"/>
      <c r="G111" s="185"/>
      <c r="H111" s="171"/>
      <c r="I111" s="171"/>
      <c r="J111" s="171"/>
      <c r="K111" s="182" t="s">
        <v>283</v>
      </c>
      <c r="L111" s="214"/>
      <c r="M111" s="11" t="s">
        <v>95</v>
      </c>
      <c r="N111" s="12">
        <v>-0.1</v>
      </c>
      <c r="O111" s="13"/>
      <c r="P111" s="13"/>
      <c r="Q111" s="66"/>
      <c r="R111" s="91"/>
      <c r="S111" s="76"/>
      <c r="T111" s="13">
        <f t="shared" si="11"/>
        <v>-0.1</v>
      </c>
      <c r="U111" s="58">
        <v>0</v>
      </c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</row>
    <row r="112" spans="1:31" ht="15.75" thickBot="1" x14ac:dyDescent="0.3">
      <c r="A112" s="185" t="s">
        <v>285</v>
      </c>
      <c r="B112" s="185"/>
      <c r="C112" s="185"/>
      <c r="D112" s="185"/>
      <c r="E112" s="185"/>
      <c r="F112" s="185"/>
      <c r="G112" s="185"/>
      <c r="H112" s="171"/>
      <c r="I112" s="171"/>
      <c r="J112" s="171"/>
      <c r="K112" s="182" t="s">
        <v>283</v>
      </c>
      <c r="L112" s="215"/>
      <c r="M112" s="31" t="s">
        <v>97</v>
      </c>
      <c r="N112" s="32">
        <v>-0.08</v>
      </c>
      <c r="O112" s="16" t="s">
        <v>98</v>
      </c>
      <c r="P112" s="62">
        <f>SUM(N106:N112)</f>
        <v>-0.5</v>
      </c>
      <c r="Q112" s="96" t="s">
        <v>114</v>
      </c>
      <c r="R112" s="97"/>
      <c r="S112" s="98"/>
      <c r="T112" s="13">
        <f t="shared" si="11"/>
        <v>-0.08</v>
      </c>
      <c r="U112" s="59">
        <v>0</v>
      </c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</row>
    <row r="113" spans="1:31" x14ac:dyDescent="0.25">
      <c r="A113" s="185" t="s">
        <v>286</v>
      </c>
      <c r="B113" s="185"/>
      <c r="C113" s="185"/>
      <c r="D113" s="185"/>
      <c r="E113" s="185"/>
      <c r="F113" s="185"/>
      <c r="G113" s="185"/>
      <c r="H113" s="171"/>
      <c r="I113" s="171"/>
      <c r="J113" s="171"/>
      <c r="K113" s="182" t="s">
        <v>283</v>
      </c>
      <c r="L113" s="213" t="s">
        <v>99</v>
      </c>
      <c r="M113" s="33" t="s">
        <v>100</v>
      </c>
      <c r="N113" s="34">
        <v>-0.7</v>
      </c>
      <c r="O113" s="13"/>
      <c r="P113" s="13"/>
      <c r="Q113" s="66">
        <v>2005</v>
      </c>
      <c r="R113" s="13">
        <v>2009</v>
      </c>
      <c r="S113" s="88">
        <v>2100</v>
      </c>
      <c r="T113" s="13">
        <f t="shared" si="11"/>
        <v>-0.7</v>
      </c>
      <c r="U113" s="60">
        <v>0</v>
      </c>
      <c r="V113" s="171"/>
      <c r="W113" s="171"/>
      <c r="X113" s="171"/>
      <c r="Y113" s="171"/>
      <c r="Z113" s="171"/>
      <c r="AA113" s="171"/>
      <c r="AB113" s="171"/>
      <c r="AC113" s="171"/>
      <c r="AD113" s="171"/>
      <c r="AE113" s="171"/>
    </row>
    <row r="114" spans="1:31" x14ac:dyDescent="0.25">
      <c r="A114" s="185" t="s">
        <v>213</v>
      </c>
      <c r="B114" s="185"/>
      <c r="C114" s="185"/>
      <c r="D114" s="185"/>
      <c r="E114" s="185"/>
      <c r="F114" s="185"/>
      <c r="G114" s="185"/>
      <c r="H114" s="171"/>
      <c r="I114" s="171"/>
      <c r="J114" s="171"/>
      <c r="K114" s="182" t="s">
        <v>283</v>
      </c>
      <c r="L114" s="214"/>
      <c r="M114" s="35" t="s">
        <v>101</v>
      </c>
      <c r="N114" s="12">
        <v>-0.2</v>
      </c>
      <c r="O114" s="13"/>
      <c r="P114" s="13"/>
      <c r="Q114" s="99">
        <f>SUM(T103:T116)</f>
        <v>-0.81</v>
      </c>
      <c r="R114" s="95"/>
      <c r="S114" s="90">
        <f>SUM(U103:U116)</f>
        <v>0.24</v>
      </c>
      <c r="T114" s="13">
        <f t="shared" si="11"/>
        <v>-0.2</v>
      </c>
      <c r="U114" s="61">
        <v>0</v>
      </c>
      <c r="V114" s="171"/>
      <c r="W114" s="171"/>
      <c r="X114" s="171"/>
      <c r="Y114" s="171"/>
      <c r="Z114" s="171"/>
      <c r="AA114" s="171"/>
      <c r="AB114" s="171"/>
      <c r="AC114" s="171"/>
      <c r="AD114" s="171"/>
      <c r="AE114" s="171"/>
    </row>
    <row r="115" spans="1:31" ht="15.75" thickBot="1" x14ac:dyDescent="0.3">
      <c r="A115" s="185" t="s">
        <v>214</v>
      </c>
      <c r="B115" s="185"/>
      <c r="C115" s="185"/>
      <c r="D115" s="185"/>
      <c r="E115" s="185"/>
      <c r="F115" s="185"/>
      <c r="G115" s="185"/>
      <c r="H115" s="171"/>
      <c r="I115" s="171"/>
      <c r="J115" s="171"/>
      <c r="K115" s="182" t="s">
        <v>283</v>
      </c>
      <c r="L115" s="215"/>
      <c r="M115" s="36" t="s">
        <v>102</v>
      </c>
      <c r="N115" s="32">
        <v>0.1</v>
      </c>
      <c r="O115" s="16" t="s">
        <v>103</v>
      </c>
      <c r="P115" s="62">
        <f>SUM(N113:N115)</f>
        <v>-0.79999999999999993</v>
      </c>
      <c r="Q115" s="80"/>
      <c r="R115" s="89"/>
      <c r="S115" s="81"/>
      <c r="T115" s="13">
        <f t="shared" si="11"/>
        <v>0.1</v>
      </c>
      <c r="U115" s="23">
        <f>0.1</f>
        <v>0.1</v>
      </c>
      <c r="V115" s="171"/>
      <c r="W115" s="171"/>
      <c r="X115" s="171"/>
      <c r="Y115" s="171"/>
      <c r="Z115" s="171"/>
      <c r="AA115" s="171"/>
      <c r="AB115" s="171"/>
      <c r="AC115" s="171"/>
      <c r="AD115" s="171"/>
      <c r="AE115" s="171"/>
    </row>
    <row r="116" spans="1:31" ht="15.75" thickBot="1" x14ac:dyDescent="0.3">
      <c r="A116" s="185" t="s">
        <v>215</v>
      </c>
      <c r="B116" s="185"/>
      <c r="C116" s="185"/>
      <c r="D116" s="185"/>
      <c r="E116" s="185"/>
      <c r="F116" s="185"/>
      <c r="G116" s="185"/>
      <c r="H116" s="171"/>
      <c r="I116" s="171"/>
      <c r="J116" s="171"/>
      <c r="K116" s="182" t="s">
        <v>283</v>
      </c>
      <c r="L116" s="37" t="s">
        <v>104</v>
      </c>
      <c r="M116" s="31" t="s">
        <v>105</v>
      </c>
      <c r="N116" s="38">
        <v>0.12</v>
      </c>
      <c r="O116" s="39" t="s">
        <v>106</v>
      </c>
      <c r="P116" s="39">
        <f>N116</f>
        <v>0.12</v>
      </c>
      <c r="Q116" s="92" t="s">
        <v>92</v>
      </c>
      <c r="R116" s="93"/>
      <c r="S116" s="94"/>
      <c r="T116" s="13">
        <f t="shared" si="11"/>
        <v>0.12</v>
      </c>
      <c r="U116" s="23">
        <f>0.12</f>
        <v>0.12</v>
      </c>
      <c r="V116" s="171"/>
      <c r="W116" s="171"/>
      <c r="X116" s="171"/>
      <c r="Y116" s="171"/>
      <c r="Z116" s="171"/>
      <c r="AA116" s="171"/>
      <c r="AB116" s="171"/>
      <c r="AC116" s="171"/>
      <c r="AD116" s="171"/>
      <c r="AE116" s="171"/>
    </row>
    <row r="117" spans="1:31" x14ac:dyDescent="0.25">
      <c r="A117" s="185" t="s">
        <v>216</v>
      </c>
      <c r="B117" s="185"/>
      <c r="C117" s="185"/>
      <c r="D117" s="185"/>
      <c r="E117" s="185"/>
      <c r="F117" s="185"/>
      <c r="G117" s="185"/>
      <c r="H117" s="171"/>
      <c r="I117" s="171"/>
      <c r="J117" s="171"/>
      <c r="K117" s="175"/>
      <c r="L117" s="43"/>
      <c r="M117" s="44" t="s">
        <v>108</v>
      </c>
      <c r="N117" s="45">
        <f>SUM(N98:N116)</f>
        <v>1.827</v>
      </c>
      <c r="O117" s="46"/>
      <c r="P117" s="46">
        <f>SUM(P98:P116)</f>
        <v>1.827</v>
      </c>
      <c r="Q117" s="82">
        <v>2005</v>
      </c>
      <c r="R117" s="25">
        <v>2009</v>
      </c>
      <c r="S117" s="67">
        <v>2100</v>
      </c>
      <c r="T117" s="47">
        <f>SUM(T101:T116)</f>
        <v>-0.47299999999999986</v>
      </c>
      <c r="U117" s="47">
        <f>SUM(U101:U116)</f>
        <v>0.34</v>
      </c>
      <c r="V117" s="171"/>
      <c r="W117" s="171"/>
      <c r="X117" s="171"/>
      <c r="Y117" s="171"/>
      <c r="Z117" s="171"/>
      <c r="AA117" s="171"/>
      <c r="AB117" s="171"/>
      <c r="AC117" s="171"/>
      <c r="AD117" s="171"/>
      <c r="AE117" s="171"/>
    </row>
    <row r="118" spans="1:31" ht="15.75" thickBot="1" x14ac:dyDescent="0.3">
      <c r="A118" s="185" t="s">
        <v>217</v>
      </c>
      <c r="B118" s="185"/>
      <c r="C118" s="185"/>
      <c r="D118" s="185"/>
      <c r="E118" s="185"/>
      <c r="F118" s="185"/>
      <c r="G118" s="185"/>
      <c r="H118" s="171"/>
      <c r="I118" s="171"/>
      <c r="J118" s="171"/>
      <c r="K118" s="175"/>
      <c r="L118" s="50"/>
      <c r="M118" s="51" t="s">
        <v>109</v>
      </c>
      <c r="N118" s="52">
        <f>N117-N116</f>
        <v>1.7069999999999999</v>
      </c>
      <c r="O118" s="53"/>
      <c r="P118" s="53">
        <f>P117-P116</f>
        <v>1.7069999999999999</v>
      </c>
      <c r="Q118" s="83">
        <f>T117</f>
        <v>-0.47299999999999986</v>
      </c>
      <c r="R118" s="84">
        <f>T117</f>
        <v>-0.47299999999999986</v>
      </c>
      <c r="S118" s="85">
        <f>U117</f>
        <v>0.34</v>
      </c>
      <c r="T118" s="23"/>
      <c r="U118" s="23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</row>
    <row r="119" spans="1:31" x14ac:dyDescent="0.25">
      <c r="A119" s="185" t="s">
        <v>287</v>
      </c>
      <c r="B119" s="185"/>
      <c r="C119" s="185"/>
      <c r="D119" s="185"/>
      <c r="E119" s="185"/>
      <c r="F119" s="185"/>
      <c r="G119" s="185"/>
      <c r="H119" s="171"/>
      <c r="I119" s="171"/>
      <c r="J119" s="171"/>
      <c r="K119" s="175"/>
      <c r="L119" s="8"/>
      <c r="M119" s="8"/>
      <c r="N119" s="8"/>
      <c r="O119" s="8"/>
      <c r="P119" s="8"/>
      <c r="Q119" s="40"/>
      <c r="R119" s="8"/>
      <c r="S119" s="8"/>
      <c r="T119" s="8"/>
      <c r="U119" s="8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</row>
    <row r="120" spans="1:31" x14ac:dyDescent="0.25">
      <c r="A120" s="185" t="s">
        <v>219</v>
      </c>
      <c r="B120" s="185"/>
      <c r="C120" s="185"/>
      <c r="D120" s="185"/>
      <c r="E120" s="185"/>
      <c r="F120" s="185"/>
      <c r="G120" s="185"/>
      <c r="H120" s="171"/>
      <c r="I120" s="171"/>
      <c r="J120" s="171"/>
      <c r="K120" s="175"/>
      <c r="L120" s="176"/>
      <c r="M120" s="171"/>
      <c r="N120" s="172"/>
      <c r="O120" s="171"/>
      <c r="P120" s="171"/>
      <c r="Q120" s="172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1"/>
      <c r="AB120" s="171"/>
      <c r="AC120" s="171"/>
      <c r="AD120" s="171"/>
      <c r="AE120" s="171"/>
    </row>
    <row r="121" spans="1:31" x14ac:dyDescent="0.25">
      <c r="A121" s="17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5"/>
      <c r="L121" s="176"/>
      <c r="M121" s="171"/>
      <c r="N121" s="171"/>
      <c r="O121" s="171"/>
      <c r="P121" s="171"/>
      <c r="Q121" s="172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171"/>
      <c r="AC121" s="171"/>
      <c r="AD121" s="171"/>
      <c r="AE121" s="171"/>
    </row>
  </sheetData>
  <mergeCells count="8">
    <mergeCell ref="L106:L112"/>
    <mergeCell ref="L113:L115"/>
    <mergeCell ref="M95:P95"/>
    <mergeCell ref="M96:M97"/>
    <mergeCell ref="N96:N97"/>
    <mergeCell ref="O96:P97"/>
    <mergeCell ref="L98:L101"/>
    <mergeCell ref="L103:L105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43"/>
  <sheetViews>
    <sheetView workbookViewId="0"/>
  </sheetViews>
  <sheetFormatPr defaultRowHeight="15" x14ac:dyDescent="0.25"/>
  <cols>
    <col min="1" max="1" width="38.85546875" bestFit="1" customWidth="1"/>
    <col min="2" max="11" width="8" customWidth="1"/>
    <col min="12" max="12" width="2.7109375" style="104" bestFit="1" customWidth="1"/>
  </cols>
  <sheetData>
    <row r="3" spans="1:12" x14ac:dyDescent="0.25">
      <c r="A3" s="103" t="s">
        <v>119</v>
      </c>
    </row>
    <row r="4" spans="1:12" x14ac:dyDescent="0.25">
      <c r="A4" s="105" t="s">
        <v>58</v>
      </c>
      <c r="B4" s="106">
        <v>2010</v>
      </c>
      <c r="C4" s="106">
        <v>2020</v>
      </c>
      <c r="D4" s="106">
        <v>2030</v>
      </c>
      <c r="E4" s="106">
        <v>2040</v>
      </c>
      <c r="F4" s="106">
        <v>2050</v>
      </c>
      <c r="G4" s="106">
        <v>2060</v>
      </c>
      <c r="H4" s="106">
        <v>2070</v>
      </c>
      <c r="I4" s="106">
        <v>2080</v>
      </c>
      <c r="J4" s="106">
        <v>2090</v>
      </c>
      <c r="K4" s="106">
        <v>2100</v>
      </c>
      <c r="L4" s="107"/>
    </row>
    <row r="5" spans="1:12" x14ac:dyDescent="0.25">
      <c r="A5" s="108" t="s">
        <v>120</v>
      </c>
      <c r="B5" s="109" t="s">
        <v>121</v>
      </c>
      <c r="C5" s="108">
        <v>0.89</v>
      </c>
      <c r="D5" s="108">
        <v>0.93</v>
      </c>
      <c r="E5" s="108">
        <v>0.96</v>
      </c>
      <c r="F5" s="108">
        <v>0.99</v>
      </c>
      <c r="G5" s="108">
        <v>1.01</v>
      </c>
      <c r="H5" s="108">
        <v>1.02</v>
      </c>
      <c r="I5" s="108">
        <v>1.02</v>
      </c>
      <c r="J5" s="108">
        <v>1.01</v>
      </c>
      <c r="K5" s="108">
        <v>1.01</v>
      </c>
      <c r="L5" s="107"/>
    </row>
    <row r="6" spans="1:12" x14ac:dyDescent="0.25">
      <c r="A6" s="108" t="s">
        <v>122</v>
      </c>
      <c r="B6" s="109" t="s">
        <v>121</v>
      </c>
      <c r="C6" s="108">
        <v>-0.53</v>
      </c>
      <c r="D6" s="108">
        <v>-0.41</v>
      </c>
      <c r="E6" s="108">
        <v>-0.31</v>
      </c>
      <c r="F6" s="108">
        <v>-0.22</v>
      </c>
      <c r="G6" s="108">
        <v>-0.18</v>
      </c>
      <c r="H6" s="108">
        <v>-0.13</v>
      </c>
      <c r="I6" s="108">
        <v>-0.09</v>
      </c>
      <c r="J6" s="108">
        <v>-0.08</v>
      </c>
      <c r="K6" s="108">
        <v>-0.08</v>
      </c>
      <c r="L6" s="107"/>
    </row>
    <row r="7" spans="1:12" x14ac:dyDescent="0.25">
      <c r="B7" s="110"/>
      <c r="L7" s="107"/>
    </row>
    <row r="8" spans="1:12" x14ac:dyDescent="0.25">
      <c r="A8" s="103" t="s">
        <v>123</v>
      </c>
      <c r="B8" s="110"/>
      <c r="L8" s="107"/>
    </row>
    <row r="9" spans="1:12" x14ac:dyDescent="0.25">
      <c r="A9" s="105" t="s">
        <v>58</v>
      </c>
      <c r="B9" s="111">
        <v>2010</v>
      </c>
      <c r="C9" s="106">
        <v>2020</v>
      </c>
      <c r="D9" s="106">
        <v>2030</v>
      </c>
      <c r="E9" s="106">
        <v>2040</v>
      </c>
      <c r="F9" s="106">
        <v>2050</v>
      </c>
      <c r="G9" s="106">
        <v>2060</v>
      </c>
      <c r="H9" s="106">
        <v>2070</v>
      </c>
      <c r="I9" s="106">
        <v>2080</v>
      </c>
      <c r="J9" s="106">
        <v>2090</v>
      </c>
      <c r="K9" s="106">
        <v>2100</v>
      </c>
      <c r="L9" s="107"/>
    </row>
    <row r="10" spans="1:12" x14ac:dyDescent="0.25">
      <c r="A10" s="108" t="s">
        <v>68</v>
      </c>
      <c r="B10" s="109" t="s">
        <v>121</v>
      </c>
      <c r="C10" s="108">
        <v>0.88</v>
      </c>
      <c r="D10" s="108">
        <v>0.9</v>
      </c>
      <c r="E10" s="108">
        <v>0.93</v>
      </c>
      <c r="F10" s="108">
        <v>0.95</v>
      </c>
      <c r="G10" s="108">
        <v>0.96</v>
      </c>
      <c r="H10" s="108">
        <v>0.96</v>
      </c>
      <c r="I10" s="108">
        <v>0.96</v>
      </c>
      <c r="J10" s="108">
        <v>0.96</v>
      </c>
      <c r="K10" s="108">
        <v>0.95</v>
      </c>
      <c r="L10" s="107"/>
    </row>
    <row r="11" spans="1:12" x14ac:dyDescent="0.25">
      <c r="A11" s="108" t="s">
        <v>124</v>
      </c>
      <c r="B11" s="109" t="s">
        <v>121</v>
      </c>
      <c r="C11" s="108">
        <v>-0.51</v>
      </c>
      <c r="D11" s="108">
        <v>-0.37</v>
      </c>
      <c r="E11" s="108">
        <v>-0.26</v>
      </c>
      <c r="F11" s="108">
        <v>-0.17</v>
      </c>
      <c r="G11" s="108">
        <v>-0.11</v>
      </c>
      <c r="H11" s="108">
        <v>-0.06</v>
      </c>
      <c r="I11" s="108">
        <v>-0.04</v>
      </c>
      <c r="J11" s="108">
        <v>-0.03</v>
      </c>
      <c r="K11" s="108">
        <v>-0.03</v>
      </c>
      <c r="L11" s="107"/>
    </row>
    <row r="12" spans="1:12" x14ac:dyDescent="0.25">
      <c r="L12" s="107"/>
    </row>
    <row r="13" spans="1:12" x14ac:dyDescent="0.25">
      <c r="L13" s="107"/>
    </row>
    <row r="14" spans="1:12" x14ac:dyDescent="0.25">
      <c r="A14" s="103" t="s">
        <v>125</v>
      </c>
      <c r="L14" s="107"/>
    </row>
    <row r="15" spans="1:12" x14ac:dyDescent="0.25">
      <c r="A15" s="105" t="s">
        <v>58</v>
      </c>
      <c r="B15" s="106">
        <v>2010</v>
      </c>
      <c r="C15" s="106">
        <v>2020</v>
      </c>
      <c r="D15" s="106">
        <v>2030</v>
      </c>
      <c r="E15" s="106">
        <v>2040</v>
      </c>
      <c r="F15" s="106">
        <v>2050</v>
      </c>
      <c r="G15" s="106">
        <v>2060</v>
      </c>
      <c r="H15" s="106">
        <v>2070</v>
      </c>
      <c r="I15" s="106">
        <v>2080</v>
      </c>
      <c r="J15" s="106">
        <v>2090</v>
      </c>
      <c r="K15" s="106">
        <v>2100</v>
      </c>
      <c r="L15" s="107"/>
    </row>
    <row r="16" spans="1:12" x14ac:dyDescent="0.25">
      <c r="A16" s="112" t="s">
        <v>126</v>
      </c>
      <c r="B16" s="113">
        <v>1.7000000000000001E-2</v>
      </c>
      <c r="C16" s="113">
        <v>1.5111111111111112E-2</v>
      </c>
      <c r="D16" s="113">
        <v>1.3222222222222222E-2</v>
      </c>
      <c r="E16" s="113">
        <v>1.1333333333333332E-2</v>
      </c>
      <c r="F16" s="113">
        <v>9.4444444444444428E-3</v>
      </c>
      <c r="G16" s="113">
        <v>7.5555555555555541E-3</v>
      </c>
      <c r="H16" s="113">
        <v>5.6666666666666653E-3</v>
      </c>
      <c r="I16" s="113">
        <v>3.7777777777777766E-3</v>
      </c>
      <c r="J16" s="113">
        <v>1.8888888888888877E-3</v>
      </c>
      <c r="K16" s="113">
        <v>0</v>
      </c>
      <c r="L16" s="107"/>
    </row>
    <row r="17" spans="1:12" x14ac:dyDescent="0.25">
      <c r="A17" s="112" t="s">
        <v>127</v>
      </c>
      <c r="B17" s="113">
        <v>-0.61</v>
      </c>
      <c r="C17" s="113">
        <v>-0.51777777777777778</v>
      </c>
      <c r="D17" s="113">
        <v>-0.42555555555555558</v>
      </c>
      <c r="E17" s="113">
        <v>-0.33333333333333337</v>
      </c>
      <c r="F17" s="113">
        <v>-0.24111111111111116</v>
      </c>
      <c r="G17" s="113">
        <v>-0.14888888888888896</v>
      </c>
      <c r="H17" s="113">
        <v>-5.666666666666674E-2</v>
      </c>
      <c r="I17" s="113">
        <v>3.5555555555555479E-2</v>
      </c>
      <c r="J17" s="113">
        <v>0.12777777777777771</v>
      </c>
      <c r="K17" s="113">
        <v>0.22</v>
      </c>
      <c r="L17" s="114"/>
    </row>
    <row r="18" spans="1:12" x14ac:dyDescent="0.25">
      <c r="A18" s="115" t="s">
        <v>128</v>
      </c>
      <c r="B18" s="116">
        <v>0.12</v>
      </c>
      <c r="C18" s="116">
        <v>0.12</v>
      </c>
      <c r="D18" s="116">
        <v>0.12</v>
      </c>
      <c r="E18" s="116">
        <v>0.12</v>
      </c>
      <c r="F18" s="116">
        <v>0.12</v>
      </c>
      <c r="G18" s="116">
        <v>0.12</v>
      </c>
      <c r="H18" s="116">
        <v>0.12</v>
      </c>
      <c r="I18" s="116">
        <v>0.12</v>
      </c>
      <c r="J18" s="116">
        <v>0.12</v>
      </c>
      <c r="K18" s="116">
        <v>0.12</v>
      </c>
      <c r="L18" s="107"/>
    </row>
    <row r="19" spans="1:12" x14ac:dyDescent="0.25">
      <c r="A19" s="117" t="s">
        <v>129</v>
      </c>
      <c r="B19" s="118">
        <f>SUM(B16:B18)</f>
        <v>-0.47299999999999998</v>
      </c>
      <c r="C19" s="118">
        <f t="shared" ref="C19:K19" si="0">SUM(C16:C18)</f>
        <v>-0.38266666666666671</v>
      </c>
      <c r="D19" s="118">
        <f t="shared" si="0"/>
        <v>-0.29233333333333333</v>
      </c>
      <c r="E19" s="118">
        <f t="shared" si="0"/>
        <v>-0.20200000000000007</v>
      </c>
      <c r="F19" s="118">
        <f t="shared" si="0"/>
        <v>-0.11166666666666672</v>
      </c>
      <c r="G19" s="118">
        <f t="shared" si="0"/>
        <v>-2.1333333333333399E-2</v>
      </c>
      <c r="H19" s="118">
        <f t="shared" si="0"/>
        <v>6.8999999999999923E-2</v>
      </c>
      <c r="I19" s="118">
        <f t="shared" si="0"/>
        <v>0.15933333333333324</v>
      </c>
      <c r="J19" s="118">
        <f t="shared" si="0"/>
        <v>0.24966666666666659</v>
      </c>
      <c r="K19" s="118">
        <f t="shared" si="0"/>
        <v>0.33999999999999997</v>
      </c>
      <c r="L19" s="107"/>
    </row>
    <row r="20" spans="1:12" x14ac:dyDescent="0.25">
      <c r="A20" s="119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07"/>
    </row>
    <row r="21" spans="1:12" x14ac:dyDescent="0.25">
      <c r="A21" s="120" t="s">
        <v>130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07"/>
    </row>
    <row r="22" spans="1:12" x14ac:dyDescent="0.25">
      <c r="A22" s="121" t="s">
        <v>58</v>
      </c>
      <c r="B22" s="122">
        <v>2010</v>
      </c>
      <c r="C22" s="122">
        <v>2020</v>
      </c>
      <c r="D22" s="122">
        <v>2030</v>
      </c>
      <c r="E22" s="122">
        <v>2040</v>
      </c>
      <c r="F22" s="122">
        <v>2050</v>
      </c>
      <c r="G22" s="122">
        <v>2060</v>
      </c>
      <c r="H22" s="122">
        <v>2070</v>
      </c>
      <c r="I22" s="122">
        <v>2080</v>
      </c>
      <c r="J22" s="122">
        <v>2090</v>
      </c>
      <c r="K22" s="122">
        <v>2100</v>
      </c>
      <c r="L22" s="107"/>
    </row>
    <row r="23" spans="1:12" x14ac:dyDescent="0.25">
      <c r="A23" s="123" t="s">
        <v>126</v>
      </c>
      <c r="B23" s="124">
        <f>B16</f>
        <v>1.7000000000000001E-2</v>
      </c>
      <c r="C23" s="124">
        <f t="shared" ref="C23:K23" si="1">C16</f>
        <v>1.5111111111111112E-2</v>
      </c>
      <c r="D23" s="124">
        <f t="shared" si="1"/>
        <v>1.3222222222222222E-2</v>
      </c>
      <c r="E23" s="124">
        <f t="shared" si="1"/>
        <v>1.1333333333333332E-2</v>
      </c>
      <c r="F23" s="124">
        <f t="shared" si="1"/>
        <v>9.4444444444444428E-3</v>
      </c>
      <c r="G23" s="124">
        <f t="shared" si="1"/>
        <v>7.5555555555555541E-3</v>
      </c>
      <c r="H23" s="124">
        <f t="shared" si="1"/>
        <v>5.6666666666666653E-3</v>
      </c>
      <c r="I23" s="124">
        <f t="shared" si="1"/>
        <v>3.7777777777777766E-3</v>
      </c>
      <c r="J23" s="124">
        <f t="shared" si="1"/>
        <v>1.8888888888888877E-3</v>
      </c>
      <c r="K23" s="124">
        <f t="shared" si="1"/>
        <v>0</v>
      </c>
      <c r="L23" s="125" t="s">
        <v>131</v>
      </c>
    </row>
    <row r="24" spans="1:12" x14ac:dyDescent="0.25">
      <c r="A24" s="123" t="s">
        <v>127</v>
      </c>
      <c r="B24" s="124">
        <f>B17</f>
        <v>-0.61</v>
      </c>
      <c r="C24" s="126">
        <f t="shared" ref="C24:K24" si="2">C6</f>
        <v>-0.53</v>
      </c>
      <c r="D24" s="126">
        <f t="shared" si="2"/>
        <v>-0.41</v>
      </c>
      <c r="E24" s="126">
        <f t="shared" si="2"/>
        <v>-0.31</v>
      </c>
      <c r="F24" s="126">
        <f t="shared" si="2"/>
        <v>-0.22</v>
      </c>
      <c r="G24" s="126">
        <f t="shared" si="2"/>
        <v>-0.18</v>
      </c>
      <c r="H24" s="126">
        <f t="shared" si="2"/>
        <v>-0.13</v>
      </c>
      <c r="I24" s="126">
        <f t="shared" si="2"/>
        <v>-0.09</v>
      </c>
      <c r="J24" s="126">
        <f t="shared" si="2"/>
        <v>-0.08</v>
      </c>
      <c r="K24" s="126">
        <f t="shared" si="2"/>
        <v>-0.08</v>
      </c>
      <c r="L24" s="125" t="s">
        <v>132</v>
      </c>
    </row>
    <row r="25" spans="1:12" x14ac:dyDescent="0.25">
      <c r="A25" s="127" t="s">
        <v>128</v>
      </c>
      <c r="B25" s="128">
        <f>B18</f>
        <v>0.12</v>
      </c>
      <c r="C25" s="128">
        <f t="shared" ref="C25:K25" si="3">C18</f>
        <v>0.12</v>
      </c>
      <c r="D25" s="128">
        <f t="shared" si="3"/>
        <v>0.12</v>
      </c>
      <c r="E25" s="128">
        <f t="shared" si="3"/>
        <v>0.12</v>
      </c>
      <c r="F25" s="128">
        <f t="shared" si="3"/>
        <v>0.12</v>
      </c>
      <c r="G25" s="128">
        <f t="shared" si="3"/>
        <v>0.12</v>
      </c>
      <c r="H25" s="128">
        <f t="shared" si="3"/>
        <v>0.12</v>
      </c>
      <c r="I25" s="128">
        <f t="shared" si="3"/>
        <v>0.12</v>
      </c>
      <c r="J25" s="128">
        <f t="shared" si="3"/>
        <v>0.12</v>
      </c>
      <c r="K25" s="128">
        <f t="shared" si="3"/>
        <v>0.12</v>
      </c>
      <c r="L25" s="125" t="s">
        <v>133</v>
      </c>
    </row>
    <row r="26" spans="1:12" x14ac:dyDescent="0.25">
      <c r="A26" s="129" t="s">
        <v>134</v>
      </c>
      <c r="B26" s="130">
        <f>SUM(B23:B25)</f>
        <v>-0.47299999999999998</v>
      </c>
      <c r="C26" s="130">
        <f t="shared" ref="C26:K26" si="4">SUM(C23:C25)</f>
        <v>-0.39488888888888896</v>
      </c>
      <c r="D26" s="130">
        <f t="shared" si="4"/>
        <v>-0.27677777777777773</v>
      </c>
      <c r="E26" s="130">
        <f t="shared" si="4"/>
        <v>-0.1786666666666667</v>
      </c>
      <c r="F26" s="130">
        <f t="shared" si="4"/>
        <v>-9.0555555555555556E-2</v>
      </c>
      <c r="G26" s="130">
        <f t="shared" si="4"/>
        <v>-5.2444444444444432E-2</v>
      </c>
      <c r="H26" s="130">
        <f t="shared" si="4"/>
        <v>-4.3333333333333418E-3</v>
      </c>
      <c r="I26" s="130">
        <f t="shared" si="4"/>
        <v>3.3777777777777782E-2</v>
      </c>
      <c r="J26" s="130">
        <f t="shared" si="4"/>
        <v>4.1888888888888878E-2</v>
      </c>
      <c r="K26" s="130">
        <f t="shared" si="4"/>
        <v>3.9999999999999994E-2</v>
      </c>
      <c r="L26" s="107"/>
    </row>
    <row r="27" spans="1:12" x14ac:dyDescent="0.25">
      <c r="A27" s="129" t="s">
        <v>135</v>
      </c>
      <c r="B27" s="130">
        <f>SUM(B23:B24)</f>
        <v>-0.59299999999999997</v>
      </c>
      <c r="C27" s="130">
        <f t="shared" ref="C27:K27" si="5">SUM(C23:C24)</f>
        <v>-0.51488888888888895</v>
      </c>
      <c r="D27" s="130">
        <f t="shared" si="5"/>
        <v>-0.39677777777777773</v>
      </c>
      <c r="E27" s="130">
        <f t="shared" si="5"/>
        <v>-0.29866666666666669</v>
      </c>
      <c r="F27" s="130">
        <f t="shared" si="5"/>
        <v>-0.21055555555555555</v>
      </c>
      <c r="G27" s="130">
        <f t="shared" si="5"/>
        <v>-0.17244444444444443</v>
      </c>
      <c r="H27" s="130">
        <f t="shared" si="5"/>
        <v>-0.12433333333333334</v>
      </c>
      <c r="I27" s="130">
        <f t="shared" si="5"/>
        <v>-8.6222222222222214E-2</v>
      </c>
      <c r="J27" s="130">
        <f t="shared" si="5"/>
        <v>-7.8111111111111117E-2</v>
      </c>
      <c r="K27" s="130">
        <f t="shared" si="5"/>
        <v>-0.08</v>
      </c>
      <c r="L27" s="107" t="s">
        <v>136</v>
      </c>
    </row>
    <row r="28" spans="1:12" x14ac:dyDescent="0.25">
      <c r="A28" s="131" t="s">
        <v>137</v>
      </c>
    </row>
    <row r="29" spans="1:12" x14ac:dyDescent="0.25">
      <c r="A29" s="132" t="s">
        <v>138</v>
      </c>
    </row>
    <row r="30" spans="1:12" x14ac:dyDescent="0.25">
      <c r="A30" s="131" t="s">
        <v>139</v>
      </c>
    </row>
    <row r="31" spans="1:12" x14ac:dyDescent="0.25">
      <c r="A31" s="133" t="s">
        <v>140</v>
      </c>
    </row>
    <row r="33" spans="1:12" x14ac:dyDescent="0.25">
      <c r="A33" s="120" t="s">
        <v>141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07"/>
    </row>
    <row r="34" spans="1:12" x14ac:dyDescent="0.25">
      <c r="A34" s="121" t="s">
        <v>58</v>
      </c>
      <c r="B34" s="122">
        <v>2010</v>
      </c>
      <c r="C34" s="122">
        <v>2020</v>
      </c>
      <c r="D34" s="122">
        <v>2030</v>
      </c>
      <c r="E34" s="122">
        <v>2040</v>
      </c>
      <c r="F34" s="122">
        <v>2050</v>
      </c>
      <c r="G34" s="122">
        <v>2060</v>
      </c>
      <c r="H34" s="122">
        <v>2070</v>
      </c>
      <c r="I34" s="122">
        <v>2080</v>
      </c>
      <c r="J34" s="122">
        <v>2090</v>
      </c>
      <c r="K34" s="122">
        <v>2100</v>
      </c>
      <c r="L34" s="107"/>
    </row>
    <row r="35" spans="1:12" x14ac:dyDescent="0.25">
      <c r="A35" s="123" t="s">
        <v>126</v>
      </c>
      <c r="B35" s="124">
        <f t="shared" ref="B35:K35" si="6">B16</f>
        <v>1.7000000000000001E-2</v>
      </c>
      <c r="C35" s="124">
        <f t="shared" si="6"/>
        <v>1.5111111111111112E-2</v>
      </c>
      <c r="D35" s="124">
        <f t="shared" si="6"/>
        <v>1.3222222222222222E-2</v>
      </c>
      <c r="E35" s="124">
        <f t="shared" si="6"/>
        <v>1.1333333333333332E-2</v>
      </c>
      <c r="F35" s="124">
        <f t="shared" si="6"/>
        <v>9.4444444444444428E-3</v>
      </c>
      <c r="G35" s="124">
        <f t="shared" si="6"/>
        <v>7.5555555555555541E-3</v>
      </c>
      <c r="H35" s="124">
        <f t="shared" si="6"/>
        <v>5.6666666666666653E-3</v>
      </c>
      <c r="I35" s="124">
        <f t="shared" si="6"/>
        <v>3.7777777777777766E-3</v>
      </c>
      <c r="J35" s="124">
        <f t="shared" si="6"/>
        <v>1.8888888888888877E-3</v>
      </c>
      <c r="K35" s="124">
        <f t="shared" si="6"/>
        <v>0</v>
      </c>
      <c r="L35" s="125" t="s">
        <v>131</v>
      </c>
    </row>
    <row r="36" spans="1:12" x14ac:dyDescent="0.25">
      <c r="A36" s="123" t="s">
        <v>127</v>
      </c>
      <c r="B36" s="124">
        <f>B17</f>
        <v>-0.61</v>
      </c>
      <c r="C36" s="126">
        <f t="shared" ref="C36:K36" si="7">C11</f>
        <v>-0.51</v>
      </c>
      <c r="D36" s="126">
        <f t="shared" si="7"/>
        <v>-0.37</v>
      </c>
      <c r="E36" s="126">
        <f t="shared" si="7"/>
        <v>-0.26</v>
      </c>
      <c r="F36" s="126">
        <f t="shared" si="7"/>
        <v>-0.17</v>
      </c>
      <c r="G36" s="126">
        <f t="shared" si="7"/>
        <v>-0.11</v>
      </c>
      <c r="H36" s="126">
        <f t="shared" si="7"/>
        <v>-0.06</v>
      </c>
      <c r="I36" s="126">
        <f t="shared" si="7"/>
        <v>-0.04</v>
      </c>
      <c r="J36" s="126">
        <f t="shared" si="7"/>
        <v>-0.03</v>
      </c>
      <c r="K36" s="126">
        <f t="shared" si="7"/>
        <v>-0.03</v>
      </c>
      <c r="L36" s="125" t="s">
        <v>132</v>
      </c>
    </row>
    <row r="37" spans="1:12" x14ac:dyDescent="0.25">
      <c r="A37" s="127" t="s">
        <v>128</v>
      </c>
      <c r="B37" s="128">
        <f>B18</f>
        <v>0.12</v>
      </c>
      <c r="C37" s="128">
        <f t="shared" ref="C37:K37" si="8">C18</f>
        <v>0.12</v>
      </c>
      <c r="D37" s="128">
        <f t="shared" si="8"/>
        <v>0.12</v>
      </c>
      <c r="E37" s="128">
        <f t="shared" si="8"/>
        <v>0.12</v>
      </c>
      <c r="F37" s="128">
        <f t="shared" si="8"/>
        <v>0.12</v>
      </c>
      <c r="G37" s="128">
        <f t="shared" si="8"/>
        <v>0.12</v>
      </c>
      <c r="H37" s="128">
        <f t="shared" si="8"/>
        <v>0.12</v>
      </c>
      <c r="I37" s="128">
        <f t="shared" si="8"/>
        <v>0.12</v>
      </c>
      <c r="J37" s="128">
        <f t="shared" si="8"/>
        <v>0.12</v>
      </c>
      <c r="K37" s="128">
        <f t="shared" si="8"/>
        <v>0.12</v>
      </c>
      <c r="L37" s="125" t="s">
        <v>133</v>
      </c>
    </row>
    <row r="38" spans="1:12" x14ac:dyDescent="0.25">
      <c r="A38" s="129" t="s">
        <v>134</v>
      </c>
      <c r="B38" s="130">
        <f>SUM(B35:B37)</f>
        <v>-0.47299999999999998</v>
      </c>
      <c r="C38" s="130">
        <f t="shared" ref="C38:K38" si="9">SUM(C35:C37)</f>
        <v>-0.37488888888888888</v>
      </c>
      <c r="D38" s="130">
        <f t="shared" si="9"/>
        <v>-0.23677777777777775</v>
      </c>
      <c r="E38" s="130">
        <f t="shared" si="9"/>
        <v>-0.12866666666666668</v>
      </c>
      <c r="F38" s="130">
        <f t="shared" si="9"/>
        <v>-4.0555555555555567E-2</v>
      </c>
      <c r="G38" s="130">
        <f t="shared" si="9"/>
        <v>1.7555555555555546E-2</v>
      </c>
      <c r="H38" s="130">
        <f t="shared" si="9"/>
        <v>6.5666666666666665E-2</v>
      </c>
      <c r="I38" s="130">
        <f t="shared" si="9"/>
        <v>8.377777777777777E-2</v>
      </c>
      <c r="J38" s="130">
        <f t="shared" si="9"/>
        <v>9.1888888888888881E-2</v>
      </c>
      <c r="K38" s="130">
        <f t="shared" si="9"/>
        <v>0.09</v>
      </c>
      <c r="L38" s="107"/>
    </row>
    <row r="39" spans="1:12" x14ac:dyDescent="0.25">
      <c r="A39" s="129" t="s">
        <v>135</v>
      </c>
      <c r="B39" s="130">
        <f>SUM(B35:B36)</f>
        <v>-0.59299999999999997</v>
      </c>
      <c r="C39" s="130">
        <f t="shared" ref="C39:K39" si="10">SUM(C35:C36)</f>
        <v>-0.49488888888888888</v>
      </c>
      <c r="D39" s="130">
        <f t="shared" si="10"/>
        <v>-0.35677777777777775</v>
      </c>
      <c r="E39" s="130">
        <f t="shared" si="10"/>
        <v>-0.24866666666666667</v>
      </c>
      <c r="F39" s="130">
        <f t="shared" si="10"/>
        <v>-0.16055555555555556</v>
      </c>
      <c r="G39" s="130">
        <f t="shared" si="10"/>
        <v>-0.10244444444444445</v>
      </c>
      <c r="H39" s="130">
        <f t="shared" si="10"/>
        <v>-5.4333333333333331E-2</v>
      </c>
      <c r="I39" s="130">
        <f t="shared" si="10"/>
        <v>-3.6222222222222225E-2</v>
      </c>
      <c r="J39" s="130">
        <f t="shared" si="10"/>
        <v>-2.8111111111111111E-2</v>
      </c>
      <c r="K39" s="130">
        <f t="shared" si="10"/>
        <v>-0.03</v>
      </c>
      <c r="L39" s="107" t="s">
        <v>136</v>
      </c>
    </row>
    <row r="40" spans="1:12" x14ac:dyDescent="0.25">
      <c r="A40" s="131" t="s">
        <v>137</v>
      </c>
    </row>
    <row r="41" spans="1:12" x14ac:dyDescent="0.25">
      <c r="A41" s="132" t="s">
        <v>138</v>
      </c>
    </row>
    <row r="42" spans="1:12" x14ac:dyDescent="0.25">
      <c r="A42" s="131" t="s">
        <v>142</v>
      </c>
    </row>
    <row r="43" spans="1:12" x14ac:dyDescent="0.25">
      <c r="A43" s="133" t="s">
        <v>140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sqref="A1:N39"/>
    </sheetView>
  </sheetViews>
  <sheetFormatPr defaultRowHeight="15" x14ac:dyDescent="0.25"/>
  <sheetData>
    <row r="1" spans="1:14" x14ac:dyDescent="0.25">
      <c r="A1" s="103"/>
      <c r="L1" s="104"/>
    </row>
    <row r="2" spans="1:14" ht="15.75" x14ac:dyDescent="0.25">
      <c r="A2" s="188" t="s">
        <v>288</v>
      </c>
      <c r="L2" s="104"/>
    </row>
    <row r="3" spans="1:14" x14ac:dyDescent="0.25">
      <c r="A3" s="103"/>
      <c r="L3" s="104"/>
    </row>
    <row r="4" spans="1:14" x14ac:dyDescent="0.25">
      <c r="A4" s="189" t="s">
        <v>289</v>
      </c>
      <c r="B4" s="190" t="s">
        <v>290</v>
      </c>
      <c r="C4" s="190" t="s">
        <v>291</v>
      </c>
      <c r="D4" s="190" t="s">
        <v>292</v>
      </c>
      <c r="E4" s="190" t="s">
        <v>293</v>
      </c>
      <c r="F4" s="190" t="s">
        <v>294</v>
      </c>
      <c r="G4" s="190" t="s">
        <v>295</v>
      </c>
      <c r="H4" s="190" t="s">
        <v>296</v>
      </c>
      <c r="I4" s="190" t="s">
        <v>297</v>
      </c>
      <c r="J4" s="190" t="s">
        <v>298</v>
      </c>
      <c r="K4" s="190" t="s">
        <v>299</v>
      </c>
      <c r="L4" s="190" t="s">
        <v>300</v>
      </c>
      <c r="M4" s="190" t="s">
        <v>301</v>
      </c>
    </row>
    <row r="5" spans="1:14" x14ac:dyDescent="0.25">
      <c r="A5" s="189" t="s">
        <v>247</v>
      </c>
      <c r="B5" s="190">
        <v>1.5429999999999999</v>
      </c>
      <c r="C5" s="190">
        <v>1.69</v>
      </c>
      <c r="D5" s="190">
        <v>1.84</v>
      </c>
      <c r="E5" s="190">
        <v>2.1539999999999999</v>
      </c>
      <c r="F5" s="190">
        <v>2.395</v>
      </c>
      <c r="G5" s="190">
        <v>2.5129999999999999</v>
      </c>
      <c r="H5" s="190">
        <v>2.548</v>
      </c>
      <c r="I5" s="190">
        <v>2.5409999999999999</v>
      </c>
      <c r="J5" s="190">
        <v>2.4950000000000001</v>
      </c>
      <c r="K5" s="190">
        <v>2.4289999999999998</v>
      </c>
      <c r="L5" s="190">
        <v>2.3650000000000002</v>
      </c>
      <c r="M5" s="190">
        <v>2.3069999999999999</v>
      </c>
    </row>
    <row r="6" spans="1:14" x14ac:dyDescent="0.25">
      <c r="A6" s="189" t="s">
        <v>257</v>
      </c>
      <c r="B6" s="190">
        <v>0.48499999999999999</v>
      </c>
      <c r="C6" s="190">
        <v>0.48599999999999999</v>
      </c>
      <c r="D6" s="190">
        <v>0.495</v>
      </c>
      <c r="E6" s="190">
        <v>0.47399999999999998</v>
      </c>
      <c r="F6" s="190">
        <v>0.42399999999999999</v>
      </c>
      <c r="G6" s="190">
        <v>0.39500000000000002</v>
      </c>
      <c r="H6" s="190">
        <v>0.36299999999999999</v>
      </c>
      <c r="I6" s="190">
        <v>0.32700000000000001</v>
      </c>
      <c r="J6" s="190">
        <v>0.30399999999999999</v>
      </c>
      <c r="K6" s="190">
        <v>0.29299999999999998</v>
      </c>
      <c r="L6" s="190">
        <v>0.28499999999999998</v>
      </c>
      <c r="M6" s="190">
        <v>0.27800000000000002</v>
      </c>
    </row>
    <row r="7" spans="1:14" x14ac:dyDescent="0.25">
      <c r="A7" s="189" t="s">
        <v>260</v>
      </c>
      <c r="B7" s="190">
        <v>0.14499999999999999</v>
      </c>
      <c r="C7" s="190">
        <v>0.156</v>
      </c>
      <c r="D7" s="190">
        <v>0.16700000000000001</v>
      </c>
      <c r="E7" s="190">
        <v>0.187</v>
      </c>
      <c r="F7" s="190">
        <v>0.20300000000000001</v>
      </c>
      <c r="G7" s="190">
        <v>0.216</v>
      </c>
      <c r="H7" s="190">
        <v>0.22600000000000001</v>
      </c>
      <c r="I7" s="190">
        <v>0.22900000000000001</v>
      </c>
      <c r="J7" s="190">
        <v>0.23100000000000001</v>
      </c>
      <c r="K7" s="190">
        <v>0.23200000000000001</v>
      </c>
      <c r="L7" s="190">
        <v>0.23200000000000001</v>
      </c>
      <c r="M7" s="190">
        <v>0.23200000000000001</v>
      </c>
    </row>
    <row r="8" spans="1:14" x14ac:dyDescent="0.25">
      <c r="A8" s="189" t="s">
        <v>302</v>
      </c>
      <c r="B8" s="190">
        <v>0.33200000000000002</v>
      </c>
      <c r="C8" s="190">
        <v>0.34</v>
      </c>
      <c r="D8" s="190">
        <v>0.34399999999999997</v>
      </c>
      <c r="E8" s="190">
        <v>0.34599999999999997</v>
      </c>
      <c r="F8" s="190">
        <v>0.32900000000000001</v>
      </c>
      <c r="G8" s="190">
        <v>0.30099999999999999</v>
      </c>
      <c r="H8" s="190">
        <v>0.27300000000000002</v>
      </c>
      <c r="I8" s="190">
        <v>0.253</v>
      </c>
      <c r="J8" s="190">
        <v>0.24299999999999999</v>
      </c>
      <c r="K8" s="190">
        <v>0.23599999999999999</v>
      </c>
      <c r="L8" s="190">
        <v>0.22900000000000001</v>
      </c>
      <c r="M8" s="190">
        <v>0.22</v>
      </c>
    </row>
    <row r="9" spans="1:14" x14ac:dyDescent="0.25">
      <c r="A9" s="189" t="s">
        <v>303</v>
      </c>
      <c r="B9" s="190">
        <v>-0.78100000000000003</v>
      </c>
      <c r="C9" s="190">
        <v>-0.76900000000000002</v>
      </c>
      <c r="D9" s="190">
        <v>-0.71699999999999997</v>
      </c>
      <c r="E9" s="190">
        <v>-0.57699999999999996</v>
      </c>
      <c r="F9" s="190">
        <v>-0.48899999999999999</v>
      </c>
      <c r="G9" s="190">
        <v>-0.42699999999999999</v>
      </c>
      <c r="H9" s="190">
        <v>-0.41299999999999998</v>
      </c>
      <c r="I9" s="190">
        <v>-0.432</v>
      </c>
      <c r="J9" s="190">
        <v>-0.41799999999999998</v>
      </c>
      <c r="K9" s="190">
        <v>-0.38200000000000001</v>
      </c>
      <c r="L9" s="190">
        <v>-0.35299999999999998</v>
      </c>
      <c r="M9" s="190">
        <v>-0.32300000000000001</v>
      </c>
    </row>
    <row r="10" spans="1:14" x14ac:dyDescent="0.25">
      <c r="A10" s="189" t="s">
        <v>304</v>
      </c>
      <c r="B10" s="190">
        <f t="shared" ref="B10:M10" si="0">SUM(B5:B9)</f>
        <v>1.7239999999999998</v>
      </c>
      <c r="C10" s="190">
        <f>SUM(C5:C9)</f>
        <v>1.903</v>
      </c>
      <c r="D10" s="190">
        <f t="shared" si="0"/>
        <v>2.1289999999999996</v>
      </c>
      <c r="E10" s="190">
        <f t="shared" si="0"/>
        <v>2.5840000000000001</v>
      </c>
      <c r="F10" s="190">
        <f t="shared" si="0"/>
        <v>2.8620000000000001</v>
      </c>
      <c r="G10" s="190">
        <f t="shared" si="0"/>
        <v>2.9980000000000002</v>
      </c>
      <c r="H10" s="190">
        <f t="shared" si="0"/>
        <v>2.9970000000000003</v>
      </c>
      <c r="I10" s="190">
        <f t="shared" si="0"/>
        <v>2.9180000000000001</v>
      </c>
      <c r="J10" s="190">
        <f t="shared" si="0"/>
        <v>2.8549999999999995</v>
      </c>
      <c r="K10" s="190">
        <f t="shared" si="0"/>
        <v>2.8080000000000003</v>
      </c>
      <c r="L10" s="190">
        <f t="shared" si="0"/>
        <v>2.7580000000000009</v>
      </c>
      <c r="M10" s="190">
        <f t="shared" si="0"/>
        <v>2.7140000000000004</v>
      </c>
    </row>
    <row r="11" spans="1:14" x14ac:dyDescent="0.25">
      <c r="A11" s="191" t="s">
        <v>305</v>
      </c>
      <c r="B11" s="192">
        <f>SUBTOTAL(109,B8:B9)</f>
        <v>-0.44900000000000001</v>
      </c>
      <c r="C11" s="192">
        <f t="shared" ref="C11:M11" si="1">SUBTOTAL(109,C8:C9)</f>
        <v>-0.42899999999999999</v>
      </c>
      <c r="D11" s="192">
        <f t="shared" si="1"/>
        <v>-0.373</v>
      </c>
      <c r="E11" s="192">
        <f t="shared" si="1"/>
        <v>-0.23099999999999998</v>
      </c>
      <c r="F11" s="192">
        <f t="shared" si="1"/>
        <v>-0.15999999999999998</v>
      </c>
      <c r="G11" s="192">
        <f t="shared" si="1"/>
        <v>-0.126</v>
      </c>
      <c r="H11" s="192">
        <f t="shared" si="1"/>
        <v>-0.13999999999999996</v>
      </c>
      <c r="I11" s="192">
        <f t="shared" si="1"/>
        <v>-0.17899999999999999</v>
      </c>
      <c r="J11" s="192">
        <f t="shared" si="1"/>
        <v>-0.17499999999999999</v>
      </c>
      <c r="K11" s="192">
        <f t="shared" si="1"/>
        <v>-0.14600000000000002</v>
      </c>
      <c r="L11" s="192">
        <f t="shared" si="1"/>
        <v>-0.12399999999999997</v>
      </c>
      <c r="M11" s="192">
        <f t="shared" si="1"/>
        <v>-0.10300000000000001</v>
      </c>
      <c r="N11" s="193" t="s">
        <v>306</v>
      </c>
    </row>
    <row r="12" spans="1:14" x14ac:dyDescent="0.25">
      <c r="A12" s="194" t="s">
        <v>307</v>
      </c>
      <c r="B12" s="195">
        <f t="shared" ref="B12:M12" si="2">SUM(B6:B9)</f>
        <v>0.18099999999999994</v>
      </c>
      <c r="C12" s="195">
        <f t="shared" si="2"/>
        <v>0.21299999999999997</v>
      </c>
      <c r="D12" s="195">
        <f t="shared" si="2"/>
        <v>0.28900000000000003</v>
      </c>
      <c r="E12" s="195">
        <f t="shared" si="2"/>
        <v>0.43000000000000016</v>
      </c>
      <c r="F12" s="195">
        <f t="shared" si="2"/>
        <v>0.46699999999999997</v>
      </c>
      <c r="G12" s="195">
        <f t="shared" si="2"/>
        <v>0.48499999999999993</v>
      </c>
      <c r="H12" s="195">
        <f t="shared" si="2"/>
        <v>0.44900000000000001</v>
      </c>
      <c r="I12" s="195">
        <f t="shared" si="2"/>
        <v>0.37700000000000006</v>
      </c>
      <c r="J12" s="195">
        <f t="shared" si="2"/>
        <v>0.36000000000000004</v>
      </c>
      <c r="K12" s="195">
        <f t="shared" si="2"/>
        <v>0.379</v>
      </c>
      <c r="L12" s="195">
        <f t="shared" si="2"/>
        <v>0.39300000000000002</v>
      </c>
      <c r="M12" s="195">
        <f t="shared" si="2"/>
        <v>0.40699999999999997</v>
      </c>
      <c r="N12" s="196"/>
    </row>
    <row r="13" spans="1:14" x14ac:dyDescent="0.25">
      <c r="A13" s="103"/>
      <c r="L13" s="104"/>
    </row>
    <row r="15" spans="1:14" ht="15.75" x14ac:dyDescent="0.25">
      <c r="A15" s="188" t="s">
        <v>123</v>
      </c>
      <c r="B15" s="110"/>
      <c r="L15" s="104"/>
    </row>
    <row r="16" spans="1:14" x14ac:dyDescent="0.25">
      <c r="A16" s="197" t="s">
        <v>58</v>
      </c>
      <c r="B16" s="198" t="s">
        <v>290</v>
      </c>
      <c r="C16" s="198" t="s">
        <v>291</v>
      </c>
      <c r="D16" s="198" t="s">
        <v>292</v>
      </c>
      <c r="E16" s="199" t="s">
        <v>293</v>
      </c>
      <c r="F16" s="199" t="s">
        <v>294</v>
      </c>
      <c r="G16" s="199" t="s">
        <v>295</v>
      </c>
      <c r="H16" s="199" t="s">
        <v>296</v>
      </c>
      <c r="I16" s="199" t="s">
        <v>297</v>
      </c>
      <c r="J16" s="199" t="s">
        <v>298</v>
      </c>
      <c r="K16" s="199" t="s">
        <v>299</v>
      </c>
      <c r="L16" s="199" t="s">
        <v>300</v>
      </c>
      <c r="M16" s="199" t="s">
        <v>301</v>
      </c>
    </row>
    <row r="17" spans="1:14" x14ac:dyDescent="0.25">
      <c r="A17" s="200" t="s">
        <v>120</v>
      </c>
      <c r="B17" s="201"/>
      <c r="C17" s="201"/>
      <c r="D17" s="201"/>
      <c r="E17" s="201">
        <v>0.88</v>
      </c>
      <c r="F17" s="201">
        <v>0.9</v>
      </c>
      <c r="G17" s="201">
        <v>0.93</v>
      </c>
      <c r="H17" s="201">
        <v>0.95</v>
      </c>
      <c r="I17" s="201">
        <v>0.96</v>
      </c>
      <c r="J17" s="201">
        <v>0.96</v>
      </c>
      <c r="K17" s="201">
        <v>0.96</v>
      </c>
      <c r="L17" s="201">
        <v>0.96</v>
      </c>
      <c r="M17" s="201">
        <v>0.95</v>
      </c>
    </row>
    <row r="18" spans="1:14" x14ac:dyDescent="0.25">
      <c r="A18" s="200" t="s">
        <v>122</v>
      </c>
      <c r="B18" s="201"/>
      <c r="C18" s="201"/>
      <c r="D18" s="201"/>
      <c r="E18" s="201">
        <v>-0.51</v>
      </c>
      <c r="F18" s="201">
        <v>-0.37</v>
      </c>
      <c r="G18" s="201">
        <v>-0.26</v>
      </c>
      <c r="H18" s="201">
        <v>-0.17</v>
      </c>
      <c r="I18" s="201">
        <v>-0.11</v>
      </c>
      <c r="J18" s="201">
        <v>-0.06</v>
      </c>
      <c r="K18" s="201">
        <v>-0.04</v>
      </c>
      <c r="L18" s="201">
        <v>-0.03</v>
      </c>
      <c r="M18" s="201">
        <v>-0.03</v>
      </c>
    </row>
    <row r="19" spans="1:14" x14ac:dyDescent="0.25">
      <c r="A19" s="194" t="s">
        <v>307</v>
      </c>
      <c r="B19" s="195"/>
      <c r="C19" s="195"/>
      <c r="D19" s="190"/>
      <c r="E19" s="195">
        <f>SUM(E17:E18)</f>
        <v>0.37</v>
      </c>
      <c r="F19" s="195">
        <f t="shared" ref="F19:M19" si="3">SUM(F17:F18)</f>
        <v>0.53</v>
      </c>
      <c r="G19" s="195">
        <f t="shared" si="3"/>
        <v>0.67</v>
      </c>
      <c r="H19" s="195">
        <f t="shared" si="3"/>
        <v>0.77999999999999992</v>
      </c>
      <c r="I19" s="195">
        <f t="shared" si="3"/>
        <v>0.85</v>
      </c>
      <c r="J19" s="195">
        <f t="shared" si="3"/>
        <v>0.89999999999999991</v>
      </c>
      <c r="K19" s="195">
        <f t="shared" si="3"/>
        <v>0.91999999999999993</v>
      </c>
      <c r="L19" s="195">
        <f t="shared" si="3"/>
        <v>0.92999999999999994</v>
      </c>
      <c r="M19" s="195">
        <f t="shared" si="3"/>
        <v>0.91999999999999993</v>
      </c>
      <c r="N19" s="196"/>
    </row>
    <row r="20" spans="1:14" x14ac:dyDescent="0.25">
      <c r="A20" s="202" t="s">
        <v>308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4"/>
      <c r="M20" s="203"/>
    </row>
    <row r="21" spans="1:14" x14ac:dyDescent="0.25">
      <c r="A21" s="103"/>
      <c r="L21" s="104"/>
    </row>
    <row r="22" spans="1:14" x14ac:dyDescent="0.25">
      <c r="A22" s="103"/>
      <c r="L22" s="104"/>
    </row>
    <row r="23" spans="1:14" ht="15.75" x14ac:dyDescent="0.25">
      <c r="A23" s="205" t="s">
        <v>309</v>
      </c>
      <c r="L23" s="104"/>
    </row>
    <row r="24" spans="1:14" x14ac:dyDescent="0.25">
      <c r="A24" s="189" t="s">
        <v>310</v>
      </c>
      <c r="B24" s="206" t="s">
        <v>290</v>
      </c>
      <c r="C24" s="206" t="s">
        <v>291</v>
      </c>
      <c r="D24" s="206" t="s">
        <v>292</v>
      </c>
      <c r="E24" s="206" t="s">
        <v>293</v>
      </c>
      <c r="F24" s="206" t="s">
        <v>294</v>
      </c>
      <c r="G24" s="206" t="s">
        <v>295</v>
      </c>
      <c r="H24" s="206" t="s">
        <v>296</v>
      </c>
      <c r="I24" s="206" t="s">
        <v>297</v>
      </c>
      <c r="J24" s="206" t="s">
        <v>298</v>
      </c>
      <c r="K24" s="206" t="s">
        <v>299</v>
      </c>
      <c r="L24" s="206" t="s">
        <v>300</v>
      </c>
      <c r="M24" s="206" t="s">
        <v>301</v>
      </c>
    </row>
    <row r="25" spans="1:14" x14ac:dyDescent="0.25">
      <c r="A25" s="189" t="s">
        <v>247</v>
      </c>
      <c r="B25" s="190">
        <v>1.5429999999999999</v>
      </c>
      <c r="C25" s="190">
        <v>1.69</v>
      </c>
      <c r="D25" s="190">
        <v>1.837</v>
      </c>
      <c r="E25" s="190">
        <v>2.1419999999999999</v>
      </c>
      <c r="F25" s="190">
        <v>2.4529999999999998</v>
      </c>
      <c r="G25" s="190">
        <v>2.7679999999999998</v>
      </c>
      <c r="H25" s="190">
        <v>3.0630000000000002</v>
      </c>
      <c r="I25" s="190">
        <v>3.3050000000000002</v>
      </c>
      <c r="J25" s="190">
        <v>3.4649999999999999</v>
      </c>
      <c r="K25" s="190">
        <v>3.5350000000000001</v>
      </c>
      <c r="L25" s="207">
        <v>3.5670000000000002</v>
      </c>
      <c r="M25" s="190">
        <v>3.6179999999999999</v>
      </c>
    </row>
    <row r="26" spans="1:14" x14ac:dyDescent="0.25">
      <c r="A26" s="189" t="s">
        <v>257</v>
      </c>
      <c r="B26" s="208">
        <v>0.48499999999999999</v>
      </c>
      <c r="C26" s="208">
        <v>0.48599999999999999</v>
      </c>
      <c r="D26" s="208">
        <v>0.49199999999999999</v>
      </c>
      <c r="E26" s="208">
        <v>0.504</v>
      </c>
      <c r="F26" s="208">
        <v>0.51400000000000001</v>
      </c>
      <c r="G26" s="208">
        <v>0.51800000000000002</v>
      </c>
      <c r="H26" s="208">
        <v>0.51400000000000001</v>
      </c>
      <c r="I26" s="208">
        <v>0.502</v>
      </c>
      <c r="J26" s="208">
        <v>0.48</v>
      </c>
      <c r="K26" s="208">
        <v>0.45200000000000001</v>
      </c>
      <c r="L26" s="209">
        <v>0.43</v>
      </c>
      <c r="M26" s="208">
        <v>0.41499999999999998</v>
      </c>
    </row>
    <row r="27" spans="1:14" x14ac:dyDescent="0.25">
      <c r="A27" s="189" t="s">
        <v>260</v>
      </c>
      <c r="B27" s="208">
        <v>0.14499999999999999</v>
      </c>
      <c r="C27" s="208">
        <v>0.156</v>
      </c>
      <c r="D27" s="208">
        <v>0.16700000000000001</v>
      </c>
      <c r="E27" s="208">
        <v>0.189</v>
      </c>
      <c r="F27" s="208">
        <v>0.21199999999999999</v>
      </c>
      <c r="G27" s="208">
        <v>0.23300000000000001</v>
      </c>
      <c r="H27" s="208">
        <v>0.253</v>
      </c>
      <c r="I27" s="208">
        <v>0.27</v>
      </c>
      <c r="J27" s="208">
        <v>0.28499999999999998</v>
      </c>
      <c r="K27" s="208">
        <v>0.29699999999999999</v>
      </c>
      <c r="L27" s="209">
        <v>0.308</v>
      </c>
      <c r="M27" s="208">
        <v>0.317</v>
      </c>
    </row>
    <row r="28" spans="1:14" x14ac:dyDescent="0.25">
      <c r="A28" s="189" t="s">
        <v>302</v>
      </c>
      <c r="B28" s="190">
        <v>0.33200000000000002</v>
      </c>
      <c r="C28" s="190">
        <v>0.34</v>
      </c>
      <c r="D28" s="190">
        <v>0.34399999999999997</v>
      </c>
      <c r="E28" s="190">
        <v>0.34799999999999998</v>
      </c>
      <c r="F28" s="190">
        <v>0.34399999999999997</v>
      </c>
      <c r="G28" s="190">
        <v>0.32300000000000001</v>
      </c>
      <c r="H28" s="190">
        <v>0.27900000000000003</v>
      </c>
      <c r="I28" s="190">
        <v>0.24199999999999999</v>
      </c>
      <c r="J28" s="190">
        <v>0.215</v>
      </c>
      <c r="K28" s="190">
        <v>0.19700000000000001</v>
      </c>
      <c r="L28" s="207">
        <v>0.188</v>
      </c>
      <c r="M28" s="190">
        <v>0.183</v>
      </c>
    </row>
    <row r="29" spans="1:14" x14ac:dyDescent="0.25">
      <c r="A29" s="189" t="s">
        <v>303</v>
      </c>
      <c r="B29" s="190">
        <v>-0.78100000000000003</v>
      </c>
      <c r="C29" s="190">
        <v>-0.76800000000000002</v>
      </c>
      <c r="D29" s="190">
        <v>-0.71299999999999997</v>
      </c>
      <c r="E29" s="190">
        <v>-0.60499999999999998</v>
      </c>
      <c r="F29" s="190">
        <v>-0.51800000000000002</v>
      </c>
      <c r="G29" s="190">
        <v>-0.43099999999999999</v>
      </c>
      <c r="H29" s="190">
        <v>-0.34399999999999997</v>
      </c>
      <c r="I29" s="190">
        <v>-0.29599999999999999</v>
      </c>
      <c r="J29" s="190">
        <v>-0.25700000000000001</v>
      </c>
      <c r="K29" s="207">
        <v>-0.22600000000000001</v>
      </c>
      <c r="L29" s="190">
        <v>-0.22700000000000001</v>
      </c>
      <c r="M29" s="190">
        <v>-0.224</v>
      </c>
    </row>
    <row r="30" spans="1:14" x14ac:dyDescent="0.25">
      <c r="A30" s="194" t="s">
        <v>304</v>
      </c>
      <c r="B30" s="210">
        <f t="shared" ref="B30:M30" si="4">SUM(B25:B29)</f>
        <v>1.7239999999999998</v>
      </c>
      <c r="C30" s="210">
        <f t="shared" si="4"/>
        <v>1.9040000000000001</v>
      </c>
      <c r="D30" s="210">
        <f t="shared" si="4"/>
        <v>2.1269999999999993</v>
      </c>
      <c r="E30" s="210">
        <f t="shared" si="4"/>
        <v>2.5779999999999998</v>
      </c>
      <c r="F30" s="210">
        <f t="shared" si="4"/>
        <v>3.0049999999999999</v>
      </c>
      <c r="G30" s="210">
        <f t="shared" si="4"/>
        <v>3.4109999999999996</v>
      </c>
      <c r="H30" s="210">
        <f t="shared" si="4"/>
        <v>3.7650000000000001</v>
      </c>
      <c r="I30" s="210">
        <f t="shared" si="4"/>
        <v>4.0229999999999997</v>
      </c>
      <c r="J30" s="210">
        <f t="shared" si="4"/>
        <v>4.1879999999999997</v>
      </c>
      <c r="K30" s="210">
        <f t="shared" si="4"/>
        <v>4.2549999999999999</v>
      </c>
      <c r="L30" s="210">
        <f t="shared" si="4"/>
        <v>4.266</v>
      </c>
      <c r="M30" s="210">
        <f t="shared" si="4"/>
        <v>4.3089999999999993</v>
      </c>
    </row>
    <row r="31" spans="1:14" x14ac:dyDescent="0.25">
      <c r="A31" s="211" t="s">
        <v>305</v>
      </c>
      <c r="B31" s="192">
        <f>SUBTOTAL(109,B28:B29)</f>
        <v>-0.44900000000000001</v>
      </c>
      <c r="C31" s="192">
        <f t="shared" ref="C31:M31" si="5">SUBTOTAL(109,C28:C29)</f>
        <v>-0.42799999999999999</v>
      </c>
      <c r="D31" s="192">
        <f t="shared" si="5"/>
        <v>-0.36899999999999999</v>
      </c>
      <c r="E31" s="192">
        <f t="shared" si="5"/>
        <v>-0.25700000000000001</v>
      </c>
      <c r="F31" s="192">
        <f t="shared" si="5"/>
        <v>-0.17400000000000004</v>
      </c>
      <c r="G31" s="192">
        <f t="shared" si="5"/>
        <v>-0.10799999999999998</v>
      </c>
      <c r="H31" s="192">
        <f t="shared" si="5"/>
        <v>-6.4999999999999947E-2</v>
      </c>
      <c r="I31" s="192">
        <f t="shared" si="5"/>
        <v>-5.3999999999999992E-2</v>
      </c>
      <c r="J31" s="192">
        <f t="shared" si="5"/>
        <v>-4.200000000000001E-2</v>
      </c>
      <c r="K31" s="192">
        <f t="shared" si="5"/>
        <v>-2.8999999999999998E-2</v>
      </c>
      <c r="L31" s="192">
        <f t="shared" si="5"/>
        <v>-3.9000000000000007E-2</v>
      </c>
      <c r="M31" s="192">
        <f t="shared" si="5"/>
        <v>-4.1000000000000009E-2</v>
      </c>
      <c r="N31" s="193" t="s">
        <v>306</v>
      </c>
    </row>
    <row r="32" spans="1:14" x14ac:dyDescent="0.25">
      <c r="A32" s="194" t="s">
        <v>307</v>
      </c>
      <c r="B32" s="210">
        <f>SUM(B26:B29)</f>
        <v>0.18099999999999994</v>
      </c>
      <c r="C32" s="210">
        <f t="shared" ref="C32:M32" si="6">SUM(C26:C29)</f>
        <v>0.21399999999999997</v>
      </c>
      <c r="D32" s="210">
        <f t="shared" si="6"/>
        <v>0.29000000000000015</v>
      </c>
      <c r="E32" s="210">
        <f t="shared" si="6"/>
        <v>0.43599999999999994</v>
      </c>
      <c r="F32" s="210">
        <f t="shared" si="6"/>
        <v>0.55199999999999982</v>
      </c>
      <c r="G32" s="210">
        <f t="shared" si="6"/>
        <v>0.64300000000000002</v>
      </c>
      <c r="H32" s="210">
        <f t="shared" si="6"/>
        <v>0.70200000000000007</v>
      </c>
      <c r="I32" s="210">
        <f t="shared" si="6"/>
        <v>0.71799999999999997</v>
      </c>
      <c r="J32" s="210">
        <f t="shared" si="6"/>
        <v>0.72299999999999986</v>
      </c>
      <c r="K32" s="210">
        <f t="shared" si="6"/>
        <v>0.72</v>
      </c>
      <c r="L32" s="210">
        <f t="shared" si="6"/>
        <v>0.69899999999999995</v>
      </c>
      <c r="M32" s="210">
        <f t="shared" si="6"/>
        <v>0.69100000000000006</v>
      </c>
    </row>
    <row r="33" spans="1:14" x14ac:dyDescent="0.25">
      <c r="A33" s="103"/>
      <c r="L33" s="104"/>
    </row>
    <row r="34" spans="1:14" ht="15.75" x14ac:dyDescent="0.25">
      <c r="A34" s="212" t="s">
        <v>119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4"/>
    </row>
    <row r="35" spans="1:14" x14ac:dyDescent="0.25">
      <c r="A35" s="197" t="s">
        <v>58</v>
      </c>
      <c r="B35" s="206" t="s">
        <v>290</v>
      </c>
      <c r="C35" s="206" t="s">
        <v>291</v>
      </c>
      <c r="D35" s="206" t="s">
        <v>292</v>
      </c>
      <c r="E35" s="199" t="s">
        <v>293</v>
      </c>
      <c r="F35" s="199" t="s">
        <v>294</v>
      </c>
      <c r="G35" s="199" t="s">
        <v>295</v>
      </c>
      <c r="H35" s="199" t="s">
        <v>296</v>
      </c>
      <c r="I35" s="199" t="s">
        <v>297</v>
      </c>
      <c r="J35" s="199" t="s">
        <v>298</v>
      </c>
      <c r="K35" s="199" t="s">
        <v>299</v>
      </c>
      <c r="L35" s="199" t="s">
        <v>300</v>
      </c>
      <c r="M35" s="199" t="s">
        <v>301</v>
      </c>
    </row>
    <row r="36" spans="1:14" x14ac:dyDescent="0.25">
      <c r="A36" s="200" t="s">
        <v>120</v>
      </c>
      <c r="B36" s="190"/>
      <c r="C36" s="190"/>
      <c r="D36" s="201"/>
      <c r="E36" s="201">
        <v>0.89</v>
      </c>
      <c r="F36" s="201">
        <v>0.93</v>
      </c>
      <c r="G36" s="201">
        <v>0.96</v>
      </c>
      <c r="H36" s="201">
        <v>0.99</v>
      </c>
      <c r="I36" s="201">
        <v>1.01</v>
      </c>
      <c r="J36" s="201">
        <v>1.02</v>
      </c>
      <c r="K36" s="201">
        <v>1.02</v>
      </c>
      <c r="L36" s="201">
        <v>1.01</v>
      </c>
      <c r="M36" s="201">
        <v>1.01</v>
      </c>
    </row>
    <row r="37" spans="1:14" x14ac:dyDescent="0.25">
      <c r="A37" s="200" t="s">
        <v>122</v>
      </c>
      <c r="B37" s="190"/>
      <c r="C37" s="190"/>
      <c r="D37" s="201"/>
      <c r="E37" s="201">
        <v>-0.53</v>
      </c>
      <c r="F37" s="201">
        <v>-0.41</v>
      </c>
      <c r="G37" s="201">
        <v>-0.31</v>
      </c>
      <c r="H37" s="201">
        <v>-0.22</v>
      </c>
      <c r="I37" s="201">
        <v>-0.18</v>
      </c>
      <c r="J37" s="201">
        <v>-0.13</v>
      </c>
      <c r="K37" s="201">
        <v>-0.09</v>
      </c>
      <c r="L37" s="201">
        <v>-0.08</v>
      </c>
      <c r="M37" s="201">
        <v>-0.08</v>
      </c>
    </row>
    <row r="38" spans="1:14" x14ac:dyDescent="0.25">
      <c r="A38" s="194" t="s">
        <v>307</v>
      </c>
      <c r="B38" s="195"/>
      <c r="C38" s="195"/>
      <c r="D38" s="190"/>
      <c r="E38" s="195">
        <f t="shared" ref="E38:M38" si="7">SUM(E36:E37)</f>
        <v>0.36</v>
      </c>
      <c r="F38" s="195">
        <f t="shared" si="7"/>
        <v>0.52</v>
      </c>
      <c r="G38" s="195">
        <f t="shared" si="7"/>
        <v>0.64999999999999991</v>
      </c>
      <c r="H38" s="195">
        <f t="shared" si="7"/>
        <v>0.77</v>
      </c>
      <c r="I38" s="195">
        <f t="shared" si="7"/>
        <v>0.83000000000000007</v>
      </c>
      <c r="J38" s="195">
        <f t="shared" si="7"/>
        <v>0.89</v>
      </c>
      <c r="K38" s="195">
        <f t="shared" si="7"/>
        <v>0.93</v>
      </c>
      <c r="L38" s="195">
        <f t="shared" si="7"/>
        <v>0.93</v>
      </c>
      <c r="M38" s="195">
        <f t="shared" si="7"/>
        <v>0.93</v>
      </c>
      <c r="N38" s="196"/>
    </row>
    <row r="39" spans="1:14" x14ac:dyDescent="0.25">
      <c r="A39" s="202" t="s">
        <v>311</v>
      </c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4"/>
      <c r="M39" s="20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5"/>
  <sheetViews>
    <sheetView workbookViewId="0"/>
  </sheetViews>
  <sheetFormatPr defaultColWidth="8.7109375" defaultRowHeight="12.75" x14ac:dyDescent="0.2"/>
  <cols>
    <col min="1" max="2" width="8.7109375" style="8" customWidth="1"/>
    <col min="3" max="3" width="11" style="8" customWidth="1"/>
    <col min="4" max="4" width="36.140625" style="8" customWidth="1"/>
    <col min="5" max="5" width="9.7109375" style="8" customWidth="1"/>
    <col min="6" max="6" width="13.140625" style="8" customWidth="1"/>
    <col min="7" max="7" width="8.7109375" style="8" customWidth="1"/>
    <col min="8" max="8" width="10.85546875" style="8" customWidth="1"/>
    <col min="9" max="9" width="11.42578125" style="8" bestFit="1" customWidth="1"/>
    <col min="10" max="10" width="16.7109375" style="8" customWidth="1"/>
    <col min="11" max="11" width="11.42578125" style="8" customWidth="1"/>
    <col min="12" max="12" width="11.42578125" style="8" bestFit="1" customWidth="1"/>
    <col min="13" max="16384" width="8.7109375" style="8"/>
  </cols>
  <sheetData>
    <row r="1" spans="1:23" ht="13.5" thickBot="1" x14ac:dyDescent="0.25">
      <c r="D1" s="9" t="s">
        <v>60</v>
      </c>
      <c r="H1" s="9"/>
      <c r="U1" s="9" t="s">
        <v>61</v>
      </c>
    </row>
    <row r="2" spans="1:23" ht="13.5" thickBot="1" x14ac:dyDescent="0.25">
      <c r="D2" s="216" t="s">
        <v>62</v>
      </c>
      <c r="E2" s="217"/>
      <c r="F2" s="217"/>
      <c r="G2" s="218"/>
    </row>
    <row r="3" spans="1:23" x14ac:dyDescent="0.2">
      <c r="D3" s="219" t="s">
        <v>63</v>
      </c>
      <c r="E3" s="219" t="s">
        <v>64</v>
      </c>
      <c r="F3" s="221" t="s">
        <v>65</v>
      </c>
      <c r="G3" s="222"/>
      <c r="S3" s="8">
        <v>2100</v>
      </c>
      <c r="U3" s="8">
        <v>2005</v>
      </c>
      <c r="W3" s="8">
        <v>2095</v>
      </c>
    </row>
    <row r="4" spans="1:23" ht="32.450000000000003" customHeight="1" thickBot="1" x14ac:dyDescent="0.25">
      <c r="D4" s="220"/>
      <c r="E4" s="220"/>
      <c r="F4" s="223"/>
      <c r="G4" s="224"/>
      <c r="H4" s="10"/>
      <c r="K4" s="8">
        <v>2005</v>
      </c>
      <c r="L4" s="8">
        <v>2100</v>
      </c>
    </row>
    <row r="5" spans="1:23" x14ac:dyDescent="0.2">
      <c r="A5" s="225" t="s">
        <v>66</v>
      </c>
      <c r="B5" s="228" t="s">
        <v>67</v>
      </c>
      <c r="C5" s="213" t="s">
        <v>68</v>
      </c>
      <c r="D5" s="11" t="s">
        <v>69</v>
      </c>
      <c r="E5" s="12">
        <v>1.66</v>
      </c>
      <c r="F5" s="13"/>
      <c r="G5" s="14"/>
      <c r="J5" s="15"/>
      <c r="K5" s="15" t="s">
        <v>70</v>
      </c>
      <c r="L5" s="15" t="s">
        <v>70</v>
      </c>
      <c r="M5" s="15"/>
      <c r="S5" s="8" t="s">
        <v>70</v>
      </c>
    </row>
    <row r="6" spans="1:23" x14ac:dyDescent="0.2">
      <c r="A6" s="226"/>
      <c r="B6" s="229"/>
      <c r="C6" s="214"/>
      <c r="D6" s="11" t="s">
        <v>71</v>
      </c>
      <c r="E6" s="12">
        <v>0.48</v>
      </c>
      <c r="F6" s="13"/>
      <c r="G6" s="14"/>
      <c r="J6" s="15"/>
      <c r="K6" s="15" t="s">
        <v>70</v>
      </c>
      <c r="L6" s="15" t="s">
        <v>70</v>
      </c>
      <c r="M6" s="15"/>
      <c r="S6" s="8" t="s">
        <v>70</v>
      </c>
    </row>
    <row r="7" spans="1:23" x14ac:dyDescent="0.2">
      <c r="A7" s="226"/>
      <c r="B7" s="229"/>
      <c r="C7" s="214"/>
      <c r="D7" s="11" t="s">
        <v>72</v>
      </c>
      <c r="E7" s="12">
        <v>0.16</v>
      </c>
      <c r="F7" s="13"/>
      <c r="G7" s="14"/>
      <c r="J7" s="15"/>
      <c r="K7" s="15" t="s">
        <v>70</v>
      </c>
      <c r="L7" s="15" t="s">
        <v>70</v>
      </c>
      <c r="M7" s="15"/>
      <c r="S7" s="8" t="s">
        <v>70</v>
      </c>
    </row>
    <row r="8" spans="1:23" ht="13.5" thickBot="1" x14ac:dyDescent="0.25">
      <c r="A8" s="226"/>
      <c r="B8" s="229"/>
      <c r="C8" s="215"/>
      <c r="D8" s="11" t="s">
        <v>113</v>
      </c>
      <c r="E8" s="12">
        <v>1.7000000000000001E-2</v>
      </c>
      <c r="F8" s="16" t="s">
        <v>68</v>
      </c>
      <c r="G8" s="17">
        <f>SUM(E5:E8)</f>
        <v>2.3169999999999997</v>
      </c>
      <c r="J8" s="13"/>
      <c r="K8" s="13">
        <f>E8</f>
        <v>1.7000000000000001E-2</v>
      </c>
      <c r="L8" s="13">
        <v>0</v>
      </c>
      <c r="M8" s="13"/>
      <c r="P8" s="8" t="s">
        <v>73</v>
      </c>
      <c r="Q8" s="8" t="s">
        <v>74</v>
      </c>
      <c r="S8" s="8">
        <v>0</v>
      </c>
      <c r="T8" s="8" t="s">
        <v>75</v>
      </c>
    </row>
    <row r="9" spans="1:23" ht="13.5" thickBot="1" x14ac:dyDescent="0.25">
      <c r="A9" s="226"/>
      <c r="B9" s="230"/>
      <c r="C9" s="18" t="s">
        <v>76</v>
      </c>
      <c r="D9" s="19" t="s">
        <v>76</v>
      </c>
      <c r="E9" s="20">
        <v>0.32</v>
      </c>
      <c r="F9" s="21" t="s">
        <v>76</v>
      </c>
      <c r="G9" s="22">
        <f>E9</f>
        <v>0.32</v>
      </c>
      <c r="H9" s="86">
        <f>G9+G8</f>
        <v>2.6369999999999996</v>
      </c>
      <c r="I9" s="87" t="s">
        <v>112</v>
      </c>
      <c r="J9" s="13"/>
      <c r="K9" s="13">
        <f>E9</f>
        <v>0.32</v>
      </c>
      <c r="L9" s="13">
        <v>0.1</v>
      </c>
      <c r="M9" s="13"/>
      <c r="S9" s="8">
        <v>0</v>
      </c>
      <c r="T9" s="8" t="s">
        <v>75</v>
      </c>
    </row>
    <row r="10" spans="1:23" x14ac:dyDescent="0.2">
      <c r="A10" s="226"/>
      <c r="B10" s="225" t="s">
        <v>77</v>
      </c>
      <c r="C10" s="213" t="s">
        <v>78</v>
      </c>
      <c r="D10" s="11" t="s">
        <v>79</v>
      </c>
      <c r="E10" s="12">
        <v>-0.05</v>
      </c>
      <c r="F10" s="13"/>
      <c r="G10" s="14"/>
      <c r="I10" s="23"/>
      <c r="J10" s="23"/>
      <c r="K10" s="13">
        <f>E10</f>
        <v>-0.05</v>
      </c>
      <c r="L10" s="23">
        <f>E10</f>
        <v>-0.05</v>
      </c>
      <c r="M10" s="23"/>
      <c r="N10" s="24" t="s">
        <v>80</v>
      </c>
      <c r="S10" s="8">
        <v>-0.05</v>
      </c>
      <c r="T10" s="8" t="s">
        <v>75</v>
      </c>
    </row>
    <row r="11" spans="1:23" x14ac:dyDescent="0.2">
      <c r="A11" s="226"/>
      <c r="B11" s="226"/>
      <c r="C11" s="214"/>
      <c r="D11" s="11" t="s">
        <v>81</v>
      </c>
      <c r="E11" s="12">
        <v>0.35</v>
      </c>
      <c r="F11" s="13"/>
      <c r="G11" s="13"/>
      <c r="H11" s="63" t="s">
        <v>110</v>
      </c>
      <c r="I11" s="64"/>
      <c r="J11" s="65"/>
      <c r="K11" s="13">
        <f t="shared" ref="K11:K23" si="0">E11</f>
        <v>0.35</v>
      </c>
      <c r="L11" s="102">
        <v>0</v>
      </c>
      <c r="M11" s="23"/>
      <c r="N11" s="24" t="s">
        <v>82</v>
      </c>
      <c r="S11" s="8">
        <v>0.35</v>
      </c>
      <c r="T11" s="8" t="s">
        <v>75</v>
      </c>
    </row>
    <row r="12" spans="1:23" ht="13.5" thickBot="1" x14ac:dyDescent="0.25">
      <c r="A12" s="226"/>
      <c r="B12" s="227"/>
      <c r="C12" s="214"/>
      <c r="D12" s="11" t="s">
        <v>83</v>
      </c>
      <c r="E12" s="12">
        <v>7.0000000000000007E-2</v>
      </c>
      <c r="F12" s="16" t="s">
        <v>84</v>
      </c>
      <c r="G12" s="62">
        <f>SUM(E10:E12)</f>
        <v>0.37</v>
      </c>
      <c r="H12" s="66">
        <v>2005</v>
      </c>
      <c r="I12" s="25">
        <v>2009</v>
      </c>
      <c r="J12" s="67">
        <v>2100</v>
      </c>
      <c r="K12" s="13">
        <f t="shared" si="0"/>
        <v>7.0000000000000007E-2</v>
      </c>
      <c r="L12" s="13">
        <f>E12</f>
        <v>7.0000000000000007E-2</v>
      </c>
      <c r="M12" s="23"/>
      <c r="N12" s="24" t="s">
        <v>85</v>
      </c>
      <c r="S12" s="8">
        <v>7.0000000000000007E-2</v>
      </c>
      <c r="T12" s="8" t="s">
        <v>75</v>
      </c>
    </row>
    <row r="13" spans="1:23" x14ac:dyDescent="0.2">
      <c r="A13" s="226"/>
      <c r="B13" s="225" t="s">
        <v>86</v>
      </c>
      <c r="C13" s="213" t="s">
        <v>87</v>
      </c>
      <c r="D13" s="26" t="s">
        <v>88</v>
      </c>
      <c r="E13" s="27">
        <v>-0.4</v>
      </c>
      <c r="F13" s="28"/>
      <c r="G13" s="28"/>
      <c r="H13" s="68">
        <f>E8+E9</f>
        <v>0.33700000000000002</v>
      </c>
      <c r="I13" s="54">
        <f>H13</f>
        <v>0.33700000000000002</v>
      </c>
      <c r="J13" s="69">
        <v>0.1</v>
      </c>
      <c r="K13" s="13">
        <f t="shared" si="0"/>
        <v>-0.4</v>
      </c>
      <c r="L13" s="56">
        <v>0</v>
      </c>
      <c r="M13" s="23"/>
      <c r="N13" s="8" t="s">
        <v>89</v>
      </c>
      <c r="S13" s="8">
        <v>0</v>
      </c>
      <c r="T13" s="8" t="s">
        <v>75</v>
      </c>
    </row>
    <row r="14" spans="1:23" x14ac:dyDescent="0.2">
      <c r="A14" s="226"/>
      <c r="B14" s="226"/>
      <c r="C14" s="214"/>
      <c r="D14" s="11" t="s">
        <v>90</v>
      </c>
      <c r="E14" s="29">
        <v>-0.05</v>
      </c>
      <c r="F14" s="28"/>
      <c r="G14" s="28"/>
      <c r="H14" s="70"/>
      <c r="I14" s="71"/>
      <c r="J14" s="72"/>
      <c r="K14" s="13">
        <f t="shared" si="0"/>
        <v>-0.05</v>
      </c>
      <c r="L14" s="57">
        <v>0</v>
      </c>
      <c r="M14" s="23"/>
      <c r="S14" s="23">
        <f>E14</f>
        <v>-0.05</v>
      </c>
      <c r="T14" s="8" t="s">
        <v>75</v>
      </c>
    </row>
    <row r="15" spans="1:23" x14ac:dyDescent="0.2">
      <c r="A15" s="226"/>
      <c r="B15" s="226"/>
      <c r="C15" s="214"/>
      <c r="D15" s="11" t="s">
        <v>91</v>
      </c>
      <c r="E15" s="29">
        <v>0.2</v>
      </c>
      <c r="F15" s="28"/>
      <c r="G15" s="28"/>
      <c r="H15" s="63" t="s">
        <v>111</v>
      </c>
      <c r="I15" s="73"/>
      <c r="J15" s="74"/>
      <c r="K15" s="13">
        <f t="shared" si="0"/>
        <v>0.2</v>
      </c>
      <c r="L15" s="57">
        <v>0</v>
      </c>
      <c r="M15" s="23"/>
      <c r="S15" s="23">
        <f>E15</f>
        <v>0.2</v>
      </c>
      <c r="T15" s="8" t="s">
        <v>75</v>
      </c>
    </row>
    <row r="16" spans="1:23" x14ac:dyDescent="0.2">
      <c r="A16" s="226"/>
      <c r="B16" s="226"/>
      <c r="C16" s="214"/>
      <c r="D16" s="11" t="s">
        <v>93</v>
      </c>
      <c r="E16" s="12">
        <v>0.03</v>
      </c>
      <c r="F16" s="13"/>
      <c r="G16" s="13"/>
      <c r="H16" s="66">
        <v>2005</v>
      </c>
      <c r="I16" s="75">
        <v>2009</v>
      </c>
      <c r="J16" s="76">
        <v>2100</v>
      </c>
      <c r="K16" s="13">
        <f t="shared" si="0"/>
        <v>0.03</v>
      </c>
      <c r="L16" s="57">
        <v>0</v>
      </c>
      <c r="M16" s="23"/>
      <c r="S16" s="23">
        <f>E16</f>
        <v>0.03</v>
      </c>
      <c r="T16" s="8" t="s">
        <v>75</v>
      </c>
    </row>
    <row r="17" spans="1:20" x14ac:dyDescent="0.2">
      <c r="A17" s="226"/>
      <c r="B17" s="226"/>
      <c r="C17" s="214"/>
      <c r="D17" s="11" t="s">
        <v>94</v>
      </c>
      <c r="E17" s="12">
        <v>-0.1</v>
      </c>
      <c r="F17" s="13"/>
      <c r="G17" s="13"/>
      <c r="H17" s="77">
        <f>E8</f>
        <v>1.7000000000000001E-2</v>
      </c>
      <c r="I17" s="78">
        <f>H17</f>
        <v>1.7000000000000001E-2</v>
      </c>
      <c r="J17" s="79">
        <f>I17</f>
        <v>1.7000000000000001E-2</v>
      </c>
      <c r="K17" s="13">
        <f t="shared" si="0"/>
        <v>-0.1</v>
      </c>
      <c r="L17" s="57">
        <v>0</v>
      </c>
      <c r="M17" s="23"/>
      <c r="S17" s="8">
        <v>0</v>
      </c>
      <c r="T17" s="8" t="s">
        <v>75</v>
      </c>
    </row>
    <row r="18" spans="1:20" x14ac:dyDescent="0.2">
      <c r="A18" s="226"/>
      <c r="B18" s="226"/>
      <c r="C18" s="214"/>
      <c r="D18" s="11" t="s">
        <v>95</v>
      </c>
      <c r="E18" s="12">
        <v>-0.1</v>
      </c>
      <c r="F18" s="13"/>
      <c r="G18" s="13"/>
      <c r="H18" s="66"/>
      <c r="I18" s="91"/>
      <c r="J18" s="76"/>
      <c r="K18" s="13">
        <f t="shared" si="0"/>
        <v>-0.1</v>
      </c>
      <c r="L18" s="58">
        <v>0</v>
      </c>
      <c r="M18" s="30"/>
      <c r="N18" s="24" t="s">
        <v>96</v>
      </c>
      <c r="S18" s="8">
        <v>-0.1</v>
      </c>
      <c r="T18" s="8" t="s">
        <v>75</v>
      </c>
    </row>
    <row r="19" spans="1:20" ht="13.5" thickBot="1" x14ac:dyDescent="0.25">
      <c r="A19" s="226"/>
      <c r="B19" s="226"/>
      <c r="C19" s="215"/>
      <c r="D19" s="31" t="s">
        <v>97</v>
      </c>
      <c r="E19" s="32">
        <v>-0.08</v>
      </c>
      <c r="F19" s="16" t="s">
        <v>98</v>
      </c>
      <c r="G19" s="62">
        <f>SUM(E13:E19)</f>
        <v>-0.5</v>
      </c>
      <c r="H19" s="96" t="s">
        <v>114</v>
      </c>
      <c r="I19" s="97"/>
      <c r="J19" s="98"/>
      <c r="K19" s="13">
        <f t="shared" si="0"/>
        <v>-0.08</v>
      </c>
      <c r="L19" s="59">
        <v>0</v>
      </c>
      <c r="M19" s="30"/>
      <c r="N19" s="24"/>
    </row>
    <row r="20" spans="1:20" x14ac:dyDescent="0.2">
      <c r="A20" s="226"/>
      <c r="B20" s="226"/>
      <c r="C20" s="213" t="s">
        <v>99</v>
      </c>
      <c r="D20" s="33" t="s">
        <v>100</v>
      </c>
      <c r="E20" s="34">
        <v>-0.7</v>
      </c>
      <c r="F20" s="13"/>
      <c r="G20" s="13"/>
      <c r="H20" s="66">
        <v>2005</v>
      </c>
      <c r="I20" s="13">
        <v>2009</v>
      </c>
      <c r="J20" s="88">
        <v>2100</v>
      </c>
      <c r="K20" s="13">
        <f t="shared" si="0"/>
        <v>-0.7</v>
      </c>
      <c r="L20" s="60">
        <v>0</v>
      </c>
      <c r="M20" s="23"/>
      <c r="S20" s="8">
        <v>0</v>
      </c>
      <c r="T20" s="8" t="s">
        <v>75</v>
      </c>
    </row>
    <row r="21" spans="1:20" x14ac:dyDescent="0.2">
      <c r="A21" s="226"/>
      <c r="B21" s="226"/>
      <c r="C21" s="214"/>
      <c r="D21" s="35" t="s">
        <v>101</v>
      </c>
      <c r="E21" s="12">
        <v>-0.2</v>
      </c>
      <c r="F21" s="13"/>
      <c r="G21" s="13"/>
      <c r="H21" s="99">
        <f>SUM(K10:K23)</f>
        <v>-0.81</v>
      </c>
      <c r="I21" s="95"/>
      <c r="J21" s="90">
        <f>SUM(L10:L23)</f>
        <v>0.24</v>
      </c>
      <c r="K21" s="13">
        <f t="shared" si="0"/>
        <v>-0.2</v>
      </c>
      <c r="L21" s="61">
        <v>0</v>
      </c>
      <c r="M21" s="23"/>
      <c r="S21" s="23">
        <f>E21</f>
        <v>-0.2</v>
      </c>
      <c r="T21" s="8" t="s">
        <v>75</v>
      </c>
    </row>
    <row r="22" spans="1:20" ht="13.5" thickBot="1" x14ac:dyDescent="0.25">
      <c r="A22" s="227"/>
      <c r="B22" s="227"/>
      <c r="C22" s="215"/>
      <c r="D22" s="36" t="s">
        <v>102</v>
      </c>
      <c r="E22" s="32">
        <v>0.1</v>
      </c>
      <c r="F22" s="16" t="s">
        <v>103</v>
      </c>
      <c r="G22" s="62">
        <f>SUM(E20:E22)</f>
        <v>-0.79999999999999993</v>
      </c>
      <c r="H22" s="80"/>
      <c r="I22" s="89"/>
      <c r="J22" s="81"/>
      <c r="K22" s="13">
        <f t="shared" si="0"/>
        <v>0.1</v>
      </c>
      <c r="L22" s="23">
        <f>0.1</f>
        <v>0.1</v>
      </c>
      <c r="M22" s="23"/>
      <c r="S22" s="23">
        <f>E22</f>
        <v>0.1</v>
      </c>
      <c r="T22" s="8" t="s">
        <v>75</v>
      </c>
    </row>
    <row r="23" spans="1:20" ht="13.5" thickBot="1" x14ac:dyDescent="0.25">
      <c r="A23" s="19" t="s">
        <v>104</v>
      </c>
      <c r="B23" s="19" t="s">
        <v>104</v>
      </c>
      <c r="C23" s="37" t="s">
        <v>104</v>
      </c>
      <c r="D23" s="31" t="s">
        <v>105</v>
      </c>
      <c r="E23" s="38">
        <v>0.12</v>
      </c>
      <c r="F23" s="39" t="s">
        <v>106</v>
      </c>
      <c r="G23" s="39">
        <f>E23</f>
        <v>0.12</v>
      </c>
      <c r="H23" s="92" t="s">
        <v>92</v>
      </c>
      <c r="I23" s="93"/>
      <c r="J23" s="94"/>
      <c r="K23" s="13">
        <f t="shared" si="0"/>
        <v>0.12</v>
      </c>
      <c r="L23" s="23">
        <f>0.12</f>
        <v>0.12</v>
      </c>
      <c r="M23" s="23"/>
      <c r="N23" s="24" t="s">
        <v>107</v>
      </c>
      <c r="S23" s="8">
        <v>0.12</v>
      </c>
      <c r="T23" s="8" t="s">
        <v>75</v>
      </c>
    </row>
    <row r="24" spans="1:20" x14ac:dyDescent="0.2">
      <c r="A24" s="41"/>
      <c r="B24" s="42"/>
      <c r="C24" s="43"/>
      <c r="D24" s="44" t="s">
        <v>108</v>
      </c>
      <c r="E24" s="45">
        <f>SUM(E5:E23)</f>
        <v>1.827</v>
      </c>
      <c r="F24" s="46"/>
      <c r="G24" s="46">
        <f>SUM(G5:G23)</f>
        <v>1.827</v>
      </c>
      <c r="H24" s="82">
        <v>2005</v>
      </c>
      <c r="I24" s="25">
        <v>2009</v>
      </c>
      <c r="J24" s="67">
        <v>2100</v>
      </c>
      <c r="K24" s="47">
        <f>SUM(K8:K23)</f>
        <v>-0.47299999999999986</v>
      </c>
      <c r="L24" s="47">
        <f>SUM(L8:L23)</f>
        <v>0.34</v>
      </c>
      <c r="M24" s="23"/>
    </row>
    <row r="25" spans="1:20" ht="13.5" thickBot="1" x14ac:dyDescent="0.25">
      <c r="A25" s="48"/>
      <c r="B25" s="49"/>
      <c r="C25" s="50"/>
      <c r="D25" s="51" t="s">
        <v>109</v>
      </c>
      <c r="E25" s="52">
        <f>E24-E23</f>
        <v>1.7069999999999999</v>
      </c>
      <c r="F25" s="53"/>
      <c r="G25" s="53">
        <f>G24-G23</f>
        <v>1.7069999999999999</v>
      </c>
      <c r="H25" s="83">
        <f>K24</f>
        <v>-0.47299999999999986</v>
      </c>
      <c r="I25" s="84">
        <f>K24</f>
        <v>-0.47299999999999986</v>
      </c>
      <c r="J25" s="85">
        <f>L24</f>
        <v>0.34</v>
      </c>
      <c r="K25" s="23"/>
      <c r="L25" s="23"/>
      <c r="M25" s="23"/>
    </row>
    <row r="26" spans="1:20" x14ac:dyDescent="0.2">
      <c r="H26" s="40"/>
    </row>
    <row r="27" spans="1:20" x14ac:dyDescent="0.2">
      <c r="E27" s="23"/>
      <c r="H27" s="23"/>
    </row>
    <row r="34" spans="4:4" x14ac:dyDescent="0.2">
      <c r="D34" s="8">
        <v>1450</v>
      </c>
    </row>
    <row r="35" spans="4:4" x14ac:dyDescent="0.2">
      <c r="D35" s="8">
        <f>3.7/LOG(2)*LOG(1450/280)</f>
        <v>8.7784504214421233</v>
      </c>
    </row>
  </sheetData>
  <mergeCells count="12">
    <mergeCell ref="C13:C19"/>
    <mergeCell ref="C20:C22"/>
    <mergeCell ref="D2:G2"/>
    <mergeCell ref="D3:D4"/>
    <mergeCell ref="E3:E4"/>
    <mergeCell ref="F3:G4"/>
    <mergeCell ref="A5:A22"/>
    <mergeCell ref="B5:B9"/>
    <mergeCell ref="C5:C8"/>
    <mergeCell ref="B10:B12"/>
    <mergeCell ref="C10:C12"/>
    <mergeCell ref="B13:B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Climate</vt:lpstr>
      <vt:lpstr>ExoForcing</vt:lpstr>
      <vt:lpstr>Negative TOTCO2</vt:lpstr>
      <vt:lpstr>CCVT</vt:lpstr>
      <vt:lpstr>AME and EMF summary</vt:lpstr>
      <vt:lpstr>EMF24</vt:lpstr>
      <vt:lpstr>EMF27</vt:lpstr>
      <vt:lpstr>Calculations_AME</vt:lpstr>
      <vt:lpstr>AME and RCP</vt:lpstr>
      <vt:lpstr>IPCC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Amit Kanudia</cp:lastModifiedBy>
  <dcterms:created xsi:type="dcterms:W3CDTF">2007-11-08T07:24:57Z</dcterms:created>
  <dcterms:modified xsi:type="dcterms:W3CDTF">2020-06-23T12:10:42Z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912594020366668</vt:r8>
  </property>
</Properties>
</file>