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
    </mc:Choice>
  </mc:AlternateContent>
  <xr:revisionPtr revIDLastSave="0" documentId="13_ncr:1_{AEE80B7C-B691-415A-9040-DC6BA7EB623C}" xr6:coauthVersionLast="47" xr6:coauthVersionMax="47" xr10:uidLastSave="{00000000-0000-0000-0000-000000000000}"/>
  <bookViews>
    <workbookView xWindow="-108" yWindow="-108" windowWidth="23256" windowHeight="12456" activeTab="1" xr2:uid="{3610597D-DEDB-4CAE-ACC9-574352CAC67E}"/>
  </bookViews>
  <sheets>
    <sheet name="Data Sheet" sheetId="1" r:id="rId1"/>
    <sheet name="Dashboard" sheetId="3" r:id="rId2"/>
    <sheet name="Calculations" sheetId="4" r:id="rId3"/>
    <sheet name="Asset " sheetId="2" r:id="rId4"/>
  </sheets>
  <definedNames>
    <definedName name="_xlcn.WorksheetConnection_Book1locations" hidden="1">locations[]</definedName>
    <definedName name="_xlcn.WorksheetConnection_Book1people" hidden="1">people[]</definedName>
    <definedName name="_xlcn.WorksheetConnection_Book1products" hidden="1">products[]</definedName>
    <definedName name="_xlcn.WorksheetConnection_Book1sales" hidden="1">sales[]</definedName>
    <definedName name="amount.bar.limit">Calculations!$K$82</definedName>
    <definedName name="amount.bar.limit2">Calculations!$Q$145</definedName>
    <definedName name="Country.Maps">'Asset '!$B$35:$B$40</definedName>
    <definedName name="Country.names">'Asset '!$C$35:$C$40</definedName>
    <definedName name="graph.options">Calculations!$Q$85:$Q$88</definedName>
    <definedName name="Map.1">INDEX(Country.Maps,Calculations!$Y$62)</definedName>
    <definedName name="Map.2">INDEX(Country.Maps,Calculations!$Y$63)</definedName>
    <definedName name="Map.3">INDEX(Country.Maps,Calculations!$Y$64)</definedName>
    <definedName name="Map.4">INDEX(Country.Maps,Calculations!$Y$65)</definedName>
    <definedName name="Map.5">INDEX(Country.Maps,Calculations!$Y$66)</definedName>
    <definedName name="Map.6">INDEX(Country.Maps,Calculations!$Y$67)</definedName>
    <definedName name="profit.icon.status">Calculations!$K$3</definedName>
    <definedName name="selected.Team">Calculations!$P$73</definedName>
    <definedName name="Slicer_Category">#N/A</definedName>
    <definedName name="sort.option.for.people.table">Calculations!$Q$99:$Q$102</definedName>
    <definedName name="sort.options.country.list">Calculations!$K$62:$K$63</definedName>
    <definedName name="Sort.Options.product.table">Calculations!$K$148:$K$152</definedName>
    <definedName name="starting.date.for.trend">Calculations!$K$7</definedName>
    <definedName name="team.names">Calculations!$P$99:$P$102</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 cacheId="10" r:id="rId15"/>
    <pivotCache cacheId="11" r:id="rId16"/>
  </pivotCaches>
  <extLst>
    <ext xmlns:x14="http://schemas.microsoft.com/office/spreadsheetml/2009/9/main" uri="{876F7934-8845-4945-9796-88D515C7AA90}">
      <x14:pivotCaches>
        <pivotCache cacheId="12"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Book1!sales"/>
          <x15:modelTable id="products" name="products" connection="WorksheetConnection_Book1!products"/>
          <x15:modelTable id="people" name="people" connection="WorksheetConnection_Book1!people"/>
          <x15:modelTable id="locations" name="locations" connection="WorksheetConnection_Book1!locations"/>
        </x15:modelTables>
        <x15:modelRelationships>
          <x15:modelRelationship fromTable="sales" fromColumn="Product" toTable="products" toColumn="Product"/>
          <x15:modelRelationship fromTable="sales" fromColumn="Geography" toTable="locations" toColumn="Geo"/>
          <x15:modelRelationship fromTable="sales" fromColumn="Sales Person" toTable="people" toColumn="Sales person"/>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4" l="1"/>
  <c r="L155" i="4"/>
  <c r="L148" i="4" s="1"/>
  <c r="AH142" i="4"/>
  <c r="U85" i="4" a="1"/>
  <c r="U85" i="4" s="1"/>
  <c r="BB145" i="4"/>
  <c r="BC145" i="4" s="1"/>
  <c r="BD145" i="4" s="1"/>
  <c r="BE145" i="4" s="1"/>
  <c r="BF145" i="4" s="1"/>
  <c r="BG145" i="4" s="1"/>
  <c r="BH145" i="4" s="1"/>
  <c r="AU145" i="4"/>
  <c r="AV145" i="4"/>
  <c r="AW145" i="4" s="1"/>
  <c r="AX145" i="4" s="1"/>
  <c r="AY145" i="4" s="1"/>
  <c r="AZ145" i="4" s="1"/>
  <c r="BA145" i="4" s="1"/>
  <c r="AI145" i="4"/>
  <c r="AJ145" i="4" s="1"/>
  <c r="AK145" i="4" s="1"/>
  <c r="AL145" i="4" s="1"/>
  <c r="AM145" i="4" s="1"/>
  <c r="AN145" i="4" s="1"/>
  <c r="AO145" i="4" s="1"/>
  <c r="AP145" i="4" s="1"/>
  <c r="AQ145" i="4" s="1"/>
  <c r="AR145" i="4" s="1"/>
  <c r="AS145" i="4" s="1"/>
  <c r="AT145" i="4" s="1"/>
  <c r="AH145" i="4"/>
  <c r="AG145" i="4"/>
  <c r="AH143" i="4"/>
  <c r="Q145" i="4"/>
  <c r="N161" i="4"/>
  <c r="N162" i="4"/>
  <c r="N163" i="4"/>
  <c r="N164" i="4"/>
  <c r="N165" i="4"/>
  <c r="N166" i="4"/>
  <c r="N167" i="4"/>
  <c r="N168" i="4"/>
  <c r="N169" i="4"/>
  <c r="N149" i="4"/>
  <c r="N150" i="4"/>
  <c r="N151" i="4"/>
  <c r="N152" i="4"/>
  <c r="N153" i="4"/>
  <c r="N154" i="4"/>
  <c r="N155" i="4"/>
  <c r="N156" i="4"/>
  <c r="N157" i="4"/>
  <c r="N158" i="4"/>
  <c r="N159" i="4"/>
  <c r="N160" i="4"/>
  <c r="N148" i="4"/>
  <c r="O148" i="4" a="1"/>
  <c r="O148" i="4" s="1"/>
  <c r="T135" i="4"/>
  <c r="T136" i="4"/>
  <c r="T134" i="4"/>
  <c r="R135" i="4"/>
  <c r="R136" i="4"/>
  <c r="R134" i="4"/>
  <c r="S135" i="4"/>
  <c r="S136" i="4"/>
  <c r="S134" i="4"/>
  <c r="P135" i="4"/>
  <c r="P136" i="4"/>
  <c r="P134" i="4"/>
  <c r="O135" i="4"/>
  <c r="O136" i="4"/>
  <c r="O134" i="4"/>
  <c r="N135" i="4"/>
  <c r="N136" i="4"/>
  <c r="N134" i="4"/>
  <c r="M135" i="4"/>
  <c r="M136" i="4"/>
  <c r="M134" i="4"/>
  <c r="J135" i="4"/>
  <c r="K135" i="4" s="1"/>
  <c r="J136" i="4"/>
  <c r="K136" i="4" s="1"/>
  <c r="J134" i="4"/>
  <c r="K134" i="4" s="1"/>
  <c r="Q105" i="4"/>
  <c r="Q106" i="4" s="1"/>
  <c r="Q109" i="4" s="1"/>
  <c r="P73" i="4"/>
  <c r="P100" i="4"/>
  <c r="P101" i="4"/>
  <c r="P102" i="4"/>
  <c r="P99" i="4"/>
  <c r="H76" i="4"/>
  <c r="Q91" i="4"/>
  <c r="Q92" i="4" s="1"/>
  <c r="K6" i="4"/>
  <c r="K7" i="4" s="1"/>
  <c r="U84" i="4" s="1"/>
  <c r="V84" i="4" s="1"/>
  <c r="W84" i="4" s="1"/>
  <c r="X84" i="4" s="1"/>
  <c r="O79" i="4"/>
  <c r="O76" i="4"/>
  <c r="J77" i="4"/>
  <c r="P77" i="4" s="1"/>
  <c r="J78" i="4"/>
  <c r="P78" i="4" s="1"/>
  <c r="J79" i="4"/>
  <c r="P79" i="4" s="1"/>
  <c r="J76" i="4"/>
  <c r="P76" i="4" s="1"/>
  <c r="Q76" i="4" s="1"/>
  <c r="I77" i="4"/>
  <c r="O77" i="4" s="1"/>
  <c r="I78" i="4"/>
  <c r="M78" i="4" s="1"/>
  <c r="I79" i="4"/>
  <c r="M79" i="4" s="1"/>
  <c r="I76" i="4"/>
  <c r="M76" i="4" s="1"/>
  <c r="H77" i="4"/>
  <c r="H78" i="4"/>
  <c r="H79" i="4"/>
  <c r="K66" i="4"/>
  <c r="AB69" i="4" s="1"/>
  <c r="Q67" i="4"/>
  <c r="Q66" i="4"/>
  <c r="Q65" i="4"/>
  <c r="Q64" i="4"/>
  <c r="Q63" i="4"/>
  <c r="Q62" i="4"/>
  <c r="P67" i="4"/>
  <c r="P66" i="4"/>
  <c r="P65" i="4"/>
  <c r="P64" i="4"/>
  <c r="P63" i="4"/>
  <c r="P62" i="4"/>
  <c r="O67" i="4"/>
  <c r="O66" i="4"/>
  <c r="O65" i="4"/>
  <c r="O64" i="4"/>
  <c r="O63" i="4"/>
  <c r="O62" i="4"/>
  <c r="N67" i="4"/>
  <c r="N66" i="4"/>
  <c r="N65" i="4"/>
  <c r="N64" i="4"/>
  <c r="N63" i="4"/>
  <c r="N62" i="4"/>
  <c r="E4" i="4"/>
  <c r="G4" i="4" s="1"/>
  <c r="U27" i="4"/>
  <c r="U25" i="4"/>
  <c r="Y27" i="4"/>
  <c r="U23" i="4"/>
  <c r="U22" i="4"/>
  <c r="U26" i="4"/>
  <c r="U24" i="4"/>
  <c r="Q22" i="4"/>
  <c r="R27" i="4"/>
  <c r="R22" i="4"/>
  <c r="R25" i="4"/>
  <c r="Q26" i="4"/>
  <c r="Q25" i="4"/>
  <c r="Q27" i="4"/>
  <c r="R24" i="4"/>
  <c r="R23" i="4"/>
  <c r="Q24" i="4"/>
  <c r="R26" i="4"/>
  <c r="Q23" i="4"/>
  <c r="L152" i="4" l="1"/>
  <c r="L156" i="4"/>
  <c r="L151" i="4"/>
  <c r="L150" i="4"/>
  <c r="L149" i="4"/>
  <c r="W145" i="4" s="1" a="1"/>
  <c r="L160" i="4"/>
  <c r="AB146" i="4" s="1" a="1"/>
  <c r="AB146" i="4" s="1"/>
  <c r="Q13" i="3" s="1"/>
  <c r="S101" i="4"/>
  <c r="M19" i="3" s="1"/>
  <c r="S100" i="4"/>
  <c r="L19" i="3" s="1"/>
  <c r="S99" i="4"/>
  <c r="K19" i="3" s="1"/>
  <c r="S102" i="4"/>
  <c r="N19" i="3" s="1"/>
  <c r="Q77" i="4"/>
  <c r="Q79" i="4"/>
  <c r="M77" i="4"/>
  <c r="O78" i="4"/>
  <c r="Q78" i="4"/>
  <c r="N78" i="4"/>
  <c r="J85" i="4" a="1"/>
  <c r="J85" i="4" s="1"/>
  <c r="K20" i="3" s="1" a="1"/>
  <c r="K20" i="3" s="1"/>
  <c r="N77" i="4"/>
  <c r="Y84" i="4"/>
  <c r="N79" i="4"/>
  <c r="N76" i="4"/>
  <c r="K67" i="4"/>
  <c r="V22" i="4"/>
  <c r="Z22" i="4" s="1"/>
  <c r="V23" i="4"/>
  <c r="Z23" i="4" s="1"/>
  <c r="V24" i="4"/>
  <c r="Z24" i="4" s="1"/>
  <c r="V25" i="4"/>
  <c r="Z25" i="4" s="1"/>
  <c r="V26" i="4"/>
  <c r="Z26" i="4" s="1"/>
  <c r="V27" i="4"/>
  <c r="Z27" i="4" s="1"/>
  <c r="Y25" i="4"/>
  <c r="Y26" i="4"/>
  <c r="Y22" i="4"/>
  <c r="Y23" i="4"/>
  <c r="Y24" i="4"/>
  <c r="S27" i="4"/>
  <c r="E29" i="3" s="1"/>
  <c r="E30" i="3" s="1"/>
  <c r="S22" i="4"/>
  <c r="E6" i="3" s="1"/>
  <c r="E7" i="3" s="1"/>
  <c r="S23" i="4"/>
  <c r="E11" i="3" s="1"/>
  <c r="E12" i="3" s="1"/>
  <c r="S24" i="4"/>
  <c r="E15" i="3" s="1"/>
  <c r="E16" i="3" s="1"/>
  <c r="S25" i="4"/>
  <c r="E20" i="3" s="1"/>
  <c r="E21" i="3" s="1"/>
  <c r="S26" i="4"/>
  <c r="E25" i="3" s="1"/>
  <c r="E26" i="3" s="1"/>
  <c r="V12" i="3" l="1"/>
  <c r="W145" i="4"/>
  <c r="R12" i="3" s="1"/>
  <c r="S12" i="3"/>
  <c r="T12" i="3"/>
  <c r="U12" i="3"/>
  <c r="W146" i="4" a="1"/>
  <c r="V28" i="3" s="1"/>
  <c r="Q29" i="3"/>
  <c r="Q18" i="3"/>
  <c r="Q23" i="3"/>
  <c r="Q21" i="3"/>
  <c r="Q33" i="3"/>
  <c r="Q15" i="3"/>
  <c r="Q28" i="3"/>
  <c r="Q25" i="3"/>
  <c r="Q30" i="3"/>
  <c r="Q31" i="3"/>
  <c r="Q20" i="3"/>
  <c r="Q17" i="3"/>
  <c r="Q22" i="3"/>
  <c r="Q34" i="3"/>
  <c r="Q16" i="3"/>
  <c r="Q26" i="3"/>
  <c r="Q27" i="3"/>
  <c r="Q32" i="3"/>
  <c r="Q14" i="3"/>
  <c r="Q19" i="3"/>
  <c r="Q24" i="3"/>
  <c r="K82" i="4"/>
  <c r="T85" i="4" a="1"/>
  <c r="Z84" i="4"/>
  <c r="S62" i="4" a="1"/>
  <c r="S20" i="3" l="1"/>
  <c r="U17" i="3"/>
  <c r="U33" i="3"/>
  <c r="R21" i="3"/>
  <c r="S21" i="3"/>
  <c r="R29" i="3"/>
  <c r="U21" i="3"/>
  <c r="V22" i="3"/>
  <c r="S24" i="3"/>
  <c r="U29" i="3"/>
  <c r="T25" i="3"/>
  <c r="R14" i="3"/>
  <c r="T21" i="3"/>
  <c r="S28" i="3"/>
  <c r="S23" i="3"/>
  <c r="V27" i="3"/>
  <c r="R18" i="3"/>
  <c r="R22" i="3"/>
  <c r="T18" i="3"/>
  <c r="T27" i="3"/>
  <c r="T15" i="3"/>
  <c r="U25" i="3"/>
  <c r="R24" i="3"/>
  <c r="V29" i="3"/>
  <c r="U16" i="3"/>
  <c r="T20" i="3"/>
  <c r="R19" i="3"/>
  <c r="V21" i="3"/>
  <c r="S14" i="3"/>
  <c r="U34" i="3"/>
  <c r="S13" i="3"/>
  <c r="R28" i="3"/>
  <c r="U32" i="3"/>
  <c r="T26" i="3"/>
  <c r="T17" i="3"/>
  <c r="S27" i="3"/>
  <c r="R30" i="3"/>
  <c r="R23" i="3"/>
  <c r="U15" i="3"/>
  <c r="V18" i="3"/>
  <c r="V23" i="3"/>
  <c r="V20" i="3"/>
  <c r="R31" i="3"/>
  <c r="U23" i="3"/>
  <c r="S31" i="3"/>
  <c r="U22" i="3"/>
  <c r="S15" i="3"/>
  <c r="S29" i="3"/>
  <c r="R15" i="3"/>
  <c r="U13" i="3"/>
  <c r="T14" i="3"/>
  <c r="U24" i="3"/>
  <c r="S17" i="3"/>
  <c r="T32" i="3"/>
  <c r="R25" i="3"/>
  <c r="V33" i="3"/>
  <c r="V15" i="3"/>
  <c r="W146" i="4"/>
  <c r="S18" i="3"/>
  <c r="R33" i="3"/>
  <c r="T30" i="3"/>
  <c r="T16" i="3"/>
  <c r="T24" i="3"/>
  <c r="S22" i="3"/>
  <c r="R34" i="3"/>
  <c r="U26" i="3"/>
  <c r="U19" i="3"/>
  <c r="T34" i="3"/>
  <c r="V25" i="3"/>
  <c r="V30" i="3"/>
  <c r="U27" i="3"/>
  <c r="S30" i="3"/>
  <c r="S34" i="3"/>
  <c r="U31" i="3"/>
  <c r="V13" i="3"/>
  <c r="V17" i="3"/>
  <c r="S25" i="3"/>
  <c r="R16" i="3"/>
  <c r="S26" i="3"/>
  <c r="U30" i="3"/>
  <c r="S16" i="3"/>
  <c r="V32" i="3"/>
  <c r="V14" i="3"/>
  <c r="R32" i="3"/>
  <c r="T29" i="3"/>
  <c r="R20" i="3"/>
  <c r="S33" i="3"/>
  <c r="T13" i="3"/>
  <c r="V19" i="3"/>
  <c r="V24" i="3"/>
  <c r="S19" i="3"/>
  <c r="T23" i="3"/>
  <c r="T31" i="3"/>
  <c r="U14" i="3"/>
  <c r="S32" i="3"/>
  <c r="T33" i="3"/>
  <c r="V34" i="3"/>
  <c r="V16" i="3"/>
  <c r="R27" i="3"/>
  <c r="U28" i="3"/>
  <c r="R26" i="3"/>
  <c r="U18" i="3"/>
  <c r="R17" i="3"/>
  <c r="T22" i="3"/>
  <c r="T19" i="3"/>
  <c r="U20" i="3"/>
  <c r="T28" i="3"/>
  <c r="V26" i="3"/>
  <c r="V31" i="3"/>
  <c r="R13" i="3"/>
  <c r="AF146" i="4" a="1"/>
  <c r="AF146" i="4" s="1"/>
  <c r="T85" i="4"/>
  <c r="AA84" i="4"/>
  <c r="AB67" i="4" a="1"/>
  <c r="AB67" i="4" s="1"/>
  <c r="H29" i="3" s="1"/>
  <c r="AB65" i="4" a="1"/>
  <c r="AB65" i="4" s="1"/>
  <c r="H20" i="3" s="1"/>
  <c r="AB62" i="4" a="1"/>
  <c r="AB62" i="4" s="1"/>
  <c r="H7" i="3" s="1"/>
  <c r="AB66" i="4" a="1"/>
  <c r="AB66" i="4" s="1"/>
  <c r="H24" i="3" s="1"/>
  <c r="AB64" i="4" a="1"/>
  <c r="AB64" i="4" s="1"/>
  <c r="H16" i="3" s="1"/>
  <c r="AB63" i="4" a="1"/>
  <c r="AB63" i="4" s="1"/>
  <c r="H11" i="3" s="1"/>
  <c r="AC67" i="4" a="1"/>
  <c r="AC67" i="4" s="1"/>
  <c r="H30" i="3" s="1"/>
  <c r="AC62" i="4" a="1"/>
  <c r="AC62" i="4" s="1"/>
  <c r="H8" i="3" s="1"/>
  <c r="AC63" i="4" a="1"/>
  <c r="AC63" i="4" s="1"/>
  <c r="H12" i="3" s="1"/>
  <c r="AC64" i="4" a="1"/>
  <c r="AC64" i="4" s="1"/>
  <c r="H17" i="3" s="1"/>
  <c r="AC65" i="4" a="1"/>
  <c r="AC65" i="4" s="1"/>
  <c r="H21" i="3" s="1"/>
  <c r="AC66" i="4" a="1"/>
  <c r="AC66" i="4" s="1"/>
  <c r="H25" i="3" s="1"/>
  <c r="Y65" i="4"/>
  <c r="Y64" i="4"/>
  <c r="S62" i="4"/>
  <c r="Y62" i="4" s="1"/>
  <c r="Y67" i="4"/>
  <c r="Y63" i="4"/>
  <c r="Y66" i="4"/>
  <c r="AU146" i="4" l="1" a="1"/>
  <c r="AU146" i="4" s="1"/>
  <c r="BA146" i="4" a="1"/>
  <c r="BA146" i="4" s="1"/>
  <c r="AI146" i="4" a="1"/>
  <c r="AI146" i="4" s="1"/>
  <c r="BD146" i="4" a="1"/>
  <c r="BD146" i="4" s="1"/>
  <c r="AP146" i="4" a="1"/>
  <c r="AP146" i="4" s="1"/>
  <c r="BG146" i="4" a="1"/>
  <c r="BG146" i="4" s="1"/>
  <c r="BC146" i="4" a="1"/>
  <c r="BC146" i="4" s="1"/>
  <c r="AJ146" i="4" a="1"/>
  <c r="AJ146" i="4" s="1"/>
  <c r="AW146" i="4" a="1"/>
  <c r="AW146" i="4" s="1"/>
  <c r="AR146" i="4" a="1"/>
  <c r="AR146" i="4" s="1"/>
  <c r="BB146" i="4" a="1"/>
  <c r="BB146" i="4" s="1"/>
  <c r="BE146" i="4" a="1"/>
  <c r="BE146" i="4" s="1"/>
  <c r="AM146" i="4" a="1"/>
  <c r="AM146" i="4" s="1"/>
  <c r="AZ146" i="4" a="1"/>
  <c r="AZ146" i="4" s="1"/>
  <c r="AQ146" i="4" a="1"/>
  <c r="AQ146" i="4" s="1"/>
  <c r="AV146" i="4" a="1"/>
  <c r="AV146" i="4" s="1"/>
  <c r="AH146" i="4" a="1"/>
  <c r="AH146" i="4" s="1"/>
  <c r="AY146" i="4" a="1"/>
  <c r="AY146" i="4" s="1"/>
  <c r="BH146" i="4" a="1"/>
  <c r="BH146" i="4" s="1"/>
  <c r="AG146" i="4" a="1"/>
  <c r="AG146" i="4" s="1"/>
  <c r="AX146" i="4" a="1"/>
  <c r="AX146" i="4" s="1"/>
  <c r="AT146" i="4" a="1"/>
  <c r="AT146" i="4" s="1"/>
  <c r="AO146" i="4" a="1"/>
  <c r="AO146" i="4" s="1"/>
  <c r="BF146" i="4" a="1"/>
  <c r="BF146" i="4" s="1"/>
  <c r="AK146" i="4" a="1"/>
  <c r="AK146" i="4" s="1"/>
  <c r="AS146" i="4" a="1"/>
  <c r="AS146" i="4" s="1"/>
  <c r="AN146" i="4" a="1"/>
  <c r="AN146" i="4" s="1"/>
  <c r="AL146" i="4" a="1"/>
  <c r="AL146" i="4" s="1"/>
  <c r="AA85" i="4" a="1"/>
  <c r="AA85" i="4" s="1"/>
  <c r="Y85" i="4" a="1"/>
  <c r="Y85" i="4" s="1"/>
  <c r="V85" i="4" a="1"/>
  <c r="V85" i="4" s="1"/>
  <c r="X85" i="4" a="1"/>
  <c r="X85" i="4" s="1"/>
  <c r="Z85" i="4" a="1"/>
  <c r="Z85" i="4" s="1"/>
  <c r="W85" i="4" a="1"/>
  <c r="W85" i="4" s="1"/>
  <c r="AB84" i="4"/>
  <c r="AB85" i="4" s="1" a="1"/>
  <c r="AB85" i="4" s="1"/>
  <c r="AA62" i="4" a="1"/>
  <c r="AA62" i="4" s="1"/>
  <c r="H6" i="3" s="1"/>
  <c r="AC84" i="4" l="1"/>
  <c r="AC85" i="4" s="1" a="1"/>
  <c r="AC85" i="4" s="1"/>
  <c r="H15" i="3"/>
  <c r="H19" i="3"/>
  <c r="H23" i="3"/>
  <c r="H28" i="3"/>
  <c r="H10" i="3"/>
  <c r="AD84" i="4" l="1"/>
  <c r="AD85" i="4" s="1" a="1"/>
  <c r="AD85" i="4" s="1"/>
  <c r="AE84" i="4" l="1"/>
  <c r="AE85" i="4" s="1" a="1"/>
  <c r="AE85" i="4" s="1"/>
  <c r="AF84" i="4" l="1"/>
  <c r="AF85" i="4" s="1" a="1"/>
  <c r="AF85" i="4" s="1"/>
  <c r="AG84" i="4" l="1"/>
  <c r="AG85" i="4" s="1" a="1"/>
  <c r="AG85" i="4" s="1"/>
  <c r="AH84" i="4" l="1"/>
  <c r="AH85" i="4" s="1" a="1"/>
  <c r="AH85" i="4" s="1"/>
  <c r="AI84" i="4" l="1"/>
  <c r="AI85" i="4" s="1" a="1"/>
  <c r="AI85" i="4" s="1"/>
  <c r="AJ84" i="4" l="1"/>
  <c r="AJ85" i="4" s="1" a="1"/>
  <c r="AJ85" i="4" s="1"/>
  <c r="AK84" i="4" l="1"/>
  <c r="AK85" i="4" s="1" a="1"/>
  <c r="AK85" i="4" s="1"/>
  <c r="AL84" i="4" l="1"/>
  <c r="AL85" i="4" s="1" a="1"/>
  <c r="AL85" i="4" s="1"/>
  <c r="AM84" i="4" l="1"/>
  <c r="AM85" i="4" s="1" a="1"/>
  <c r="AM85" i="4" s="1"/>
  <c r="AN84" i="4" l="1"/>
  <c r="AN85" i="4" s="1" a="1"/>
  <c r="AN85" i="4" s="1"/>
  <c r="AO84" i="4" l="1"/>
  <c r="AO85" i="4" s="1" a="1"/>
  <c r="AO85" i="4" s="1"/>
  <c r="AP84" i="4" l="1"/>
  <c r="AP85" i="4" s="1" a="1"/>
  <c r="AP85" i="4" s="1"/>
  <c r="AQ84" i="4" l="1"/>
  <c r="AQ85" i="4" s="1" a="1"/>
  <c r="AQ85" i="4" s="1"/>
  <c r="AR84" i="4" l="1"/>
  <c r="AR85" i="4" s="1" a="1"/>
  <c r="AR85" i="4" s="1"/>
  <c r="AS84" i="4" l="1"/>
  <c r="AS85" i="4" s="1" a="1"/>
  <c r="AS85" i="4" s="1"/>
  <c r="AT84" i="4" l="1"/>
  <c r="AT85" i="4" s="1" a="1"/>
  <c r="AT85" i="4" s="1"/>
  <c r="AU84" i="4" l="1"/>
  <c r="AU85" i="4" s="1" a="1"/>
  <c r="AU85" i="4" s="1"/>
  <c r="AV84" i="4" l="1"/>
  <c r="AV85" i="4" s="1" a="1"/>
  <c r="AV85"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B2E570-D745-4569-BF8F-34EE3CCBD13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4CE8B50-19DE-434E-8961-008C4B9A286C}" name="WorksheetConnection_Book1!locations" type="102" refreshedVersion="8" minRefreshableVersion="5">
    <extLst>
      <ext xmlns:x15="http://schemas.microsoft.com/office/spreadsheetml/2010/11/main" uri="{DE250136-89BD-433C-8126-D09CA5730AF9}">
        <x15:connection id="locations">
          <x15:rangePr sourceName="_xlcn.WorksheetConnection_Book1locations"/>
        </x15:connection>
      </ext>
    </extLst>
  </connection>
  <connection id="3" xr16:uid="{940A8034-2923-4687-93AB-CE0136927DFC}" name="WorksheetConnection_Book1!people" type="102" refreshedVersion="8" minRefreshableVersion="5">
    <extLst>
      <ext xmlns:x15="http://schemas.microsoft.com/office/spreadsheetml/2010/11/main" uri="{DE250136-89BD-433C-8126-D09CA5730AF9}">
        <x15:connection id="people">
          <x15:rangePr sourceName="_xlcn.WorksheetConnection_Book1people"/>
        </x15:connection>
      </ext>
    </extLst>
  </connection>
  <connection id="4" xr16:uid="{F985EBE1-B741-497D-9FCD-BB5A4127A870}" name="WorksheetConnection_Book1!products" type="102" refreshedVersion="8" minRefreshableVersion="5">
    <extLst>
      <ext xmlns:x15="http://schemas.microsoft.com/office/spreadsheetml/2010/11/main" uri="{DE250136-89BD-433C-8126-D09CA5730AF9}">
        <x15:connection id="products">
          <x15:rangePr sourceName="_xlcn.WorksheetConnection_Book1products"/>
        </x15:connection>
      </ext>
    </extLst>
  </connection>
  <connection id="5" xr16:uid="{2C7B3911-B8C5-4AF4-86B3-B12204F299C9}" name="WorksheetConnection_Book1!sales" type="102" refreshedVersion="8" minRefreshableVersion="5">
    <extLst>
      <ext xmlns:x15="http://schemas.microsoft.com/office/spreadsheetml/2010/11/main" uri="{DE250136-89BD-433C-8126-D09CA5730AF9}">
        <x15:connection id="sales">
          <x15:rangePr sourceName="_xlcn.WorksheetConnection_Book1sal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<sst xmlns="http://schemas.openxmlformats.org/spreadsheetml/2006/main" count="11888" uniqueCount="207">
  <si>
    <t>Sales Person</t>
  </si>
  <si>
    <t>Geography</t>
  </si>
  <si>
    <t>Product</t>
  </si>
  <si>
    <t>Date</t>
  </si>
  <si>
    <t>Amount</t>
  </si>
  <si>
    <t>Customers</t>
  </si>
  <si>
    <t>Boxes</t>
  </si>
  <si>
    <t>Category</t>
  </si>
  <si>
    <t>Size</t>
  </si>
  <si>
    <t>Cost per Box</t>
  </si>
  <si>
    <t>Geo</t>
  </si>
  <si>
    <t>Region</t>
  </si>
  <si>
    <t>Sales person</t>
  </si>
  <si>
    <t>Team</t>
  </si>
  <si>
    <t>Barr Faughny</t>
  </si>
  <si>
    <t>New Zealand</t>
  </si>
  <si>
    <t>Raspberry Choco</t>
  </si>
  <si>
    <t>Milk Bars</t>
  </si>
  <si>
    <t>Bars</t>
  </si>
  <si>
    <t>LARGE</t>
  </si>
  <si>
    <t>India</t>
  </si>
  <si>
    <t>APAC</t>
  </si>
  <si>
    <t>Yummies</t>
  </si>
  <si>
    <t>Dennison Crosswaite</t>
  </si>
  <si>
    <t>Canada</t>
  </si>
  <si>
    <t>White Choc</t>
  </si>
  <si>
    <t>50% Dark Bites</t>
  </si>
  <si>
    <t>Bites</t>
  </si>
  <si>
    <t>USA</t>
  </si>
  <si>
    <t>Americas</t>
  </si>
  <si>
    <t>Karlen McCaffrey</t>
  </si>
  <si>
    <t>99% Dark &amp; Pure</t>
  </si>
  <si>
    <t>Almond Choco</t>
  </si>
  <si>
    <t>Gunar Cockshoot</t>
  </si>
  <si>
    <t>Baker's Choco Chips</t>
  </si>
  <si>
    <t>Wilone O'Kielt</t>
  </si>
  <si>
    <t>Delish</t>
  </si>
  <si>
    <t>Beverie Moffet</t>
  </si>
  <si>
    <t>Manuka Honey Choco</t>
  </si>
  <si>
    <t>Mint Chip Choco</t>
  </si>
  <si>
    <t>Australia</t>
  </si>
  <si>
    <t>Gigi Bohling</t>
  </si>
  <si>
    <t>Rafaelita Blaksland</t>
  </si>
  <si>
    <t>85% Dark Bars</t>
  </si>
  <si>
    <t>Eclairs</t>
  </si>
  <si>
    <t>UK</t>
  </si>
  <si>
    <t>Europe</t>
  </si>
  <si>
    <t>Curtice Advani</t>
  </si>
  <si>
    <t>Oby Sorrel</t>
  </si>
  <si>
    <t>Drinking Coco</t>
  </si>
  <si>
    <t>Other</t>
  </si>
  <si>
    <t>Kaine Padly</t>
  </si>
  <si>
    <t>Dotty Strutley</t>
  </si>
  <si>
    <t>Organic Choco Syrup</t>
  </si>
  <si>
    <t>Ches Bonnell</t>
  </si>
  <si>
    <t>Tempo</t>
  </si>
  <si>
    <t>Brien Boise</t>
  </si>
  <si>
    <t>Caramel Stuffed Bars</t>
  </si>
  <si>
    <t>Orange Choco</t>
  </si>
  <si>
    <t>Andria Kimpton</t>
  </si>
  <si>
    <t>Jucies</t>
  </si>
  <si>
    <t>Spicy Special Slims</t>
  </si>
  <si>
    <t>Madelene Upcott</t>
  </si>
  <si>
    <t>After Nines</t>
  </si>
  <si>
    <t>Husein Augar</t>
  </si>
  <si>
    <t>Fruit &amp; Nut Bars</t>
  </si>
  <si>
    <t>Jehu Rudeforth</t>
  </si>
  <si>
    <t>SMALL</t>
  </si>
  <si>
    <t>Jan Morforth</t>
  </si>
  <si>
    <t>Kelci Walkden</t>
  </si>
  <si>
    <t>Marney O'Breen</t>
  </si>
  <si>
    <t>Camilla Castle</t>
  </si>
  <si>
    <t>70% Dark Bites</t>
  </si>
  <si>
    <t>Smooth Sliky Salty</t>
  </si>
  <si>
    <t>Peanut Butter Cubes</t>
  </si>
  <si>
    <t>Choco Coated Almonds</t>
  </si>
  <si>
    <t>Mallorie Waber</t>
  </si>
  <si>
    <t>Van Tuxwell</t>
  </si>
  <si>
    <t>Roddy Speechley</t>
  </si>
  <si>
    <t>SAMPLE TILE</t>
  </si>
  <si>
    <t>Maps from</t>
  </si>
  <si>
    <t>https://github.com/djaiss/mapsicon</t>
  </si>
  <si>
    <t>Image</t>
  </si>
  <si>
    <t>Country</t>
  </si>
  <si>
    <t>Colors</t>
  </si>
  <si>
    <t>Text Colors</t>
  </si>
  <si>
    <t>Background</t>
  </si>
  <si>
    <t>Headings</t>
  </si>
  <si>
    <t>Highlight</t>
  </si>
  <si>
    <t>Labels</t>
  </si>
  <si>
    <t>Highlight 2</t>
  </si>
  <si>
    <t>Tables</t>
  </si>
  <si>
    <t>Chart Color (guages)</t>
  </si>
  <si>
    <t>Color1</t>
  </si>
  <si>
    <t>Faded</t>
  </si>
  <si>
    <t>Color2</t>
  </si>
  <si>
    <t>Color3</t>
  </si>
  <si>
    <t>Calculation Worksheet</t>
  </si>
  <si>
    <t>Sum of Amount</t>
  </si>
  <si>
    <t>Sum of Boxes</t>
  </si>
  <si>
    <t>Sum of Customers</t>
  </si>
  <si>
    <t>Values</t>
  </si>
  <si>
    <t>Total Shipments</t>
  </si>
  <si>
    <t>Total Cost</t>
  </si>
  <si>
    <t>Total Profit</t>
  </si>
  <si>
    <t>Profit %</t>
  </si>
  <si>
    <t>2021</t>
  </si>
  <si>
    <t>2022</t>
  </si>
  <si>
    <t>Jan</t>
  </si>
  <si>
    <t>Feb</t>
  </si>
  <si>
    <t>Mar</t>
  </si>
  <si>
    <t>Apr</t>
  </si>
  <si>
    <t>May</t>
  </si>
  <si>
    <t>Jun</t>
  </si>
  <si>
    <t>Jul</t>
  </si>
  <si>
    <t>Aug</t>
  </si>
  <si>
    <t>Sep</t>
  </si>
  <si>
    <t>Oct</t>
  </si>
  <si>
    <t>Nov</t>
  </si>
  <si>
    <t>Dec</t>
  </si>
  <si>
    <t>Date (Year)</t>
  </si>
  <si>
    <t>Date (Month)</t>
  </si>
  <si>
    <t>Summary for Dashboard</t>
  </si>
  <si>
    <t>KPI</t>
  </si>
  <si>
    <t>Total Amount</t>
  </si>
  <si>
    <t>Shipments</t>
  </si>
  <si>
    <t>The Month</t>
  </si>
  <si>
    <t>Previous Month</t>
  </si>
  <si>
    <t>MOM %</t>
  </si>
  <si>
    <t>OverAll</t>
  </si>
  <si>
    <t>Selected</t>
  </si>
  <si>
    <t>Display</t>
  </si>
  <si>
    <t>Format code</t>
  </si>
  <si>
    <t>#,#,.0"k"</t>
  </si>
  <si>
    <t>#,##</t>
  </si>
  <si>
    <t>$#,,.00 "m"</t>
  </si>
  <si>
    <t>Overall</t>
  </si>
  <si>
    <t>Category Selected?</t>
  </si>
  <si>
    <t>MAPS</t>
  </si>
  <si>
    <t>Row Labels</t>
  </si>
  <si>
    <t>SORT OPTIONS</t>
  </si>
  <si>
    <t>Sales</t>
  </si>
  <si>
    <t>Selected Option</t>
  </si>
  <si>
    <t>Pivot Values</t>
  </si>
  <si>
    <t>Profit%</t>
  </si>
  <si>
    <t>SORTED LIST</t>
  </si>
  <si>
    <t>ALL</t>
  </si>
  <si>
    <t>SELECTED</t>
  </si>
  <si>
    <t>Map ID #</t>
  </si>
  <si>
    <t>For Dashboard</t>
  </si>
  <si>
    <t>Value</t>
  </si>
  <si>
    <t>Value(Selected)</t>
  </si>
  <si>
    <t>0.0%</t>
  </si>
  <si>
    <t>Title</t>
  </si>
  <si>
    <t>SORT By:-</t>
  </si>
  <si>
    <t>PEOPLE</t>
  </si>
  <si>
    <t xml:space="preserve">Team </t>
  </si>
  <si>
    <t>Profit</t>
  </si>
  <si>
    <t>X</t>
  </si>
  <si>
    <t>Y</t>
  </si>
  <si>
    <t>🌟</t>
  </si>
  <si>
    <t>Selected Team</t>
  </si>
  <si>
    <t>Size 2</t>
  </si>
  <si>
    <t>Sales(Formatted)</t>
  </si>
  <si>
    <t>Profit(Format)</t>
  </si>
  <si>
    <t>$#,,.00"m"</t>
  </si>
  <si>
    <t>Filtered Data</t>
  </si>
  <si>
    <t>Yummies🌟</t>
  </si>
  <si>
    <t xml:space="preserve">Max amount </t>
  </si>
  <si>
    <t>Profit Icon</t>
  </si>
  <si>
    <t>ON</t>
  </si>
  <si>
    <t>latest Sales Date</t>
  </si>
  <si>
    <t xml:space="preserve">28 days ago </t>
  </si>
  <si>
    <t>Trend Option</t>
  </si>
  <si>
    <t>Shipped?</t>
  </si>
  <si>
    <t>Person</t>
  </si>
  <si>
    <t>Sort Options</t>
  </si>
  <si>
    <t>Sort Option</t>
  </si>
  <si>
    <t>Pick a team</t>
  </si>
  <si>
    <t xml:space="preserve">Sort By:- </t>
  </si>
  <si>
    <t>Team name</t>
  </si>
  <si>
    <t xml:space="preserve"> </t>
  </si>
  <si>
    <t>Table Headers</t>
  </si>
  <si>
    <t>▼</t>
  </si>
  <si>
    <t>Product Performance Details</t>
  </si>
  <si>
    <t>Calculations of Gauges</t>
  </si>
  <si>
    <t>is it on slicers?</t>
  </si>
  <si>
    <t>▣</t>
  </si>
  <si>
    <t>Blank</t>
  </si>
  <si>
    <t>Cost %</t>
  </si>
  <si>
    <t>For Display</t>
  </si>
  <si>
    <t>$#,,.00</t>
  </si>
  <si>
    <t>Display Label</t>
  </si>
  <si>
    <t>Product Performance Tables</t>
  </si>
  <si>
    <t>Sort Order</t>
  </si>
  <si>
    <t>Sort By</t>
  </si>
  <si>
    <t>Sort by column #</t>
  </si>
  <si>
    <t>Data from Pivot</t>
  </si>
  <si>
    <t xml:space="preserve">Sum of Boxes </t>
  </si>
  <si>
    <t>is CAT on Slicer?</t>
  </si>
  <si>
    <t>Sorted Data</t>
  </si>
  <si>
    <t>is Cat on Slicer?</t>
  </si>
  <si>
    <t>Last 28 Days</t>
  </si>
  <si>
    <t>Selected Trend</t>
  </si>
  <si>
    <t>Sort By:-</t>
  </si>
  <si>
    <t>Profit Indicators</t>
  </si>
  <si>
    <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</si>
</sst>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3" formatCode="_ * #,##0.00_ ;_ * \-#,##0.00_ ;_ * &quot;-&quot;??_ ;_ @_ "/>
    <numFmt numFmtId="164" formatCode="&quot;$&quot;#,##0_);[Red]\(&quot;$&quot;#,##0\)"/>
    <numFmt numFmtId="165" formatCode="&quot;$&quot;#,##0.00_);[Red]\(&quot;$&quot;#,##0.00\)"/>
    <numFmt numFmtId="166" formatCode="&quot;₹&quot;\ #,##0;#,##0\ \-&quot;₹&quot;;&quot;₹&quot;\ #,##0"/>
    <numFmt numFmtId="167" formatCode="&quot;₹&quot;\ #,##0"/>
    <numFmt numFmtId="168" formatCode="0.0%;\-0.0%;0.0%"/>
    <numFmt numFmtId="169" formatCode="_ * #,##0_ ;_ * \-#,##0_ ;_ * &quot;-&quot;??_ ;_ @_ "/>
    <numFmt numFmtId="170" formatCode="0.0%"/>
    <numFmt numFmtId="171" formatCode="\$#,##0.0\ &quot;m&quot;\ "/>
    <numFmt numFmtId="172" formatCode="\$\ #.000,"/>
    <numFmt numFmtId="173" formatCode="[$$-409]#,##0"/>
    <numFmt numFmtId="174" formatCode=";;;"/>
  </numFmts>
  <fonts count="25" x14ac:knownFonts="1">
    <font>
      <sz val="11"/>
      <color theme="1"/>
      <name val="Comic Sans MS"/>
      <family val="2"/>
      <scheme val="minor"/>
    </font>
    <font>
      <sz val="11"/>
      <color theme="1"/>
      <name val="Comic Sans MS"/>
      <family val="2"/>
      <scheme val="minor"/>
    </font>
    <font>
      <b/>
      <sz val="11"/>
      <color theme="1"/>
      <name val="Comic Sans MS"/>
      <family val="2"/>
      <scheme val="minor"/>
    </font>
    <font>
      <sz val="11"/>
      <color theme="1" tint="0.499984740745262"/>
      <name val="Comic Sans MS"/>
      <family val="2"/>
      <scheme val="minor"/>
    </font>
    <font>
      <sz val="11"/>
      <color theme="7"/>
      <name val="Comic Sans MS"/>
      <family val="2"/>
      <scheme val="minor"/>
    </font>
    <font>
      <sz val="24"/>
      <color theme="1"/>
      <name val="Barlow Condensed ExtraBold"/>
    </font>
    <font>
      <sz val="12"/>
      <color theme="1"/>
      <name val="Barlow Condensed ExtraBold"/>
      <scheme val="major"/>
    </font>
    <font>
      <b/>
      <sz val="11"/>
      <color theme="1"/>
      <name val="Comic Sans MS"/>
      <family val="4"/>
      <scheme val="minor"/>
    </font>
    <font>
      <sz val="11"/>
      <color theme="1"/>
      <name val="Comic Sans MS"/>
      <family val="4"/>
      <scheme val="minor"/>
    </font>
    <font>
      <b/>
      <sz val="11"/>
      <color theme="1" tint="0.499984740745262"/>
      <name val="Comic Sans MS"/>
      <family val="4"/>
      <scheme val="minor"/>
    </font>
    <font>
      <b/>
      <sz val="12"/>
      <color rgb="FFBA7016"/>
      <name val="Barlow Condensed ExtraBold"/>
      <scheme val="major"/>
    </font>
    <font>
      <b/>
      <sz val="12"/>
      <color theme="4"/>
      <name val="Barlow Condensed ExtraBold"/>
      <scheme val="major"/>
    </font>
    <font>
      <b/>
      <sz val="12"/>
      <color theme="1" tint="0.34998626667073579"/>
      <name val="Barlow Condensed ExtraBold"/>
      <scheme val="major"/>
    </font>
    <font>
      <sz val="11"/>
      <color theme="0" tint="-0.14999847407452621"/>
      <name val="Comic Sans MS"/>
      <family val="2"/>
      <scheme val="minor"/>
    </font>
    <font>
      <sz val="11"/>
      <color theme="7" tint="-0.249977111117893"/>
      <name val="Comic Sans MS"/>
      <family val="4"/>
      <scheme val="minor"/>
    </font>
    <font>
      <sz val="12"/>
      <color rgb="FFFFC000"/>
      <name val="Barlow Condensed ExtraBold"/>
      <scheme val="major"/>
    </font>
    <font>
      <sz val="11"/>
      <color theme="2" tint="-0.249977111117893"/>
      <name val="Barlow Condensed ExtraBold"/>
      <scheme val="major"/>
    </font>
    <font>
      <sz val="14"/>
      <color theme="2" tint="-9.9978637043366805E-2"/>
      <name val="Barlow Condensed ExtraBold"/>
      <scheme val="major"/>
    </font>
    <font>
      <sz val="11"/>
      <color theme="2" tint="-9.9978637043366805E-2"/>
      <name val="Barlow Condensed ExtraBold"/>
      <scheme val="major"/>
    </font>
    <font>
      <sz val="11"/>
      <color theme="1"/>
      <name val="Dubai"/>
      <family val="2"/>
    </font>
    <font>
      <sz val="12"/>
      <color theme="1"/>
      <name val="Comic Sans MS"/>
      <family val="4"/>
      <scheme val="minor"/>
    </font>
    <font>
      <sz val="19"/>
      <color rgb="FF002060"/>
      <name val="Arial"/>
      <family val="2"/>
    </font>
    <font>
      <sz val="11"/>
      <color theme="0" tint="-0.34998626667073579"/>
      <name val="Barlow Condensed ExtraBold"/>
      <scheme val="major"/>
    </font>
    <font>
      <sz val="11"/>
      <color theme="0"/>
      <name val="Comic Sans MS"/>
      <family val="2"/>
      <scheme val="minor"/>
    </font>
    <font>
      <sz val="12"/>
      <color theme="2" tint="-9.9978637043366805E-2"/>
      <name val="Barlow Condensed ExtraBold"/>
      <scheme val="major"/>
    </font>
  </fonts>
  <fills count="24">
    <fill>
      <patternFill patternType="none"/>
    </fill>
    <fill>
      <patternFill patternType="gray125"/>
    </fill>
    <fill>
      <patternFill patternType="solid">
        <fgColor theme="1" tint="0.14999847407452621"/>
        <bgColor indexed="64"/>
      </patternFill>
    </fill>
    <fill>
      <patternFill patternType="solid">
        <fgColor theme="7"/>
        <bgColor indexed="64"/>
      </patternFill>
    </fill>
    <fill>
      <patternFill patternType="solid">
        <fgColor rgb="FF00B0F0"/>
        <bgColor indexed="64"/>
      </patternFill>
    </fill>
    <fill>
      <patternFill patternType="solid">
        <fgColor theme="1" tint="0.499984740745262"/>
        <bgColor indexed="64"/>
      </patternFill>
    </fill>
    <fill>
      <patternFill patternType="solid">
        <fgColor theme="9"/>
        <bgColor indexed="64"/>
      </patternFill>
    </fill>
    <fill>
      <patternFill patternType="solid">
        <fgColor theme="2" tint="-9.9978637043366805E-2"/>
        <bgColor indexed="64"/>
      </patternFill>
    </fill>
    <fill>
      <patternFill patternType="solid">
        <fgColor theme="5"/>
        <bgColor indexed="64"/>
      </patternFill>
    </fill>
    <fill>
      <patternFill patternType="solid">
        <fgColor theme="2"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theme="8" tint="-0.249977111117893"/>
        <bgColor indexed="64"/>
      </patternFill>
    </fill>
    <fill>
      <patternFill patternType="solid">
        <fgColor theme="1"/>
        <bgColor indexed="64"/>
      </patternFill>
    </fill>
    <fill>
      <patternFill patternType="solid">
        <fgColor theme="2" tint="-0.749992370372631"/>
        <bgColor indexed="64"/>
      </patternFill>
    </fill>
    <fill>
      <patternFill patternType="solid">
        <fgColor theme="7" tint="-0.249977111117893"/>
        <bgColor indexed="64"/>
      </patternFill>
    </fill>
    <fill>
      <patternFill patternType="solid">
        <fgColor theme="3" tint="0.39997558519241921"/>
        <bgColor indexed="64"/>
      </patternFill>
    </fill>
    <fill>
      <patternFill patternType="solid">
        <fgColor theme="6"/>
        <bgColor indexed="64"/>
      </patternFill>
    </fill>
    <fill>
      <patternFill patternType="solid">
        <fgColor theme="5" tint="0.39997558519241921"/>
        <bgColor indexed="64"/>
      </patternFill>
    </fill>
    <fill>
      <patternFill patternType="solid">
        <fgColor theme="1" tint="4.9989318521683403E-2"/>
        <bgColor indexed="64"/>
      </patternFill>
    </fill>
    <fill>
      <patternFill patternType="solid">
        <fgColor theme="1" tint="0.249977111117893"/>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1">
    <xf numFmtId="0" fontId="0" fillId="0" borderId="0" xfId="0"/>
    <xf numFmtId="3" fontId="0" fillId="0" borderId="0" xfId="0" applyNumberFormat="1"/>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165" fontId="0" fillId="0" borderId="0" xfId="0" applyNumberFormat="1" applyAlignment="1">
      <alignment horizontal="center"/>
    </xf>
    <xf numFmtId="0" fontId="0" fillId="0" borderId="0" xfId="0" applyAlignment="1">
      <alignment horizontal="center" vertical="center"/>
    </xf>
    <xf numFmtId="0" fontId="0" fillId="0" borderId="0" xfId="0" applyAlignment="1">
      <alignment vertical="top"/>
    </xf>
    <xf numFmtId="0" fontId="2" fillId="0" borderId="0" xfId="0" applyFont="1"/>
    <xf numFmtId="0" fontId="0" fillId="2" borderId="0" xfId="0" applyFill="1"/>
    <xf numFmtId="0" fontId="0" fillId="3" borderId="0" xfId="0" applyFill="1"/>
    <xf numFmtId="0" fontId="0" fillId="4" borderId="0" xfId="0" applyFill="1"/>
    <xf numFmtId="0" fontId="3" fillId="5" borderId="0" xfId="0" applyFont="1" applyFill="1"/>
    <xf numFmtId="0" fontId="0" fillId="5" borderId="0" xfId="0" applyFill="1"/>
    <xf numFmtId="0" fontId="0" fillId="6" borderId="0" xfId="0" applyFill="1"/>
    <xf numFmtId="0" fontId="0" fillId="7" borderId="0" xfId="0" applyFill="1"/>
    <xf numFmtId="0" fontId="0" fillId="8" borderId="0" xfId="0" applyFill="1"/>
    <xf numFmtId="0" fontId="4" fillId="3" borderId="0" xfId="0" applyFont="1" applyFill="1"/>
    <xf numFmtId="0" fontId="0" fillId="9" borderId="0" xfId="0" applyFill="1"/>
    <xf numFmtId="0" fontId="0" fillId="9" borderId="0" xfId="0" applyFill="1" applyAlignment="1">
      <alignment vertical="center"/>
    </xf>
    <xf numFmtId="0" fontId="5" fillId="9" borderId="0" xfId="0" applyFont="1" applyFill="1" applyAlignment="1">
      <alignment vertical="center"/>
    </xf>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68" fontId="0" fillId="0" borderId="0" xfId="0" applyNumberFormat="1"/>
    <xf numFmtId="0" fontId="7" fillId="0" borderId="0" xfId="0" applyFont="1" applyAlignment="1">
      <alignment horizontal="center"/>
    </xf>
    <xf numFmtId="0" fontId="7" fillId="0" borderId="0" xfId="0" applyFont="1"/>
    <xf numFmtId="167" fontId="0" fillId="0" borderId="0" xfId="0" applyNumberFormat="1" applyAlignment="1">
      <alignment horizontal="center"/>
    </xf>
    <xf numFmtId="9" fontId="0" fillId="0" borderId="0" xfId="2" applyFont="1" applyAlignment="1">
      <alignment horizontal="center"/>
    </xf>
    <xf numFmtId="169" fontId="0" fillId="0" borderId="0" xfId="1" applyNumberFormat="1" applyFont="1" applyAlignment="1">
      <alignment horizontal="center"/>
    </xf>
    <xf numFmtId="167" fontId="0" fillId="0" borderId="0" xfId="1" applyNumberFormat="1" applyFont="1" applyAlignment="1">
      <alignment horizontal="center"/>
    </xf>
    <xf numFmtId="166" fontId="0" fillId="0" borderId="0" xfId="0" applyNumberFormat="1" applyAlignment="1">
      <alignment horizontal="center"/>
    </xf>
    <xf numFmtId="170" fontId="0" fillId="0" borderId="0" xfId="2" applyNumberFormat="1" applyFont="1" applyAlignment="1">
      <alignment horizontal="center"/>
    </xf>
    <xf numFmtId="168" fontId="0" fillId="0" borderId="0" xfId="0" applyNumberFormat="1" applyAlignment="1">
      <alignment horizontal="center"/>
    </xf>
    <xf numFmtId="0" fontId="8" fillId="0" borderId="0" xfId="0" applyFont="1" applyAlignment="1">
      <alignment horizontal="center"/>
    </xf>
    <xf numFmtId="170" fontId="0" fillId="0" borderId="0" xfId="2" applyNumberFormat="1" applyFont="1"/>
    <xf numFmtId="170" fontId="0" fillId="0" borderId="0" xfId="2" applyNumberFormat="1" applyFont="1" applyAlignment="1">
      <alignment horizontal="left"/>
    </xf>
    <xf numFmtId="0" fontId="0" fillId="10" borderId="0" xfId="0" applyFill="1"/>
    <xf numFmtId="0" fontId="7" fillId="0" borderId="0" xfId="0" applyFont="1" applyAlignment="1">
      <alignment horizontal="left"/>
    </xf>
    <xf numFmtId="0" fontId="7" fillId="5" borderId="0" xfId="0" applyFont="1" applyFill="1" applyAlignment="1">
      <alignment horizontal="center"/>
    </xf>
    <xf numFmtId="0" fontId="7" fillId="11" borderId="0" xfId="0" applyFont="1" applyFill="1" applyAlignment="1">
      <alignment horizontal="center"/>
    </xf>
    <xf numFmtId="0" fontId="7" fillId="12" borderId="0" xfId="0" applyFont="1" applyFill="1" applyAlignment="1">
      <alignment horizontal="center"/>
    </xf>
    <xf numFmtId="9" fontId="3" fillId="2" borderId="0" xfId="0" applyNumberFormat="1" applyFont="1" applyFill="1" applyAlignment="1">
      <alignment horizontal="center"/>
    </xf>
    <xf numFmtId="0" fontId="3" fillId="2" borderId="0" xfId="0" applyFont="1" applyFill="1"/>
    <xf numFmtId="9" fontId="9" fillId="2" borderId="0" xfId="0" applyNumberFormat="1" applyFont="1" applyFill="1" applyAlignment="1">
      <alignment horizontal="center"/>
    </xf>
    <xf numFmtId="0" fontId="7" fillId="13" borderId="0" xfId="0" applyFont="1" applyFill="1" applyAlignment="1">
      <alignment horizontal="center"/>
    </xf>
    <xf numFmtId="0" fontId="7" fillId="12" borderId="0" xfId="0" applyFont="1" applyFill="1"/>
    <xf numFmtId="49" fontId="0" fillId="0" borderId="0" xfId="0" applyNumberFormat="1"/>
    <xf numFmtId="0" fontId="10" fillId="2" borderId="0" xfId="0" applyFont="1" applyFill="1" applyAlignment="1">
      <alignment horizontal="center"/>
    </xf>
    <xf numFmtId="0" fontId="11" fillId="2" borderId="0" xfId="0" applyFont="1" applyFill="1" applyAlignment="1">
      <alignment horizontal="center"/>
    </xf>
    <xf numFmtId="0" fontId="12" fillId="2" borderId="0" xfId="0" applyFont="1" applyFill="1" applyAlignment="1">
      <alignment horizontal="center"/>
    </xf>
    <xf numFmtId="0" fontId="13" fillId="0" borderId="0" xfId="0" applyFont="1"/>
    <xf numFmtId="171" fontId="0" fillId="0" borderId="0" xfId="0" applyNumberFormat="1"/>
    <xf numFmtId="0" fontId="7" fillId="14" borderId="0" xfId="0" applyFont="1" applyFill="1" applyAlignment="1">
      <alignment horizontal="center" vertical="center"/>
    </xf>
    <xf numFmtId="0" fontId="14" fillId="0" borderId="0" xfId="0" applyFont="1"/>
    <xf numFmtId="0" fontId="7" fillId="11" borderId="0" xfId="0" applyFont="1" applyFill="1" applyAlignment="1">
      <alignment horizontal="center" vertical="center"/>
    </xf>
    <xf numFmtId="0" fontId="15" fillId="2" borderId="0" xfId="0" applyFont="1" applyFill="1" applyAlignment="1">
      <alignment horizontal="center"/>
    </xf>
    <xf numFmtId="172" fontId="0" fillId="0" borderId="0" xfId="0" applyNumberFormat="1"/>
    <xf numFmtId="9" fontId="0" fillId="0" borderId="0" xfId="0" applyNumberFormat="1"/>
    <xf numFmtId="0" fontId="16" fillId="2" borderId="0" xfId="0" applyFont="1" applyFill="1"/>
    <xf numFmtId="172" fontId="16" fillId="2" borderId="0" xfId="0" applyNumberFormat="1" applyFont="1" applyFill="1" applyAlignment="1">
      <alignment horizontal="center"/>
    </xf>
    <xf numFmtId="172" fontId="16" fillId="2" borderId="0" xfId="0" applyNumberFormat="1" applyFont="1" applyFill="1" applyAlignment="1">
      <alignment horizontal="right"/>
    </xf>
    <xf numFmtId="9" fontId="16" fillId="2" borderId="0" xfId="0" applyNumberFormat="1" applyFont="1" applyFill="1" applyAlignment="1">
      <alignment horizontal="right"/>
    </xf>
    <xf numFmtId="14" fontId="0" fillId="0" borderId="0" xfId="0" applyNumberFormat="1"/>
    <xf numFmtId="14" fontId="7" fillId="12" borderId="0" xfId="0" applyNumberFormat="1" applyFont="1" applyFill="1"/>
    <xf numFmtId="0" fontId="0" fillId="15" borderId="0" xfId="0" applyFill="1" applyAlignment="1">
      <alignment horizontal="center"/>
    </xf>
    <xf numFmtId="0" fontId="15" fillId="16" borderId="0" xfId="0" applyFont="1" applyFill="1" applyAlignment="1">
      <alignment horizontal="center"/>
    </xf>
    <xf numFmtId="0" fontId="7" fillId="13" borderId="0" xfId="0" applyFont="1" applyFill="1"/>
    <xf numFmtId="0" fontId="17" fillId="17" borderId="0" xfId="0" applyFont="1" applyFill="1" applyAlignment="1">
      <alignment horizontal="center" vertical="center"/>
    </xf>
    <xf numFmtId="0" fontId="18" fillId="17" borderId="0" xfId="0" applyFont="1" applyFill="1" applyAlignment="1">
      <alignment horizontal="center" vertical="center"/>
    </xf>
    <xf numFmtId="0" fontId="19" fillId="0" borderId="0" xfId="0" applyFont="1"/>
    <xf numFmtId="0" fontId="20" fillId="0" borderId="0" xfId="0" applyFont="1"/>
    <xf numFmtId="0" fontId="21" fillId="0" borderId="0" xfId="0" applyFont="1"/>
    <xf numFmtId="173" fontId="0" fillId="0" borderId="0" xfId="0" applyNumberFormat="1"/>
    <xf numFmtId="170" fontId="0" fillId="0" borderId="0" xfId="0" applyNumberFormat="1"/>
    <xf numFmtId="0" fontId="7" fillId="19" borderId="0" xfId="0" applyFont="1" applyFill="1"/>
    <xf numFmtId="0" fontId="7" fillId="19" borderId="0" xfId="0" applyFont="1" applyFill="1" applyAlignment="1">
      <alignment horizontal="center" vertical="center"/>
    </xf>
    <xf numFmtId="0" fontId="22" fillId="2" borderId="0" xfId="0" applyFont="1" applyFill="1"/>
    <xf numFmtId="9" fontId="22" fillId="2" borderId="0" xfId="2" applyFont="1" applyFill="1"/>
    <xf numFmtId="0" fontId="7" fillId="20" borderId="0" xfId="0" applyFont="1" applyFill="1"/>
    <xf numFmtId="14" fontId="7" fillId="21" borderId="0" xfId="0" applyNumberFormat="1" applyFont="1" applyFill="1"/>
    <xf numFmtId="0" fontId="7" fillId="21" borderId="0" xfId="0" applyFont="1" applyFill="1"/>
    <xf numFmtId="0" fontId="15" fillId="22" borderId="0" xfId="0" applyFont="1" applyFill="1" applyAlignment="1">
      <alignment horizontal="center"/>
    </xf>
    <xf numFmtId="174" fontId="23" fillId="23" borderId="0" xfId="0" applyNumberFormat="1" applyFont="1" applyFill="1"/>
    <xf numFmtId="0" fontId="24" fillId="17" borderId="0" xfId="0" applyFont="1" applyFill="1" applyAlignment="1">
      <alignment horizontal="center" vertical="center"/>
    </xf>
    <xf numFmtId="0" fontId="18" fillId="17" borderId="0" xfId="0" applyFont="1" applyFill="1" applyAlignment="1">
      <alignment horizontal="center" vertical="center"/>
    </xf>
    <xf numFmtId="0" fontId="0" fillId="18" borderId="0" xfId="0" applyFill="1" applyAlignment="1">
      <alignment horizontal="center"/>
    </xf>
    <xf numFmtId="0" fontId="6" fillId="0" borderId="0" xfId="0" applyFont="1" applyAlignment="1">
      <alignment horizontal="center"/>
    </xf>
    <xf numFmtId="0" fontId="0" fillId="0" borderId="0" xfId="0" applyAlignment="1">
      <alignment horizontal="center"/>
    </xf>
  </cellXfs>
  <cellStyles count="3">
    <cellStyle name="Comma" xfId="1" builtinId="3"/>
    <cellStyle name="Normal" xfId="0" builtinId="0"/>
    <cellStyle name="Percent" xfId="2" builtinId="5"/>
  </cellStyles>
  <dxfs count="31">
    <dxf>
      <fill>
        <patternFill>
          <bgColor theme="1" tint="0.24994659260841701"/>
        </patternFill>
      </fill>
    </dxf>
    <dxf>
      <fill>
        <patternFill>
          <bgColor rgb="FFFFC000"/>
        </patternFill>
      </fill>
    </dxf>
    <dxf>
      <fill>
        <patternFill>
          <bgColor theme="6"/>
        </patternFill>
      </fill>
    </dxf>
    <dxf>
      <fill>
        <patternFill>
          <bgColor theme="1" tint="0.24994659260841701"/>
        </patternFill>
      </fill>
    </dxf>
    <dxf>
      <fill>
        <patternFill>
          <bgColor rgb="FF034697"/>
        </patternFill>
      </fill>
    </dxf>
    <dxf>
      <font>
        <b/>
        <i val="0"/>
        <color theme="5" tint="-0.24994659260841701"/>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numFmt numFmtId="165" formatCode="&quot;$&quot;#,##0.00_);[Red]\(&quot;$&quot;#,##0.00\)"/>
      <alignment horizontal="center" vertical="bottom" textRotation="0" wrapText="0" indent="0" justifyLastLine="0" shrinkToFit="0" readingOrder="0"/>
    </dxf>
    <dxf>
      <numFmt numFmtId="165" formatCode="&quot;$&quot;#,##0.00_);[Red]\(&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164" formatCode="&quot;$&quot;#,##0_);[Red]\(&quot;$&quot;#,##0\)"/>
      <alignment horizontal="center" vertical="bottom" textRotation="0" wrapText="0" indent="0" justifyLastLine="0" shrinkToFit="0" readingOrder="0"/>
    </dxf>
    <dxf>
      <numFmt numFmtId="175"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font>
        <b/>
        <color theme="1"/>
      </font>
      <border>
        <bottom style="thin">
          <color theme="7"/>
        </bottom>
        <vertical/>
        <horizontal/>
      </border>
    </dxf>
    <dxf>
      <font>
        <color theme="1"/>
        <name val="Barlow Condensed ExtraBold"/>
        <scheme val="major"/>
      </font>
      <fill>
        <patternFill>
          <bgColor theme="1" tint="0.14996795556505021"/>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Slicer for DB" pivot="0" table="0" count="10" xr9:uid="{25E3D476-A217-498F-A487-22D95CC0FD5C}">
      <tableStyleElement type="wholeTable" dxfId="30"/>
      <tableStyleElement type="headerRow" dxfId="29"/>
    </tableStyle>
  </tableStyles>
  <colors>
    <mruColors>
      <color rgb="FFDEA900"/>
      <color rgb="FF116F64"/>
      <color rgb="FFC2F6F0"/>
      <color rgb="FF034697"/>
      <color rgb="FF9F480D"/>
      <color rgb="FF000099"/>
      <color rgb="FF833C0B"/>
      <color rgb="FF672F09"/>
      <color rgb="FFBA7016"/>
      <color rgb="FF3399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microsoft.com/office/2007/relationships/slicerCache" Target="slicerCaches/slicerCache1.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styles" Target="styles.xml"/><Relationship Id="rId34" Type="http://schemas.openxmlformats.org/officeDocument/2006/relationships/customXml" Target="../customXml/item9.xml"/><Relationship Id="rId42" Type="http://schemas.openxmlformats.org/officeDocument/2006/relationships/customXml" Target="../customXml/item17.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connections" Target="connections.xml"/><Relationship Id="rId29" Type="http://schemas.openxmlformats.org/officeDocument/2006/relationships/customXml" Target="../customXml/item4.xml"/><Relationship Id="rId41"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sheetMetadata" Target="metadata.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pivotCacheDefinition" Target="pivotCache/pivotCacheDefinition6.xml"/><Relationship Id="rId19" Type="http://schemas.openxmlformats.org/officeDocument/2006/relationships/theme" Target="theme/theme1.xml"/><Relationship Id="rId31"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haredStrings" Target="sharedString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pivotCacheDefinition" Target="pivotCache/pivotCacheDefinition13.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1219365651582708E-2"/>
          <c:y val="1.8505764773832242E-2"/>
          <c:w val="0.97222222222222221"/>
          <c:h val="0.96296296296296291"/>
        </c:manualLayout>
      </c:layout>
      <c:bubbleChart>
        <c:varyColors val="0"/>
        <c:ser>
          <c:idx val="0"/>
          <c:order val="0"/>
          <c:spPr>
            <a:gradFill flip="none" rotWithShape="1">
              <a:gsLst>
                <a:gs pos="0">
                  <a:schemeClr val="bg2">
                    <a:lumMod val="75000"/>
                    <a:shade val="30000"/>
                    <a:satMod val="115000"/>
                  </a:schemeClr>
                </a:gs>
                <a:gs pos="50000">
                  <a:schemeClr val="bg2">
                    <a:lumMod val="75000"/>
                    <a:shade val="67500"/>
                    <a:satMod val="115000"/>
                  </a:schemeClr>
                </a:gs>
                <a:gs pos="100000">
                  <a:schemeClr val="bg2">
                    <a:lumMod val="75000"/>
                    <a:shade val="100000"/>
                    <a:satMod val="115000"/>
                  </a:schemeClr>
                </a:gs>
              </a:gsLst>
              <a:path path="circle">
                <a:fillToRect l="50000" t="50000" r="50000" b="50000"/>
              </a:path>
              <a:tileRect/>
            </a:gradFill>
            <a:ln>
              <a:noFill/>
            </a:ln>
            <a:effectLst>
              <a:innerShdw blurRad="114300">
                <a:prstClr val="black"/>
              </a:innerShdw>
            </a:effectLst>
          </c:spPr>
          <c:invertIfNegative val="0"/>
          <c:dPt>
            <c:idx val="0"/>
            <c:invertIfNegative val="0"/>
            <c:bubble3D val="0"/>
            <c:spPr>
              <a:solidFill>
                <a:schemeClr val="bg2">
                  <a:lumMod val="75000"/>
                </a:schemeClr>
              </a:solidFill>
              <a:ln>
                <a:noFill/>
              </a:ln>
              <a:effectLst>
                <a:innerShdw blurRad="114300">
                  <a:prstClr val="black"/>
                </a:innerShdw>
              </a:effectLst>
            </c:spPr>
            <c:extLst>
              <c:ext xmlns:c16="http://schemas.microsoft.com/office/drawing/2014/chart" uri="{C3380CC4-5D6E-409C-BE32-E72D297353CC}">
                <c16:uniqueId val="{00000000-E442-4DC5-BAA2-B0E840D5B098}"/>
              </c:ext>
            </c:extLst>
          </c:dPt>
          <c:dPt>
            <c:idx val="2"/>
            <c:invertIfNegative val="0"/>
            <c:bubble3D val="0"/>
            <c:spPr>
              <a:solidFill>
                <a:schemeClr val="bg2">
                  <a:lumMod val="75000"/>
                </a:schemeClr>
              </a:solidFill>
              <a:ln>
                <a:noFill/>
              </a:ln>
              <a:effectLst>
                <a:innerShdw blurRad="114300">
                  <a:prstClr val="black"/>
                </a:innerShdw>
              </a:effectLst>
            </c:spPr>
            <c:extLst>
              <c:ext xmlns:c16="http://schemas.microsoft.com/office/drawing/2014/chart" uri="{C3380CC4-5D6E-409C-BE32-E72D297353CC}">
                <c16:uniqueId val="{00000002-E442-4DC5-BAA2-B0E840D5B098}"/>
              </c:ext>
            </c:extLst>
          </c:dPt>
          <c:dPt>
            <c:idx val="3"/>
            <c:invertIfNegative val="0"/>
            <c:bubble3D val="0"/>
            <c:spPr>
              <a:solidFill>
                <a:schemeClr val="bg2">
                  <a:lumMod val="75000"/>
                </a:schemeClr>
              </a:solidFill>
              <a:ln>
                <a:noFill/>
              </a:ln>
              <a:effectLst>
                <a:innerShdw blurRad="114300">
                  <a:prstClr val="black"/>
                </a:innerShdw>
              </a:effectLst>
            </c:spPr>
            <c:extLst>
              <c:ext xmlns:c16="http://schemas.microsoft.com/office/drawing/2014/chart" uri="{C3380CC4-5D6E-409C-BE32-E72D297353CC}">
                <c16:uniqueId val="{00000003-E442-4DC5-BAA2-B0E840D5B098}"/>
              </c:ext>
            </c:extLst>
          </c:dPt>
          <c:dLbls>
            <c:dLbl>
              <c:idx val="0"/>
              <c:tx>
                <c:rich>
                  <a:bodyPr/>
                  <a:lstStyle/>
                  <a:p>
                    <a:fld id="{44DAEEC0-E5EA-49DD-A79C-37D3A4128B63}"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442-4DC5-BAA2-B0E840D5B098}"/>
                </c:ext>
              </c:extLst>
            </c:dLbl>
            <c:dLbl>
              <c:idx val="1"/>
              <c:tx>
                <c:rich>
                  <a:bodyPr/>
                  <a:lstStyle/>
                  <a:p>
                    <a:fld id="{0B9523E0-AF7D-43B1-B25A-29EF5684646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442-4DC5-BAA2-B0E840D5B098}"/>
                </c:ext>
              </c:extLst>
            </c:dLbl>
            <c:dLbl>
              <c:idx val="2"/>
              <c:tx>
                <c:rich>
                  <a:bodyPr/>
                  <a:lstStyle/>
                  <a:p>
                    <a:fld id="{9C777C35-B628-4CF9-9A91-1A7476BF71E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442-4DC5-BAA2-B0E840D5B098}"/>
                </c:ext>
              </c:extLst>
            </c:dLbl>
            <c:dLbl>
              <c:idx val="3"/>
              <c:tx>
                <c:rich>
                  <a:bodyPr/>
                  <a:lstStyle/>
                  <a:p>
                    <a:fld id="{A7B8D249-BE7E-49F0-B80F-DB7B44F2682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442-4DC5-BAA2-B0E840D5B098}"/>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solidFill>
                    <a:latin typeface="+mj-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Calculations!$K$76:$K$79</c:f>
              <c:numCache>
                <c:formatCode>General</c:formatCode>
                <c:ptCount val="4"/>
                <c:pt idx="0">
                  <c:v>1</c:v>
                </c:pt>
                <c:pt idx="1">
                  <c:v>2</c:v>
                </c:pt>
                <c:pt idx="2">
                  <c:v>1</c:v>
                </c:pt>
                <c:pt idx="3">
                  <c:v>2</c:v>
                </c:pt>
              </c:numCache>
            </c:numRef>
          </c:xVal>
          <c:yVal>
            <c:numRef>
              <c:f>Calculations!$L$76:$L$79</c:f>
              <c:numCache>
                <c:formatCode>General</c:formatCode>
                <c:ptCount val="4"/>
                <c:pt idx="0">
                  <c:v>2</c:v>
                </c:pt>
                <c:pt idx="1">
                  <c:v>2</c:v>
                </c:pt>
                <c:pt idx="2">
                  <c:v>1</c:v>
                </c:pt>
                <c:pt idx="3">
                  <c:v>1</c:v>
                </c:pt>
              </c:numCache>
            </c:numRef>
          </c:yVal>
          <c:bubbleSize>
            <c:numRef>
              <c:f>Calculations!$M$76:$M$79</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Calculations!$Q$76:$Q$79</c15:f>
                <c15:dlblRangeCache>
                  <c:ptCount val="4"/>
                  <c:pt idx="0">
                    <c:v>Yummies🌟
$7.89m
$5.47m</c:v>
                  </c:pt>
                  <c:pt idx="1">
                    <c:v>Delish
$6.14m
$4.23m</c:v>
                  </c:pt>
                  <c:pt idx="2">
                    <c:v>Jucies
$4.24m
$2.91m</c:v>
                  </c:pt>
                  <c:pt idx="3">
                    <c:v>Tempo
$3.44m
$2.41m</c:v>
                  </c:pt>
                </c15:dlblRangeCache>
              </c15:datalabelsRange>
            </c:ext>
            <c:ext xmlns:c16="http://schemas.microsoft.com/office/drawing/2014/chart" uri="{C3380CC4-5D6E-409C-BE32-E72D297353CC}">
              <c16:uniqueId val="{00000004-E442-4DC5-BAA2-B0E840D5B098}"/>
            </c:ext>
          </c:extLst>
        </c:ser>
        <c:ser>
          <c:idx val="1"/>
          <c:order val="1"/>
          <c:tx>
            <c:strRef>
              <c:f>Calculations!$O$73</c:f>
              <c:strCache>
                <c:ptCount val="1"/>
                <c:pt idx="0">
                  <c:v>Selected Team</c:v>
                </c:pt>
              </c:strCache>
            </c:strRef>
          </c:tx>
          <c:spPr>
            <a:gradFill flip="none" rotWithShape="1">
              <a:gsLst>
                <a:gs pos="0">
                  <a:srgbClr val="000099"/>
                </a:gs>
                <a:gs pos="50000">
                  <a:schemeClr val="accent1">
                    <a:shade val="67500"/>
                    <a:satMod val="115000"/>
                  </a:schemeClr>
                </a:gs>
                <a:gs pos="100000">
                  <a:schemeClr val="accent1">
                    <a:shade val="100000"/>
                    <a:satMod val="115000"/>
                  </a:schemeClr>
                </a:gs>
              </a:gsLst>
              <a:lin ang="16200000" scaled="1"/>
              <a:tileRect/>
            </a:gradFill>
            <a:ln w="25400">
              <a:noFill/>
            </a:ln>
            <a:effectLst>
              <a:glow rad="139700">
                <a:schemeClr val="accent1">
                  <a:satMod val="175000"/>
                  <a:alpha val="40000"/>
                </a:schemeClr>
              </a:glow>
              <a:innerShdw blurRad="114300">
                <a:schemeClr val="tx2">
                  <a:lumMod val="75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Calculations!$K$76:$K$79</c:f>
              <c:numCache>
                <c:formatCode>General</c:formatCode>
                <c:ptCount val="4"/>
                <c:pt idx="0">
                  <c:v>1</c:v>
                </c:pt>
                <c:pt idx="1">
                  <c:v>2</c:v>
                </c:pt>
                <c:pt idx="2">
                  <c:v>1</c:v>
                </c:pt>
                <c:pt idx="3">
                  <c:v>2</c:v>
                </c:pt>
              </c:numCache>
            </c:numRef>
          </c:xVal>
          <c:yVal>
            <c:numRef>
              <c:f>Calculations!$L$76:$L$79</c:f>
              <c:numCache>
                <c:formatCode>General</c:formatCode>
                <c:ptCount val="4"/>
                <c:pt idx="0">
                  <c:v>2</c:v>
                </c:pt>
                <c:pt idx="1">
                  <c:v>2</c:v>
                </c:pt>
                <c:pt idx="2">
                  <c:v>1</c:v>
                </c:pt>
                <c:pt idx="3">
                  <c:v>1</c:v>
                </c:pt>
              </c:numCache>
            </c:numRef>
          </c:yVal>
          <c:bubbleSize>
            <c:numRef>
              <c:f>Calculations!$N$76:$N$79</c:f>
              <c:numCache>
                <c:formatCode>General</c:formatCode>
                <c:ptCount val="4"/>
                <c:pt idx="0">
                  <c:v>7887334</c:v>
                </c:pt>
                <c:pt idx="1">
                  <c:v>#N/A</c:v>
                </c:pt>
                <c:pt idx="2">
                  <c:v>#N/A</c:v>
                </c:pt>
                <c:pt idx="3">
                  <c:v>#N/A</c:v>
                </c:pt>
              </c:numCache>
            </c:numRef>
          </c:bubbleSize>
          <c:bubble3D val="0"/>
          <c:extLst>
            <c:ext xmlns:c16="http://schemas.microsoft.com/office/drawing/2014/chart" uri="{C3380CC4-5D6E-409C-BE32-E72D297353CC}">
              <c16:uniqueId val="{00000005-E442-4DC5-BAA2-B0E840D5B098}"/>
            </c:ext>
          </c:extLst>
        </c:ser>
        <c:dLbls>
          <c:dLblPos val="ctr"/>
          <c:showLegendKey val="0"/>
          <c:showVal val="1"/>
          <c:showCatName val="0"/>
          <c:showSerName val="0"/>
          <c:showPercent val="0"/>
          <c:showBubbleSize val="0"/>
        </c:dLbls>
        <c:bubbleScale val="200"/>
        <c:showNegBubbles val="0"/>
        <c:axId val="741091247"/>
        <c:axId val="366201759"/>
      </c:bubbleChart>
      <c:valAx>
        <c:axId val="741091247"/>
        <c:scaling>
          <c:orientation val="minMax"/>
          <c:min val="0.5"/>
        </c:scaling>
        <c:delete val="1"/>
        <c:axPos val="b"/>
        <c:numFmt formatCode="General" sourceLinked="1"/>
        <c:majorTickMark val="out"/>
        <c:minorTickMark val="none"/>
        <c:tickLblPos val="nextTo"/>
        <c:crossAx val="366201759"/>
        <c:crosses val="autoZero"/>
        <c:crossBetween val="midCat"/>
      </c:valAx>
      <c:valAx>
        <c:axId val="366201759"/>
        <c:scaling>
          <c:orientation val="minMax"/>
          <c:max val="2.5"/>
          <c:min val="0.5"/>
        </c:scaling>
        <c:delete val="1"/>
        <c:axPos val="l"/>
        <c:numFmt formatCode="General" sourceLinked="1"/>
        <c:majorTickMark val="out"/>
        <c:minorTickMark val="none"/>
        <c:tickLblPos val="nextTo"/>
        <c:crossAx val="741091247"/>
        <c:crosses val="autoZero"/>
        <c:crossBetween val="midCat"/>
      </c:valAx>
      <c:spPr>
        <a:noFill/>
        <a:ln>
          <a:noFill/>
        </a:ln>
        <a:effectLst>
          <a:outerShdw dist="50800" dir="3000000" algn="ctr" rotWithShape="0">
            <a:schemeClr val="tx1">
              <a:lumMod val="85000"/>
              <a:lumOff val="15000"/>
              <a:alpha val="76000"/>
            </a:schemeClr>
          </a:outerShdw>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12700" dir="5400000" algn="ctr" rotWithShape="0">
        <a:srgbClr val="000000">
          <a:alpha val="43137"/>
        </a:srgbClr>
      </a:outerShdw>
      <a:softEdge rad="38100"/>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AEFA-4EFE-9958-EE05B55C1D3B}"/>
              </c:ext>
            </c:extLst>
          </c:dPt>
          <c:dPt>
            <c:idx val="1"/>
            <c:bubble3D val="0"/>
            <c:spPr>
              <a:solidFill>
                <a:srgbClr val="116F64"/>
              </a:solidFill>
              <a:ln w="19050">
                <a:noFill/>
              </a:ln>
              <a:effectLst>
                <a:innerShdw blurRad="63500" dist="50800" dir="5400000">
                  <a:prstClr val="black">
                    <a:alpha val="50000"/>
                  </a:prstClr>
                </a:innerShdw>
              </a:effectLst>
            </c:spPr>
            <c:extLst>
              <c:ext xmlns:c16="http://schemas.microsoft.com/office/drawing/2014/chart" uri="{C3380CC4-5D6E-409C-BE32-E72D297353CC}">
                <c16:uniqueId val="{00000003-AEFA-4EFE-9958-EE05B55C1D3B}"/>
              </c:ext>
            </c:extLst>
          </c:dPt>
          <c:dPt>
            <c:idx val="2"/>
            <c:bubble3D val="0"/>
            <c:spPr>
              <a:solidFill>
                <a:schemeClr val="bg1">
                  <a:lumMod val="65000"/>
                </a:schemeClr>
              </a:solidFill>
              <a:ln w="19050">
                <a:noFill/>
              </a:ln>
              <a:effectLst/>
            </c:spPr>
            <c:extLst>
              <c:ext xmlns:c16="http://schemas.microsoft.com/office/drawing/2014/chart" uri="{C3380CC4-5D6E-409C-BE32-E72D297353CC}">
                <c16:uniqueId val="{00000005-AEFA-4EFE-9958-EE05B55C1D3B}"/>
              </c:ext>
            </c:extLst>
          </c:dPt>
          <c:cat>
            <c:strRef>
              <c:f>Calculations!$L$133:$N$133</c:f>
              <c:strCache>
                <c:ptCount val="3"/>
                <c:pt idx="0">
                  <c:v>Blank</c:v>
                </c:pt>
                <c:pt idx="1">
                  <c:v>Profit %</c:v>
                </c:pt>
                <c:pt idx="2">
                  <c:v>Cost %</c:v>
                </c:pt>
              </c:strCache>
            </c:strRef>
          </c:cat>
          <c:val>
            <c:numRef>
              <c:f>Calculations!$L$134:$N$134</c:f>
              <c:numCache>
                <c:formatCode>0.0%;\-0.0%;0.0%</c:formatCode>
                <c:ptCount val="3"/>
                <c:pt idx="0" formatCode="General">
                  <c:v>1</c:v>
                </c:pt>
                <c:pt idx="1">
                  <c:v>0.68967125628528858</c:v>
                </c:pt>
                <c:pt idx="2" formatCode="0.0%">
                  <c:v>0.31032874371471142</c:v>
                </c:pt>
              </c:numCache>
            </c:numRef>
          </c:val>
          <c:extLst>
            <c:ext xmlns:c16="http://schemas.microsoft.com/office/drawing/2014/chart" uri="{C3380CC4-5D6E-409C-BE32-E72D297353CC}">
              <c16:uniqueId val="{00000006-AEFA-4EFE-9958-EE05B55C1D3B}"/>
            </c:ext>
          </c:extLst>
        </c:ser>
        <c:dLbls>
          <c:showLegendKey val="0"/>
          <c:showVal val="0"/>
          <c:showCatName val="0"/>
          <c:showSerName val="0"/>
          <c:showPercent val="0"/>
          <c:showBubbleSize val="0"/>
          <c:showLeaderLines val="1"/>
        </c:dLbls>
        <c:firstSliceAng val="9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innerShdw blurRad="63500" dist="50800" dir="8100000">
        <a:prstClr val="black">
          <a:alpha val="50000"/>
        </a:prstClr>
      </a:innerShdw>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D02F-4F6E-845B-C9CCB37025C1}"/>
              </c:ext>
            </c:extLst>
          </c:dPt>
          <c:dPt>
            <c:idx val="1"/>
            <c:bubble3D val="0"/>
            <c:spPr>
              <a:solidFill>
                <a:srgbClr val="116F64"/>
              </a:solidFill>
              <a:ln w="19050">
                <a:noFill/>
              </a:ln>
              <a:effectLst>
                <a:innerShdw blurRad="63500" dist="50800" dir="5400000">
                  <a:prstClr val="black">
                    <a:alpha val="50000"/>
                  </a:prstClr>
                </a:innerShdw>
              </a:effectLst>
            </c:spPr>
            <c:extLst>
              <c:ext xmlns:c16="http://schemas.microsoft.com/office/drawing/2014/chart" uri="{C3380CC4-5D6E-409C-BE32-E72D297353CC}">
                <c16:uniqueId val="{00000003-D02F-4F6E-845B-C9CCB37025C1}"/>
              </c:ext>
            </c:extLst>
          </c:dPt>
          <c:dPt>
            <c:idx val="2"/>
            <c:bubble3D val="0"/>
            <c:spPr>
              <a:solidFill>
                <a:schemeClr val="bg1">
                  <a:lumMod val="65000"/>
                </a:schemeClr>
              </a:solidFill>
              <a:ln w="19050">
                <a:noFill/>
              </a:ln>
              <a:effectLst/>
            </c:spPr>
            <c:extLst>
              <c:ext xmlns:c16="http://schemas.microsoft.com/office/drawing/2014/chart" uri="{C3380CC4-5D6E-409C-BE32-E72D297353CC}">
                <c16:uniqueId val="{00000005-D02F-4F6E-845B-C9CCB37025C1}"/>
              </c:ext>
            </c:extLst>
          </c:dPt>
          <c:cat>
            <c:strRef>
              <c:f>Calculations!$L$133:$N$133</c:f>
              <c:strCache>
                <c:ptCount val="3"/>
                <c:pt idx="0">
                  <c:v>Blank</c:v>
                </c:pt>
                <c:pt idx="1">
                  <c:v>Profit %</c:v>
                </c:pt>
                <c:pt idx="2">
                  <c:v>Cost %</c:v>
                </c:pt>
              </c:strCache>
            </c:strRef>
          </c:cat>
          <c:val>
            <c:numRef>
              <c:f>Calculations!$L$135:$N$135</c:f>
              <c:numCache>
                <c:formatCode>0.0%;\-0.0%;0.0%</c:formatCode>
                <c:ptCount val="3"/>
                <c:pt idx="0" formatCode="General">
                  <c:v>1</c:v>
                </c:pt>
                <c:pt idx="1">
                  <c:v>0.60270394769867852</c:v>
                </c:pt>
                <c:pt idx="2" formatCode="0.0%">
                  <c:v>0.39729605230132148</c:v>
                </c:pt>
              </c:numCache>
            </c:numRef>
          </c:val>
          <c:extLst>
            <c:ext xmlns:c16="http://schemas.microsoft.com/office/drawing/2014/chart" uri="{C3380CC4-5D6E-409C-BE32-E72D297353CC}">
              <c16:uniqueId val="{00000006-D02F-4F6E-845B-C9CCB37025C1}"/>
            </c:ext>
          </c:extLst>
        </c:ser>
        <c:dLbls>
          <c:showLegendKey val="0"/>
          <c:showVal val="0"/>
          <c:showCatName val="0"/>
          <c:showSerName val="0"/>
          <c:showPercent val="0"/>
          <c:showBubbleSize val="0"/>
          <c:showLeaderLines val="1"/>
        </c:dLbls>
        <c:firstSliceAng val="9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innerShdw blurRad="63500" dist="50800" dir="8100000">
        <a:prstClr val="black">
          <a:alpha val="50000"/>
        </a:prstClr>
      </a:innerShdw>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6AB2-494E-90E9-591263B06D44}"/>
              </c:ext>
            </c:extLst>
          </c:dPt>
          <c:dPt>
            <c:idx val="1"/>
            <c:bubble3D val="0"/>
            <c:spPr>
              <a:solidFill>
                <a:srgbClr val="116F64"/>
              </a:solidFill>
              <a:ln w="19050">
                <a:noFill/>
              </a:ln>
              <a:effectLst>
                <a:innerShdw blurRad="63500" dist="50800" dir="5400000">
                  <a:prstClr val="black">
                    <a:alpha val="50000"/>
                  </a:prstClr>
                </a:innerShdw>
              </a:effectLst>
            </c:spPr>
            <c:extLst>
              <c:ext xmlns:c16="http://schemas.microsoft.com/office/drawing/2014/chart" uri="{C3380CC4-5D6E-409C-BE32-E72D297353CC}">
                <c16:uniqueId val="{00000003-6AB2-494E-90E9-591263B06D44}"/>
              </c:ext>
            </c:extLst>
          </c:dPt>
          <c:dPt>
            <c:idx val="2"/>
            <c:bubble3D val="0"/>
            <c:spPr>
              <a:solidFill>
                <a:schemeClr val="bg1">
                  <a:lumMod val="65000"/>
                </a:schemeClr>
              </a:solidFill>
              <a:ln w="19050">
                <a:noFill/>
              </a:ln>
              <a:effectLst/>
            </c:spPr>
            <c:extLst>
              <c:ext xmlns:c16="http://schemas.microsoft.com/office/drawing/2014/chart" uri="{C3380CC4-5D6E-409C-BE32-E72D297353CC}">
                <c16:uniqueId val="{00000005-6AB2-494E-90E9-591263B06D44}"/>
              </c:ext>
            </c:extLst>
          </c:dPt>
          <c:cat>
            <c:strRef>
              <c:f>Calculations!$L$133:$N$133</c:f>
              <c:strCache>
                <c:ptCount val="3"/>
                <c:pt idx="0">
                  <c:v>Blank</c:v>
                </c:pt>
                <c:pt idx="1">
                  <c:v>Profit %</c:v>
                </c:pt>
                <c:pt idx="2">
                  <c:v>Cost %</c:v>
                </c:pt>
              </c:strCache>
            </c:strRef>
          </c:cat>
          <c:val>
            <c:numRef>
              <c:f>Calculations!$L$136:$N$136</c:f>
              <c:numCache>
                <c:formatCode>0.0%;\-0.0%;0.0%</c:formatCode>
                <c:ptCount val="3"/>
                <c:pt idx="0" formatCode="General">
                  <c:v>1</c:v>
                </c:pt>
                <c:pt idx="1">
                  <c:v>0.86216135519034354</c:v>
                </c:pt>
                <c:pt idx="2" formatCode="0.0%">
                  <c:v>0.13783864480965646</c:v>
                </c:pt>
              </c:numCache>
            </c:numRef>
          </c:val>
          <c:extLst>
            <c:ext xmlns:c16="http://schemas.microsoft.com/office/drawing/2014/chart" uri="{C3380CC4-5D6E-409C-BE32-E72D297353CC}">
              <c16:uniqueId val="{00000006-6AB2-494E-90E9-591263B06D44}"/>
            </c:ext>
          </c:extLst>
        </c:ser>
        <c:dLbls>
          <c:showLegendKey val="0"/>
          <c:showVal val="0"/>
          <c:showCatName val="0"/>
          <c:showSerName val="0"/>
          <c:showPercent val="0"/>
          <c:showBubbleSize val="0"/>
          <c:showLeaderLines val="1"/>
        </c:dLbls>
        <c:firstSliceAng val="9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innerShdw blurRad="63500" dist="50800" dir="8100000">
        <a:prstClr val="black">
          <a:alpha val="50000"/>
        </a:prstClr>
      </a:innerShdw>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10185185185185185"/>
          <c:w val="0.93888888888888888"/>
          <c:h val="0.89814814814814814"/>
        </c:manualLayout>
      </c:layout>
      <c:bubbleChart>
        <c:varyColors val="0"/>
        <c:ser>
          <c:idx val="0"/>
          <c:order val="0"/>
          <c:spPr>
            <a:gradFill flip="none" rotWithShape="1">
              <a:gsLst>
                <a:gs pos="0">
                  <a:schemeClr val="bg2">
                    <a:lumMod val="75000"/>
                    <a:shade val="30000"/>
                    <a:satMod val="115000"/>
                  </a:schemeClr>
                </a:gs>
                <a:gs pos="50000">
                  <a:schemeClr val="bg2">
                    <a:lumMod val="75000"/>
                    <a:shade val="67500"/>
                    <a:satMod val="115000"/>
                  </a:schemeClr>
                </a:gs>
                <a:gs pos="100000">
                  <a:schemeClr val="bg2">
                    <a:lumMod val="75000"/>
                    <a:shade val="100000"/>
                    <a:satMod val="115000"/>
                  </a:schemeClr>
                </a:gs>
              </a:gsLst>
              <a:path path="circle">
                <a:fillToRect l="50000" t="50000" r="50000" b="50000"/>
              </a:path>
              <a:tileRect/>
            </a:gradFill>
            <a:ln>
              <a:noFill/>
            </a:ln>
            <a:effectLst/>
          </c:spPr>
          <c:invertIfNegative val="0"/>
          <c:dLbls>
            <c:dLbl>
              <c:idx val="0"/>
              <c:tx>
                <c:rich>
                  <a:bodyPr/>
                  <a:lstStyle/>
                  <a:p>
                    <a:fld id="{CC6F13FC-4ABE-4D84-9C75-487B603B62D3}"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63A-4BB6-9C8B-21E6B22F60F8}"/>
                </c:ext>
              </c:extLst>
            </c:dLbl>
            <c:dLbl>
              <c:idx val="1"/>
              <c:tx>
                <c:rich>
                  <a:bodyPr/>
                  <a:lstStyle/>
                  <a:p>
                    <a:fld id="{B94BFB73-DAA7-44D2-96D3-E5C2D02445C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63A-4BB6-9C8B-21E6B22F60F8}"/>
                </c:ext>
              </c:extLst>
            </c:dLbl>
            <c:dLbl>
              <c:idx val="2"/>
              <c:tx>
                <c:rich>
                  <a:bodyPr/>
                  <a:lstStyle/>
                  <a:p>
                    <a:fld id="{FD67DB57-4255-47C1-B673-D9A07F14FB69}"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63A-4BB6-9C8B-21E6B22F60F8}"/>
                </c:ext>
              </c:extLst>
            </c:dLbl>
            <c:dLbl>
              <c:idx val="3"/>
              <c:tx>
                <c:rich>
                  <a:bodyPr/>
                  <a:lstStyle/>
                  <a:p>
                    <a:fld id="{42E293E6-3D0B-4CD6-A740-FDFB0CCE4740}"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63A-4BB6-9C8B-21E6B22F60F8}"/>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Calculations!$K$76:$K$79</c:f>
              <c:numCache>
                <c:formatCode>General</c:formatCode>
                <c:ptCount val="4"/>
                <c:pt idx="0">
                  <c:v>1</c:v>
                </c:pt>
                <c:pt idx="1">
                  <c:v>2</c:v>
                </c:pt>
                <c:pt idx="2">
                  <c:v>1</c:v>
                </c:pt>
                <c:pt idx="3">
                  <c:v>2</c:v>
                </c:pt>
              </c:numCache>
            </c:numRef>
          </c:xVal>
          <c:yVal>
            <c:numRef>
              <c:f>Calculations!$L$76:$L$79</c:f>
              <c:numCache>
                <c:formatCode>General</c:formatCode>
                <c:ptCount val="4"/>
                <c:pt idx="0">
                  <c:v>2</c:v>
                </c:pt>
                <c:pt idx="1">
                  <c:v>2</c:v>
                </c:pt>
                <c:pt idx="2">
                  <c:v>1</c:v>
                </c:pt>
                <c:pt idx="3">
                  <c:v>1</c:v>
                </c:pt>
              </c:numCache>
            </c:numRef>
          </c:yVal>
          <c:bubbleSize>
            <c:numRef>
              <c:f>Calculations!$M$76:$M$79</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Calculations!$Q$76:$Q$79</c15:f>
                <c15:dlblRangeCache>
                  <c:ptCount val="4"/>
                  <c:pt idx="0">
                    <c:v>Yummies🌟
$7.89m
$5.47m</c:v>
                  </c:pt>
                  <c:pt idx="1">
                    <c:v>Delish
$6.14m
$4.23m</c:v>
                  </c:pt>
                  <c:pt idx="2">
                    <c:v>Jucies
$4.24m
$2.91m</c:v>
                  </c:pt>
                  <c:pt idx="3">
                    <c:v>Tempo
$3.44m
$2.41m</c:v>
                  </c:pt>
                </c15:dlblRangeCache>
              </c15:datalabelsRange>
            </c:ext>
            <c:ext xmlns:c16="http://schemas.microsoft.com/office/drawing/2014/chart" uri="{C3380CC4-5D6E-409C-BE32-E72D297353CC}">
              <c16:uniqueId val="{00000000-D63A-4BB6-9C8B-21E6B22F60F8}"/>
            </c:ext>
          </c:extLst>
        </c:ser>
        <c:ser>
          <c:idx val="1"/>
          <c:order val="1"/>
          <c:tx>
            <c:strRef>
              <c:f>Calculations!$O$73</c:f>
              <c:strCache>
                <c:ptCount val="1"/>
                <c:pt idx="0">
                  <c:v>Selected Team</c:v>
                </c:pt>
              </c:strCache>
            </c:strRef>
          </c:tx>
          <c:spPr>
            <a:solidFill>
              <a:srgbClr val="2F5291"/>
            </a:solidFill>
            <a:ln w="25400">
              <a:noFill/>
            </a:ln>
            <a:effectLst>
              <a:glow rad="139700">
                <a:schemeClr val="accent1">
                  <a:satMod val="175000"/>
                  <a:alpha val="40000"/>
                </a:schemeClr>
              </a:glow>
              <a:innerShdw blurRad="114300">
                <a:schemeClr val="tx2">
                  <a:lumMod val="75000"/>
                </a:scheme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Calculations!$K$76:$K$79</c:f>
              <c:numCache>
                <c:formatCode>General</c:formatCode>
                <c:ptCount val="4"/>
                <c:pt idx="0">
                  <c:v>1</c:v>
                </c:pt>
                <c:pt idx="1">
                  <c:v>2</c:v>
                </c:pt>
                <c:pt idx="2">
                  <c:v>1</c:v>
                </c:pt>
                <c:pt idx="3">
                  <c:v>2</c:v>
                </c:pt>
              </c:numCache>
            </c:numRef>
          </c:xVal>
          <c:yVal>
            <c:numRef>
              <c:f>Calculations!$L$76:$L$79</c:f>
              <c:numCache>
                <c:formatCode>General</c:formatCode>
                <c:ptCount val="4"/>
                <c:pt idx="0">
                  <c:v>2</c:v>
                </c:pt>
                <c:pt idx="1">
                  <c:v>2</c:v>
                </c:pt>
                <c:pt idx="2">
                  <c:v>1</c:v>
                </c:pt>
                <c:pt idx="3">
                  <c:v>1</c:v>
                </c:pt>
              </c:numCache>
            </c:numRef>
          </c:yVal>
          <c:bubbleSize>
            <c:numRef>
              <c:f>Calculations!$N$76:$N$79</c:f>
              <c:numCache>
                <c:formatCode>General</c:formatCode>
                <c:ptCount val="4"/>
                <c:pt idx="0">
                  <c:v>7887334</c:v>
                </c:pt>
                <c:pt idx="1">
                  <c:v>#N/A</c:v>
                </c:pt>
                <c:pt idx="2">
                  <c:v>#N/A</c:v>
                </c:pt>
                <c:pt idx="3">
                  <c:v>#N/A</c:v>
                </c:pt>
              </c:numCache>
            </c:numRef>
          </c:bubbleSize>
          <c:bubble3D val="0"/>
          <c:extLst>
            <c:ext xmlns:c16="http://schemas.microsoft.com/office/drawing/2014/chart" uri="{C3380CC4-5D6E-409C-BE32-E72D297353CC}">
              <c16:uniqueId val="{00000001-D63A-4BB6-9C8B-21E6B22F60F8}"/>
            </c:ext>
          </c:extLst>
        </c:ser>
        <c:dLbls>
          <c:dLblPos val="ctr"/>
          <c:showLegendKey val="0"/>
          <c:showVal val="1"/>
          <c:showCatName val="0"/>
          <c:showSerName val="0"/>
          <c:showPercent val="0"/>
          <c:showBubbleSize val="0"/>
        </c:dLbls>
        <c:bubbleScale val="200"/>
        <c:showNegBubbles val="0"/>
        <c:axId val="741091247"/>
        <c:axId val="366201759"/>
      </c:bubbleChart>
      <c:valAx>
        <c:axId val="741091247"/>
        <c:scaling>
          <c:orientation val="minMax"/>
          <c:min val="0.5"/>
        </c:scaling>
        <c:delete val="1"/>
        <c:axPos val="b"/>
        <c:numFmt formatCode="General" sourceLinked="1"/>
        <c:majorTickMark val="out"/>
        <c:minorTickMark val="none"/>
        <c:tickLblPos val="nextTo"/>
        <c:crossAx val="366201759"/>
        <c:crosses val="autoZero"/>
        <c:crossBetween val="midCat"/>
      </c:valAx>
      <c:valAx>
        <c:axId val="366201759"/>
        <c:scaling>
          <c:orientation val="minMax"/>
          <c:max val="2.5"/>
          <c:min val="0.5"/>
        </c:scaling>
        <c:delete val="1"/>
        <c:axPos val="l"/>
        <c:numFmt formatCode="General" sourceLinked="1"/>
        <c:majorTickMark val="out"/>
        <c:minorTickMark val="none"/>
        <c:tickLblPos val="nextTo"/>
        <c:crossAx val="741091247"/>
        <c:crosses val="autoZero"/>
        <c:crossBetween val="midCat"/>
      </c:valAx>
      <c:spPr>
        <a:noFill/>
        <a:ln>
          <a:noFill/>
        </a:ln>
        <a:effectLst>
          <a:outerShdw dist="50800" dir="5400000" algn="ctr" rotWithShape="0">
            <a:srgbClr val="000000">
              <a:alpha val="43137"/>
            </a:srgbClr>
          </a:outerShdw>
          <a:softEdge rad="254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01-7D5C-40A4-BFED-78EDB9C472DE}"/>
              </c:ext>
            </c:extLst>
          </c:dPt>
          <c:dPt>
            <c:idx val="1"/>
            <c:bubble3D val="0"/>
            <c:spPr>
              <a:solidFill>
                <a:srgbClr val="116F64"/>
              </a:solidFill>
              <a:ln w="19050">
                <a:noFill/>
              </a:ln>
              <a:effectLst>
                <a:innerShdw blurRad="63500" dist="50800" dir="16200000">
                  <a:prstClr val="black">
                    <a:alpha val="50000"/>
                  </a:prstClr>
                </a:innerShdw>
              </a:effectLst>
            </c:spPr>
            <c:extLst>
              <c:ext xmlns:c16="http://schemas.microsoft.com/office/drawing/2014/chart" uri="{C3380CC4-5D6E-409C-BE32-E72D297353CC}">
                <c16:uniqueId val="{00000002-7D5C-40A4-BFED-78EDB9C472DE}"/>
              </c:ext>
            </c:extLst>
          </c:dPt>
          <c:dPt>
            <c:idx val="2"/>
            <c:bubble3D val="0"/>
            <c:spPr>
              <a:solidFill>
                <a:schemeClr val="bg1">
                  <a:lumMod val="65000"/>
                </a:schemeClr>
              </a:solidFill>
              <a:ln w="19050">
                <a:noFill/>
              </a:ln>
              <a:effectLst/>
            </c:spPr>
            <c:extLst>
              <c:ext xmlns:c16="http://schemas.microsoft.com/office/drawing/2014/chart" uri="{C3380CC4-5D6E-409C-BE32-E72D297353CC}">
                <c16:uniqueId val="{00000003-7D5C-40A4-BFED-78EDB9C472DE}"/>
              </c:ext>
            </c:extLst>
          </c:dPt>
          <c:cat>
            <c:strRef>
              <c:f>Calculations!$L$133:$N$133</c:f>
              <c:strCache>
                <c:ptCount val="3"/>
                <c:pt idx="0">
                  <c:v>Blank</c:v>
                </c:pt>
                <c:pt idx="1">
                  <c:v>Profit %</c:v>
                </c:pt>
                <c:pt idx="2">
                  <c:v>Cost %</c:v>
                </c:pt>
              </c:strCache>
            </c:strRef>
          </c:cat>
          <c:val>
            <c:numRef>
              <c:f>Calculations!$L$134:$N$134</c:f>
              <c:numCache>
                <c:formatCode>0.0%;\-0.0%;0.0%</c:formatCode>
                <c:ptCount val="3"/>
                <c:pt idx="0" formatCode="General">
                  <c:v>1</c:v>
                </c:pt>
                <c:pt idx="1">
                  <c:v>0.68967125628528858</c:v>
                </c:pt>
                <c:pt idx="2" formatCode="0.0%">
                  <c:v>0.31032874371471142</c:v>
                </c:pt>
              </c:numCache>
            </c:numRef>
          </c:val>
          <c:extLst>
            <c:ext xmlns:c16="http://schemas.microsoft.com/office/drawing/2014/chart" uri="{C3380CC4-5D6E-409C-BE32-E72D297353CC}">
              <c16:uniqueId val="{00000000-7D5C-40A4-BFED-78EDB9C472DE}"/>
            </c:ext>
          </c:extLst>
        </c:ser>
        <c:dLbls>
          <c:showLegendKey val="0"/>
          <c:showVal val="0"/>
          <c:showCatName val="0"/>
          <c:showSerName val="0"/>
          <c:showPercent val="0"/>
          <c:showBubbleSize val="0"/>
          <c:showLeaderLines val="1"/>
        </c:dLbls>
        <c:firstSliceAng val="9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6965-4562-B4D4-93E801C94853}"/>
              </c:ext>
            </c:extLst>
          </c:dPt>
          <c:dPt>
            <c:idx val="1"/>
            <c:bubble3D val="0"/>
            <c:spPr>
              <a:solidFill>
                <a:srgbClr val="116F64"/>
              </a:solidFill>
              <a:ln w="19050">
                <a:solidFill>
                  <a:schemeClr val="lt1"/>
                </a:solidFill>
              </a:ln>
              <a:effectLst>
                <a:innerShdw blurRad="63500" dist="50800" dir="5400000">
                  <a:prstClr val="black">
                    <a:alpha val="50000"/>
                  </a:prstClr>
                </a:innerShdw>
              </a:effectLst>
            </c:spPr>
            <c:extLst>
              <c:ext xmlns:c16="http://schemas.microsoft.com/office/drawing/2014/chart" uri="{C3380CC4-5D6E-409C-BE32-E72D297353CC}">
                <c16:uniqueId val="{00000003-6965-4562-B4D4-93E801C94853}"/>
              </c:ext>
            </c:extLst>
          </c:dPt>
          <c:dPt>
            <c:idx val="2"/>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5-6965-4562-B4D4-93E801C94853}"/>
              </c:ext>
            </c:extLst>
          </c:dPt>
          <c:cat>
            <c:strRef>
              <c:f>Calculations!$L$133:$N$133</c:f>
              <c:strCache>
                <c:ptCount val="3"/>
                <c:pt idx="0">
                  <c:v>Blank</c:v>
                </c:pt>
                <c:pt idx="1">
                  <c:v>Profit %</c:v>
                </c:pt>
                <c:pt idx="2">
                  <c:v>Cost %</c:v>
                </c:pt>
              </c:strCache>
            </c:strRef>
          </c:cat>
          <c:val>
            <c:numRef>
              <c:f>Calculations!$L$135:$N$135</c:f>
              <c:numCache>
                <c:formatCode>0.0%;\-0.0%;0.0%</c:formatCode>
                <c:ptCount val="3"/>
                <c:pt idx="0" formatCode="General">
                  <c:v>1</c:v>
                </c:pt>
                <c:pt idx="1">
                  <c:v>0.60270394769867852</c:v>
                </c:pt>
                <c:pt idx="2" formatCode="0.0%">
                  <c:v>0.39729605230132148</c:v>
                </c:pt>
              </c:numCache>
            </c:numRef>
          </c:val>
          <c:extLst>
            <c:ext xmlns:c16="http://schemas.microsoft.com/office/drawing/2014/chart" uri="{C3380CC4-5D6E-409C-BE32-E72D297353CC}">
              <c16:uniqueId val="{00000006-6965-4562-B4D4-93E801C94853}"/>
            </c:ext>
          </c:extLst>
        </c:ser>
        <c:dLbls>
          <c:showLegendKey val="0"/>
          <c:showVal val="0"/>
          <c:showCatName val="0"/>
          <c:showSerName val="0"/>
          <c:showPercent val="0"/>
          <c:showBubbleSize val="0"/>
          <c:showLeaderLines val="1"/>
        </c:dLbls>
        <c:firstSliceAng val="9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innerShdw blurRad="63500" dist="50800" dir="8100000">
        <a:prstClr val="black">
          <a:alpha val="50000"/>
        </a:prstClr>
      </a:innerShdw>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1E29-405A-B8B6-71909AFE29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E29-405A-B8B6-71909AFE298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E29-405A-B8B6-71909AFE298A}"/>
              </c:ext>
            </c:extLst>
          </c:dPt>
          <c:cat>
            <c:strRef>
              <c:f>Calculations!$L$133:$N$133</c:f>
              <c:strCache>
                <c:ptCount val="3"/>
                <c:pt idx="0">
                  <c:v>Blank</c:v>
                </c:pt>
                <c:pt idx="1">
                  <c:v>Profit %</c:v>
                </c:pt>
                <c:pt idx="2">
                  <c:v>Cost %</c:v>
                </c:pt>
              </c:strCache>
            </c:strRef>
          </c:cat>
          <c:val>
            <c:numRef>
              <c:f>Calculations!$L$136:$N$136</c:f>
              <c:numCache>
                <c:formatCode>0.0%;\-0.0%;0.0%</c:formatCode>
                <c:ptCount val="3"/>
                <c:pt idx="0" formatCode="General">
                  <c:v>1</c:v>
                </c:pt>
                <c:pt idx="1">
                  <c:v>0.86216135519034354</c:v>
                </c:pt>
                <c:pt idx="2" formatCode="0.0%">
                  <c:v>0.13783864480965646</c:v>
                </c:pt>
              </c:numCache>
            </c:numRef>
          </c:val>
          <c:extLst>
            <c:ext xmlns:c16="http://schemas.microsoft.com/office/drawing/2014/chart" uri="{C3380CC4-5D6E-409C-BE32-E72D297353CC}">
              <c16:uniqueId val="{00000006-1E29-405A-B8B6-71909AFE298A}"/>
            </c:ext>
          </c:extLst>
        </c:ser>
        <c:dLbls>
          <c:showLegendKey val="0"/>
          <c:showVal val="0"/>
          <c:showCatName val="0"/>
          <c:showSerName val="0"/>
          <c:showPercent val="0"/>
          <c:showBubbleSize val="0"/>
          <c:showLeaderLines val="1"/>
        </c:dLbls>
        <c:firstSliceAng val="9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innerShdw blurRad="63500" dist="50800" dir="8100000">
        <a:prstClr val="black">
          <a:alpha val="50000"/>
        </a:prstClr>
      </a:innerShdw>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emf"/><Relationship Id="rId18" Type="http://schemas.openxmlformats.org/officeDocument/2006/relationships/image" Target="../media/image18.png"/><Relationship Id="rId3" Type="http://schemas.openxmlformats.org/officeDocument/2006/relationships/image" Target="../media/image3.svg"/><Relationship Id="rId21" Type="http://schemas.openxmlformats.org/officeDocument/2006/relationships/chart" Target="../charts/chart2.xml"/><Relationship Id="rId7" Type="http://schemas.openxmlformats.org/officeDocument/2006/relationships/image" Target="../media/image7.svg"/><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png"/><Relationship Id="rId16" Type="http://schemas.openxmlformats.org/officeDocument/2006/relationships/image" Target="../media/image16.emf"/><Relationship Id="rId20"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5" Type="http://schemas.openxmlformats.org/officeDocument/2006/relationships/image" Target="../media/image15.emf"/><Relationship Id="rId23" Type="http://schemas.openxmlformats.org/officeDocument/2006/relationships/chart" Target="../charts/chart4.xml"/><Relationship Id="rId10" Type="http://schemas.openxmlformats.org/officeDocument/2006/relationships/image" Target="../media/image10.png"/><Relationship Id="rId19" Type="http://schemas.openxmlformats.org/officeDocument/2006/relationships/image" Target="../media/image19.sv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emf"/><Relationship Id="rId22"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9.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6.png"/><Relationship Id="rId18" Type="http://schemas.openxmlformats.org/officeDocument/2006/relationships/image" Target="../media/image33.png"/><Relationship Id="rId26" Type="http://schemas.openxmlformats.org/officeDocument/2006/relationships/image" Target="../media/image39.svg"/><Relationship Id="rId3" Type="http://schemas.openxmlformats.org/officeDocument/2006/relationships/image" Target="../media/image28.png"/><Relationship Id="rId21" Type="http://schemas.openxmlformats.org/officeDocument/2006/relationships/image" Target="../media/image18.png"/><Relationship Id="rId7" Type="http://schemas.openxmlformats.org/officeDocument/2006/relationships/image" Target="../media/image8.png"/><Relationship Id="rId12" Type="http://schemas.openxmlformats.org/officeDocument/2006/relationships/image" Target="../media/image3.svg"/><Relationship Id="rId17" Type="http://schemas.openxmlformats.org/officeDocument/2006/relationships/image" Target="../media/image32.png"/><Relationship Id="rId25" Type="http://schemas.openxmlformats.org/officeDocument/2006/relationships/image" Target="../media/image38.png"/><Relationship Id="rId2" Type="http://schemas.openxmlformats.org/officeDocument/2006/relationships/image" Target="../media/image27.svg"/><Relationship Id="rId16" Type="http://schemas.openxmlformats.org/officeDocument/2006/relationships/image" Target="../media/image31.png"/><Relationship Id="rId20" Type="http://schemas.openxmlformats.org/officeDocument/2006/relationships/image" Target="../media/image35.png"/><Relationship Id="rId1" Type="http://schemas.openxmlformats.org/officeDocument/2006/relationships/image" Target="../media/image26.png"/><Relationship Id="rId6" Type="http://schemas.openxmlformats.org/officeDocument/2006/relationships/image" Target="../media/image11.svg"/><Relationship Id="rId11" Type="http://schemas.openxmlformats.org/officeDocument/2006/relationships/image" Target="../media/image2.png"/><Relationship Id="rId24" Type="http://schemas.openxmlformats.org/officeDocument/2006/relationships/image" Target="../media/image37.svg"/><Relationship Id="rId5" Type="http://schemas.openxmlformats.org/officeDocument/2006/relationships/image" Target="../media/image10.png"/><Relationship Id="rId15" Type="http://schemas.openxmlformats.org/officeDocument/2006/relationships/image" Target="../media/image30.png"/><Relationship Id="rId23" Type="http://schemas.openxmlformats.org/officeDocument/2006/relationships/image" Target="../media/image36.png"/><Relationship Id="rId10" Type="http://schemas.openxmlformats.org/officeDocument/2006/relationships/image" Target="../media/image5.svg"/><Relationship Id="rId19" Type="http://schemas.openxmlformats.org/officeDocument/2006/relationships/image" Target="../media/image34.png"/><Relationship Id="rId4" Type="http://schemas.openxmlformats.org/officeDocument/2006/relationships/image" Target="../media/image29.svg"/><Relationship Id="rId9" Type="http://schemas.openxmlformats.org/officeDocument/2006/relationships/image" Target="../media/image4.png"/><Relationship Id="rId14" Type="http://schemas.openxmlformats.org/officeDocument/2006/relationships/image" Target="../media/image7.svg"/><Relationship Id="rId22" Type="http://schemas.openxmlformats.org/officeDocument/2006/relationships/image" Target="../media/image19.svg"/><Relationship Id="rId27" Type="http://schemas.openxmlformats.org/officeDocument/2006/relationships/image" Target="../media/image40.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5.png"/><Relationship Id="rId5" Type="http://schemas.openxmlformats.org/officeDocument/2006/relationships/image" Target="../media/image24.png"/><Relationship Id="rId4"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0</xdr:col>
      <xdr:colOff>274320</xdr:colOff>
      <xdr:row>0</xdr:row>
      <xdr:rowOff>99060</xdr:rowOff>
    </xdr:from>
    <xdr:to>
      <xdr:col>5</xdr:col>
      <xdr:colOff>579120</xdr:colOff>
      <xdr:row>3</xdr:row>
      <xdr:rowOff>99060</xdr:rowOff>
    </xdr:to>
    <xdr:sp macro="" textlink="">
      <xdr:nvSpPr>
        <xdr:cNvPr id="3" name="TextBox 2">
          <a:extLst>
            <a:ext uri="{FF2B5EF4-FFF2-40B4-BE49-F238E27FC236}">
              <a16:creationId xmlns:a16="http://schemas.microsoft.com/office/drawing/2014/main" id="{AFB0B4AA-8344-C0D5-829F-4E5D0CCBA03C}"/>
            </a:ext>
          </a:extLst>
        </xdr:cNvPr>
        <xdr:cNvSpPr txBox="1"/>
      </xdr:nvSpPr>
      <xdr:spPr>
        <a:xfrm>
          <a:off x="274320" y="99060"/>
          <a:ext cx="2788920" cy="594360"/>
        </a:xfrm>
        <a:prstGeom prst="rect">
          <a:avLst/>
        </a:prstGeom>
        <a:no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800">
              <a:gradFill flip="none" rotWithShape="1">
                <a:gsLst>
                  <a:gs pos="0">
                    <a:srgbClr val="BA7016">
                      <a:shade val="30000"/>
                      <a:satMod val="115000"/>
                    </a:srgbClr>
                  </a:gs>
                  <a:gs pos="50000">
                    <a:srgbClr val="BA7016">
                      <a:shade val="67500"/>
                      <a:satMod val="115000"/>
                    </a:srgbClr>
                  </a:gs>
                  <a:gs pos="100000">
                    <a:srgbClr val="BA7016">
                      <a:shade val="100000"/>
                      <a:satMod val="115000"/>
                    </a:srgbClr>
                  </a:gs>
                </a:gsLst>
                <a:lin ang="5400000" scaled="1"/>
                <a:tileRect/>
              </a:gradFill>
              <a:effectLst>
                <a:outerShdw blurRad="60007" dist="310007" dir="7680000" sy="30000" kx="1300200" algn="ctr" rotWithShape="0">
                  <a:prstClr val="black">
                    <a:alpha val="32000"/>
                  </a:prstClr>
                </a:outerShdw>
              </a:effectLst>
              <a:latin typeface="+mj-lt"/>
              <a:ea typeface="+mn-ea"/>
              <a:cs typeface="+mn-cs"/>
            </a:rPr>
            <a:t>Chocolate Sales</a:t>
          </a:r>
          <a:endParaRPr lang="en-IN" sz="2800">
            <a:gradFill flip="none" rotWithShape="1">
              <a:gsLst>
                <a:gs pos="0">
                  <a:srgbClr val="BA7016">
                    <a:shade val="30000"/>
                    <a:satMod val="115000"/>
                  </a:srgbClr>
                </a:gs>
                <a:gs pos="50000">
                  <a:srgbClr val="BA7016">
                    <a:shade val="67500"/>
                    <a:satMod val="115000"/>
                  </a:srgbClr>
                </a:gs>
                <a:gs pos="100000">
                  <a:srgbClr val="BA7016">
                    <a:shade val="100000"/>
                    <a:satMod val="115000"/>
                  </a:srgbClr>
                </a:gs>
              </a:gsLst>
              <a:lin ang="5400000" scaled="1"/>
              <a:tileRect/>
            </a:gradFill>
            <a:effectLst>
              <a:outerShdw blurRad="60007" dist="310007" dir="7680000" sy="30000" kx="1300200" algn="ctr" rotWithShape="0">
                <a:prstClr val="black">
                  <a:alpha val="32000"/>
                </a:prstClr>
              </a:outerShdw>
            </a:effectLst>
            <a:latin typeface="+mj-lt"/>
          </a:endParaRPr>
        </a:p>
        <a:p>
          <a:endParaRPr lang="en-IN" sz="1100"/>
        </a:p>
      </xdr:txBody>
    </xdr:sp>
    <xdr:clientData/>
  </xdr:twoCellAnchor>
  <xdr:twoCellAnchor editAs="oneCell">
    <xdr:from>
      <xdr:col>5</xdr:col>
      <xdr:colOff>7621</xdr:colOff>
      <xdr:row>0</xdr:row>
      <xdr:rowOff>137161</xdr:rowOff>
    </xdr:from>
    <xdr:to>
      <xdr:col>6</xdr:col>
      <xdr:colOff>13739</xdr:colOff>
      <xdr:row>2</xdr:row>
      <xdr:rowOff>182881</xdr:rowOff>
    </xdr:to>
    <xdr:pic>
      <xdr:nvPicPr>
        <xdr:cNvPr id="4" name="Picture 3">
          <a:extLst>
            <a:ext uri="{FF2B5EF4-FFF2-40B4-BE49-F238E27FC236}">
              <a16:creationId xmlns:a16="http://schemas.microsoft.com/office/drawing/2014/main" id="{91192E43-0ED4-4B02-ABDF-B23D823DD8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1741" y="137161"/>
          <a:ext cx="516658" cy="441960"/>
        </a:xfrm>
        <a:prstGeom prst="rect">
          <a:avLst/>
        </a:prstGeom>
      </xdr:spPr>
    </xdr:pic>
    <xdr:clientData/>
  </xdr:twoCellAnchor>
  <xdr:twoCellAnchor editAs="oneCell">
    <xdr:from>
      <xdr:col>1</xdr:col>
      <xdr:colOff>106680</xdr:colOff>
      <xdr:row>4</xdr:row>
      <xdr:rowOff>167640</xdr:rowOff>
    </xdr:from>
    <xdr:to>
      <xdr:col>2</xdr:col>
      <xdr:colOff>7620</xdr:colOff>
      <xdr:row>5</xdr:row>
      <xdr:rowOff>146685</xdr:rowOff>
    </xdr:to>
    <xdr:pic>
      <xdr:nvPicPr>
        <xdr:cNvPr id="7" name="Graphic 6" descr="Shopping cart with solid fill">
          <a:extLst>
            <a:ext uri="{FF2B5EF4-FFF2-40B4-BE49-F238E27FC236}">
              <a16:creationId xmlns:a16="http://schemas.microsoft.com/office/drawing/2014/main" id="{EC597718-9CE4-481E-B40E-1C5DA206D6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57200" y="960120"/>
          <a:ext cx="182880" cy="177165"/>
        </a:xfrm>
        <a:prstGeom prst="rect">
          <a:avLst/>
        </a:prstGeom>
      </xdr:spPr>
    </xdr:pic>
    <xdr:clientData/>
  </xdr:twoCellAnchor>
  <xdr:twoCellAnchor>
    <xdr:from>
      <xdr:col>1</xdr:col>
      <xdr:colOff>53340</xdr:colOff>
      <xdr:row>5</xdr:row>
      <xdr:rowOff>129540</xdr:rowOff>
    </xdr:from>
    <xdr:to>
      <xdr:col>4</xdr:col>
      <xdr:colOff>83820</xdr:colOff>
      <xdr:row>7</xdr:row>
      <xdr:rowOff>76200</xdr:rowOff>
    </xdr:to>
    <xdr:sp macro="" textlink="Calculations!$Y$22">
      <xdr:nvSpPr>
        <xdr:cNvPr id="15" name="TextBox 14">
          <a:extLst>
            <a:ext uri="{FF2B5EF4-FFF2-40B4-BE49-F238E27FC236}">
              <a16:creationId xmlns:a16="http://schemas.microsoft.com/office/drawing/2014/main" id="{AAD93B67-36B7-4330-B83F-B1F6408A5434}"/>
            </a:ext>
          </a:extLst>
        </xdr:cNvPr>
        <xdr:cNvSpPr txBox="1"/>
      </xdr:nvSpPr>
      <xdr:spPr>
        <a:xfrm>
          <a:off x="403860" y="1120140"/>
          <a:ext cx="1508760" cy="35052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1FDB19BE-EAED-4901-9402-CE0A2818FAD4}" type="TxLink">
            <a:rPr lang="en-US" sz="2000" b="1" i="0" u="none" strike="noStrike" cap="none" spc="0">
              <a:ln w="0">
                <a:noFill/>
              </a:ln>
              <a:solidFill>
                <a:srgbClr val="054C81"/>
              </a:solidFill>
              <a:effectLst>
                <a:outerShdw blurRad="50800" dist="38100" dir="8100000" algn="tr" rotWithShape="0">
                  <a:prstClr val="black">
                    <a:alpha val="40000"/>
                  </a:prstClr>
                </a:outerShdw>
              </a:effectLst>
              <a:latin typeface="+mj-lt"/>
              <a:ea typeface="+mn-ea"/>
              <a:cs typeface="+mn-cs"/>
            </a:rPr>
            <a:pPr marL="0" indent="0"/>
            <a:t>$21.70 m</a:t>
          </a:fld>
          <a:endParaRPr lang="en-US" sz="2000" b="1" cap="none" spc="0">
            <a:ln w="0">
              <a:noFill/>
            </a:ln>
            <a:solidFill>
              <a:srgbClr val="054C81"/>
            </a:solidFill>
            <a:effectLst>
              <a:outerShdw blurRad="50800" dist="38100" dir="8100000" algn="tr" rotWithShape="0">
                <a:prstClr val="black">
                  <a:alpha val="40000"/>
                </a:prstClr>
              </a:outerShdw>
            </a:effectLst>
            <a:latin typeface="+mj-lt"/>
            <a:ea typeface="+mn-ea"/>
            <a:cs typeface="+mn-cs"/>
          </a:endParaRPr>
        </a:p>
      </xdr:txBody>
    </xdr:sp>
    <xdr:clientData/>
  </xdr:twoCellAnchor>
  <xdr:twoCellAnchor>
    <xdr:from>
      <xdr:col>2</xdr:col>
      <xdr:colOff>68581</xdr:colOff>
      <xdr:row>4</xdr:row>
      <xdr:rowOff>121920</xdr:rowOff>
    </xdr:from>
    <xdr:to>
      <xdr:col>4</xdr:col>
      <xdr:colOff>289561</xdr:colOff>
      <xdr:row>6</xdr:row>
      <xdr:rowOff>7620</xdr:rowOff>
    </xdr:to>
    <xdr:sp macro="" textlink="">
      <xdr:nvSpPr>
        <xdr:cNvPr id="16" name="TextBox 15">
          <a:extLst>
            <a:ext uri="{FF2B5EF4-FFF2-40B4-BE49-F238E27FC236}">
              <a16:creationId xmlns:a16="http://schemas.microsoft.com/office/drawing/2014/main" id="{70837CCC-5E2C-45AB-8812-D9295D97E546}"/>
            </a:ext>
          </a:extLst>
        </xdr:cNvPr>
        <xdr:cNvSpPr txBox="1"/>
      </xdr:nvSpPr>
      <xdr:spPr>
        <a:xfrm>
          <a:off x="701041" y="914400"/>
          <a:ext cx="1417320" cy="28194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oneCellAnchor>
    <xdr:from>
      <xdr:col>1</xdr:col>
      <xdr:colOff>25717</xdr:colOff>
      <xdr:row>9</xdr:row>
      <xdr:rowOff>42862</xdr:rowOff>
    </xdr:from>
    <xdr:ext cx="202883" cy="202883"/>
    <xdr:pic>
      <xdr:nvPicPr>
        <xdr:cNvPr id="17" name="Graphic 16">
          <a:extLst>
            <a:ext uri="{FF2B5EF4-FFF2-40B4-BE49-F238E27FC236}">
              <a16:creationId xmlns:a16="http://schemas.microsoft.com/office/drawing/2014/main" id="{66BE2ED5-CCC8-4EE7-AE4F-D4D33AE73C3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376237" y="1825942"/>
          <a:ext cx="202883" cy="202883"/>
        </a:xfrm>
        <a:prstGeom prst="rect">
          <a:avLst/>
        </a:prstGeom>
      </xdr:spPr>
    </xdr:pic>
    <xdr:clientData/>
  </xdr:oneCellAnchor>
  <xdr:twoCellAnchor>
    <xdr:from>
      <xdr:col>0</xdr:col>
      <xdr:colOff>312420</xdr:colOff>
      <xdr:row>10</xdr:row>
      <xdr:rowOff>7620</xdr:rowOff>
    </xdr:from>
    <xdr:to>
      <xdr:col>3</xdr:col>
      <xdr:colOff>441960</xdr:colOff>
      <xdr:row>11</xdr:row>
      <xdr:rowOff>99060</xdr:rowOff>
    </xdr:to>
    <xdr:sp macro="" textlink="Calculations!$Y$23">
      <xdr:nvSpPr>
        <xdr:cNvPr id="18" name="TextBox 17">
          <a:extLst>
            <a:ext uri="{FF2B5EF4-FFF2-40B4-BE49-F238E27FC236}">
              <a16:creationId xmlns:a16="http://schemas.microsoft.com/office/drawing/2014/main" id="{12ADD883-8CC4-4151-A452-B325296948FC}"/>
            </a:ext>
          </a:extLst>
        </xdr:cNvPr>
        <xdr:cNvSpPr txBox="1"/>
      </xdr:nvSpPr>
      <xdr:spPr>
        <a:xfrm>
          <a:off x="312420" y="1988820"/>
          <a:ext cx="1493520" cy="28956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B0886902-3AB1-451C-A103-26C9EF7F2F4E}" type="TxLink">
            <a:rPr lang="en-US" sz="2000" b="1" i="0" u="none" strike="noStrike" cap="none" spc="0">
              <a:ln w="0">
                <a:noFill/>
              </a:ln>
              <a:solidFill>
                <a:srgbClr val="054C81"/>
              </a:solidFill>
              <a:effectLst>
                <a:outerShdw blurRad="50800" dist="38100" dir="8100000" algn="tr" rotWithShape="0">
                  <a:prstClr val="black">
                    <a:alpha val="40000"/>
                  </a:prstClr>
                </a:outerShdw>
              </a:effectLst>
              <a:latin typeface="+mj-lt"/>
              <a:ea typeface="+mn-ea"/>
              <a:cs typeface="+mn-cs"/>
            </a:rPr>
            <a:pPr marL="0" indent="0"/>
            <a:t>1,344.6k</a:t>
          </a:fld>
          <a:endParaRPr lang="en-US" sz="2000" b="1" i="0" u="none" strike="noStrike" cap="none" spc="0">
            <a:ln w="0">
              <a:noFill/>
            </a:ln>
            <a:solidFill>
              <a:srgbClr val="054C81"/>
            </a:solidFill>
            <a:effectLst>
              <a:outerShdw blurRad="50800" dist="38100" dir="8100000" algn="tr" rotWithShape="0">
                <a:prstClr val="black">
                  <a:alpha val="40000"/>
                </a:prstClr>
              </a:outerShdw>
            </a:effectLst>
            <a:latin typeface="+mj-lt"/>
            <a:ea typeface="+mn-ea"/>
            <a:cs typeface="+mn-cs"/>
          </a:endParaRPr>
        </a:p>
      </xdr:txBody>
    </xdr:sp>
    <xdr:clientData/>
  </xdr:twoCellAnchor>
  <xdr:twoCellAnchor>
    <xdr:from>
      <xdr:col>2</xdr:col>
      <xdr:colOff>0</xdr:colOff>
      <xdr:row>9</xdr:row>
      <xdr:rowOff>45720</xdr:rowOff>
    </xdr:from>
    <xdr:to>
      <xdr:col>5</xdr:col>
      <xdr:colOff>47625</xdr:colOff>
      <xdr:row>10</xdr:row>
      <xdr:rowOff>53340</xdr:rowOff>
    </xdr:to>
    <xdr:sp macro="" textlink="">
      <xdr:nvSpPr>
        <xdr:cNvPr id="19" name="TextBox 18">
          <a:extLst>
            <a:ext uri="{FF2B5EF4-FFF2-40B4-BE49-F238E27FC236}">
              <a16:creationId xmlns:a16="http://schemas.microsoft.com/office/drawing/2014/main" id="{98B2F4E4-A672-4514-8269-80E56D0DF21D}"/>
            </a:ext>
          </a:extLst>
        </xdr:cNvPr>
        <xdr:cNvSpPr txBox="1"/>
      </xdr:nvSpPr>
      <xdr:spPr>
        <a:xfrm>
          <a:off x="632460" y="1828800"/>
          <a:ext cx="1899285" cy="20574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BOXES</a:t>
          </a:r>
        </a:p>
      </xdr:txBody>
    </xdr:sp>
    <xdr:clientData/>
  </xdr:twoCellAnchor>
  <xdr:oneCellAnchor>
    <xdr:from>
      <xdr:col>1</xdr:col>
      <xdr:colOff>12383</xdr:colOff>
      <xdr:row>13</xdr:row>
      <xdr:rowOff>0</xdr:rowOff>
    </xdr:from>
    <xdr:ext cx="243840" cy="243840"/>
    <xdr:pic>
      <xdr:nvPicPr>
        <xdr:cNvPr id="20" name="Graphic 19">
          <a:extLst>
            <a:ext uri="{FF2B5EF4-FFF2-40B4-BE49-F238E27FC236}">
              <a16:creationId xmlns:a16="http://schemas.microsoft.com/office/drawing/2014/main" id="{193D50D9-CA8F-42C5-9817-A442452C59E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362903" y="2575560"/>
          <a:ext cx="243840" cy="243840"/>
        </a:xfrm>
        <a:prstGeom prst="rect">
          <a:avLst/>
        </a:prstGeom>
      </xdr:spPr>
    </xdr:pic>
    <xdr:clientData/>
  </xdr:oneCellAnchor>
  <xdr:twoCellAnchor>
    <xdr:from>
      <xdr:col>1</xdr:col>
      <xdr:colOff>0</xdr:colOff>
      <xdr:row>14</xdr:row>
      <xdr:rowOff>38100</xdr:rowOff>
    </xdr:from>
    <xdr:to>
      <xdr:col>4</xdr:col>
      <xdr:colOff>0</xdr:colOff>
      <xdr:row>15</xdr:row>
      <xdr:rowOff>152400</xdr:rowOff>
    </xdr:to>
    <xdr:sp macro="" textlink="Calculations!$Y$24">
      <xdr:nvSpPr>
        <xdr:cNvPr id="21" name="TextBox 20">
          <a:extLst>
            <a:ext uri="{FF2B5EF4-FFF2-40B4-BE49-F238E27FC236}">
              <a16:creationId xmlns:a16="http://schemas.microsoft.com/office/drawing/2014/main" id="{6F506BC5-6525-43E0-84CA-7F9605183D55}"/>
            </a:ext>
          </a:extLst>
        </xdr:cNvPr>
        <xdr:cNvSpPr txBox="1"/>
      </xdr:nvSpPr>
      <xdr:spPr>
        <a:xfrm>
          <a:off x="350520" y="2811780"/>
          <a:ext cx="1744980" cy="31242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80E6B36F-77DA-43CE-A981-405D559DA83D}" type="TxLink">
            <a:rPr lang="en-US" sz="2000" b="1" i="0" u="none" strike="noStrike" cap="none" spc="0">
              <a:ln w="0">
                <a:noFill/>
              </a:ln>
              <a:solidFill>
                <a:srgbClr val="054C81"/>
              </a:solidFill>
              <a:effectLst>
                <a:outerShdw blurRad="50800" dist="38100" dir="8100000" algn="tr" rotWithShape="0">
                  <a:prstClr val="black">
                    <a:alpha val="40000"/>
                  </a:prstClr>
                </a:outerShdw>
              </a:effectLst>
              <a:latin typeface="+mj-lt"/>
              <a:ea typeface="+mn-ea"/>
              <a:cs typeface="+mn-cs"/>
            </a:rPr>
            <a:pPr marL="0" indent="0"/>
            <a:t>3,791</a:t>
          </a:fld>
          <a:endParaRPr lang="en-US" sz="2000" b="1" i="0" u="none" strike="noStrike" cap="none" spc="0">
            <a:ln w="0">
              <a:noFill/>
            </a:ln>
            <a:solidFill>
              <a:srgbClr val="054C81"/>
            </a:solidFill>
            <a:effectLst>
              <a:outerShdw blurRad="50800" dist="38100" dir="8100000" algn="tr" rotWithShape="0">
                <a:prstClr val="black">
                  <a:alpha val="40000"/>
                </a:prstClr>
              </a:outerShdw>
            </a:effectLst>
            <a:latin typeface="+mj-lt"/>
            <a:ea typeface="+mn-ea"/>
            <a:cs typeface="+mn-cs"/>
          </a:endParaRPr>
        </a:p>
      </xdr:txBody>
    </xdr:sp>
    <xdr:clientData/>
  </xdr:twoCellAnchor>
  <xdr:twoCellAnchor>
    <xdr:from>
      <xdr:col>2</xdr:col>
      <xdr:colOff>30480</xdr:colOff>
      <xdr:row>13</xdr:row>
      <xdr:rowOff>22860</xdr:rowOff>
    </xdr:from>
    <xdr:to>
      <xdr:col>5</xdr:col>
      <xdr:colOff>62865</xdr:colOff>
      <xdr:row>14</xdr:row>
      <xdr:rowOff>68580</xdr:rowOff>
    </xdr:to>
    <xdr:sp macro="" textlink="">
      <xdr:nvSpPr>
        <xdr:cNvPr id="22" name="TextBox 21">
          <a:extLst>
            <a:ext uri="{FF2B5EF4-FFF2-40B4-BE49-F238E27FC236}">
              <a16:creationId xmlns:a16="http://schemas.microsoft.com/office/drawing/2014/main" id="{5233515E-9AA3-48D9-98D5-9D51C81AE6B8}"/>
            </a:ext>
          </a:extLst>
        </xdr:cNvPr>
        <xdr:cNvSpPr txBox="1"/>
      </xdr:nvSpPr>
      <xdr:spPr>
        <a:xfrm>
          <a:off x="662940" y="2598420"/>
          <a:ext cx="2226945" cy="24384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SHIPMENTS</a:t>
          </a:r>
        </a:p>
      </xdr:txBody>
    </xdr:sp>
    <xdr:clientData/>
  </xdr:twoCellAnchor>
  <xdr:oneCellAnchor>
    <xdr:from>
      <xdr:col>1</xdr:col>
      <xdr:colOff>18097</xdr:colOff>
      <xdr:row>17</xdr:row>
      <xdr:rowOff>195262</xdr:rowOff>
    </xdr:from>
    <xdr:ext cx="233363" cy="233363"/>
    <xdr:pic>
      <xdr:nvPicPr>
        <xdr:cNvPr id="23" name="Graphic 22">
          <a:extLst>
            <a:ext uri="{FF2B5EF4-FFF2-40B4-BE49-F238E27FC236}">
              <a16:creationId xmlns:a16="http://schemas.microsoft.com/office/drawing/2014/main" id="{1783470E-6D02-4E73-99FB-A9646FB4DAB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368617" y="3563302"/>
          <a:ext cx="233363" cy="233363"/>
        </a:xfrm>
        <a:prstGeom prst="rect">
          <a:avLst/>
        </a:prstGeom>
      </xdr:spPr>
    </xdr:pic>
    <xdr:clientData/>
  </xdr:oneCellAnchor>
  <xdr:twoCellAnchor>
    <xdr:from>
      <xdr:col>0</xdr:col>
      <xdr:colOff>335280</xdr:colOff>
      <xdr:row>18</xdr:row>
      <xdr:rowOff>190500</xdr:rowOff>
    </xdr:from>
    <xdr:to>
      <xdr:col>4</xdr:col>
      <xdr:colOff>60960</xdr:colOff>
      <xdr:row>20</xdr:row>
      <xdr:rowOff>129540</xdr:rowOff>
    </xdr:to>
    <xdr:sp macro="" textlink="Calculations!$Y$25">
      <xdr:nvSpPr>
        <xdr:cNvPr id="24" name="TextBox 23">
          <a:extLst>
            <a:ext uri="{FF2B5EF4-FFF2-40B4-BE49-F238E27FC236}">
              <a16:creationId xmlns:a16="http://schemas.microsoft.com/office/drawing/2014/main" id="{2409C6FC-4ED3-43EF-9AB7-B68C3617703A}"/>
            </a:ext>
          </a:extLst>
        </xdr:cNvPr>
        <xdr:cNvSpPr txBox="1"/>
      </xdr:nvSpPr>
      <xdr:spPr>
        <a:xfrm>
          <a:off x="335280" y="3756660"/>
          <a:ext cx="1821180" cy="3352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601971BA-31C2-4BA8-9887-A33649FA6E99}" type="TxLink">
            <a:rPr lang="en-US" sz="2000" b="1" i="0" u="none" strike="noStrike" cap="none" spc="0">
              <a:ln w="0">
                <a:noFill/>
              </a:ln>
              <a:solidFill>
                <a:srgbClr val="BA7016"/>
              </a:solidFill>
              <a:effectLst>
                <a:outerShdw blurRad="50800" dist="38100" dir="8100000" algn="tr" rotWithShape="0">
                  <a:prstClr val="black">
                    <a:alpha val="40000"/>
                  </a:prstClr>
                </a:outerShdw>
              </a:effectLst>
              <a:latin typeface="+mj-lt"/>
              <a:ea typeface="+mn-ea"/>
              <a:cs typeface="+mn-cs"/>
            </a:rPr>
            <a:pPr marL="0" indent="0"/>
            <a:t>$6.68 m</a:t>
          </a:fld>
          <a:endParaRPr lang="en-US" sz="2000" b="1" i="0" u="none" strike="noStrike" cap="none" spc="0">
            <a:ln w="0">
              <a:noFill/>
            </a:ln>
            <a:solidFill>
              <a:srgbClr val="BA7016"/>
            </a:solidFill>
            <a:effectLst>
              <a:outerShdw blurRad="50800" dist="38100" dir="8100000" algn="tr" rotWithShape="0">
                <a:prstClr val="black">
                  <a:alpha val="40000"/>
                </a:prstClr>
              </a:outerShdw>
            </a:effectLst>
            <a:latin typeface="+mj-lt"/>
            <a:ea typeface="+mn-ea"/>
            <a:cs typeface="+mn-cs"/>
          </a:endParaRPr>
        </a:p>
      </xdr:txBody>
    </xdr:sp>
    <xdr:clientData/>
  </xdr:twoCellAnchor>
  <xdr:twoCellAnchor>
    <xdr:from>
      <xdr:col>2</xdr:col>
      <xdr:colOff>15240</xdr:colOff>
      <xdr:row>17</xdr:row>
      <xdr:rowOff>190500</xdr:rowOff>
    </xdr:from>
    <xdr:to>
      <xdr:col>4</xdr:col>
      <xdr:colOff>695325</xdr:colOff>
      <xdr:row>19</xdr:row>
      <xdr:rowOff>38100</xdr:rowOff>
    </xdr:to>
    <xdr:sp macro="" textlink="">
      <xdr:nvSpPr>
        <xdr:cNvPr id="25" name="TextBox 24">
          <a:extLst>
            <a:ext uri="{FF2B5EF4-FFF2-40B4-BE49-F238E27FC236}">
              <a16:creationId xmlns:a16="http://schemas.microsoft.com/office/drawing/2014/main" id="{3BAEE9F2-43B9-4E1D-BCC8-5D3514780EB8}"/>
            </a:ext>
          </a:extLst>
        </xdr:cNvPr>
        <xdr:cNvSpPr txBox="1"/>
      </xdr:nvSpPr>
      <xdr:spPr>
        <a:xfrm>
          <a:off x="647700" y="3558540"/>
          <a:ext cx="2143125" cy="24384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oneCellAnchor>
    <xdr:from>
      <xdr:col>1</xdr:col>
      <xdr:colOff>38346</xdr:colOff>
      <xdr:row>22</xdr:row>
      <xdr:rowOff>175260</xdr:rowOff>
    </xdr:from>
    <xdr:ext cx="235974" cy="228600"/>
    <xdr:pic>
      <xdr:nvPicPr>
        <xdr:cNvPr id="26" name="Graphic 25" descr="Shopping cart with solid fill">
          <a:extLst>
            <a:ext uri="{FF2B5EF4-FFF2-40B4-BE49-F238E27FC236}">
              <a16:creationId xmlns:a16="http://schemas.microsoft.com/office/drawing/2014/main" id="{B1154E6D-80C1-455A-BDB6-9FBEBF8A077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88866" y="4533900"/>
          <a:ext cx="235974" cy="228600"/>
        </a:xfrm>
        <a:prstGeom prst="rect">
          <a:avLst/>
        </a:prstGeom>
      </xdr:spPr>
    </xdr:pic>
    <xdr:clientData/>
  </xdr:oneCellAnchor>
  <xdr:twoCellAnchor>
    <xdr:from>
      <xdr:col>1</xdr:col>
      <xdr:colOff>15240</xdr:colOff>
      <xdr:row>23</xdr:row>
      <xdr:rowOff>144780</xdr:rowOff>
    </xdr:from>
    <xdr:to>
      <xdr:col>4</xdr:col>
      <xdr:colOff>53340</xdr:colOff>
      <xdr:row>25</xdr:row>
      <xdr:rowOff>121920</xdr:rowOff>
    </xdr:to>
    <xdr:sp macro="" textlink="Calculations!$Y$26">
      <xdr:nvSpPr>
        <xdr:cNvPr id="27" name="TextBox 26">
          <a:extLst>
            <a:ext uri="{FF2B5EF4-FFF2-40B4-BE49-F238E27FC236}">
              <a16:creationId xmlns:a16="http://schemas.microsoft.com/office/drawing/2014/main" id="{11FDBB77-F063-492A-A36F-2CC2633B7643}"/>
            </a:ext>
          </a:extLst>
        </xdr:cNvPr>
        <xdr:cNvSpPr txBox="1"/>
      </xdr:nvSpPr>
      <xdr:spPr>
        <a:xfrm>
          <a:off x="365760" y="4701540"/>
          <a:ext cx="1516380" cy="3733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9DF2E8C0-7850-4247-B3A8-702C1E69BC4F}" type="TxLink">
            <a:rPr lang="en-US" sz="2000" b="1" i="0" u="none" strike="noStrike" cap="none" spc="0">
              <a:ln w="0">
                <a:noFill/>
              </a:ln>
              <a:solidFill>
                <a:srgbClr val="054C81"/>
              </a:solidFill>
              <a:effectLst>
                <a:outerShdw blurRad="50800" dist="38100" dir="8100000" algn="tr" rotWithShape="0">
                  <a:prstClr val="black">
                    <a:alpha val="40000"/>
                  </a:prstClr>
                </a:outerShdw>
              </a:effectLst>
              <a:latin typeface="+mj-lt"/>
              <a:ea typeface="+mn-ea"/>
              <a:cs typeface="+mn-cs"/>
            </a:rPr>
            <a:pPr marL="0" indent="0"/>
            <a:t>$15.02 m</a:t>
          </a:fld>
          <a:endParaRPr lang="en-US" sz="2000" b="1" i="0" u="none" strike="noStrike" cap="none" spc="0">
            <a:ln w="0">
              <a:noFill/>
            </a:ln>
            <a:solidFill>
              <a:srgbClr val="054C81"/>
            </a:solidFill>
            <a:effectLst>
              <a:outerShdw blurRad="50800" dist="38100" dir="8100000" algn="tr" rotWithShape="0">
                <a:prstClr val="black">
                  <a:alpha val="40000"/>
                </a:prstClr>
              </a:outerShdw>
            </a:effectLst>
            <a:latin typeface="+mj-lt"/>
            <a:ea typeface="+mn-ea"/>
            <a:cs typeface="+mn-cs"/>
          </a:endParaRPr>
        </a:p>
      </xdr:txBody>
    </xdr:sp>
    <xdr:clientData/>
  </xdr:twoCellAnchor>
  <xdr:twoCellAnchor>
    <xdr:from>
      <xdr:col>2</xdr:col>
      <xdr:colOff>53340</xdr:colOff>
      <xdr:row>22</xdr:row>
      <xdr:rowOff>175260</xdr:rowOff>
    </xdr:from>
    <xdr:to>
      <xdr:col>5</xdr:col>
      <xdr:colOff>22861</xdr:colOff>
      <xdr:row>24</xdr:row>
      <xdr:rowOff>38100</xdr:rowOff>
    </xdr:to>
    <xdr:sp macro="" textlink="">
      <xdr:nvSpPr>
        <xdr:cNvPr id="28" name="TextBox 27">
          <a:extLst>
            <a:ext uri="{FF2B5EF4-FFF2-40B4-BE49-F238E27FC236}">
              <a16:creationId xmlns:a16="http://schemas.microsoft.com/office/drawing/2014/main" id="{49B51986-3641-4949-81CE-43F9937AA452}"/>
            </a:ext>
          </a:extLst>
        </xdr:cNvPr>
        <xdr:cNvSpPr txBox="1"/>
      </xdr:nvSpPr>
      <xdr:spPr>
        <a:xfrm>
          <a:off x="685800" y="4533900"/>
          <a:ext cx="1821181" cy="25908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oneCellAnchor>
    <xdr:from>
      <xdr:col>0</xdr:col>
      <xdr:colOff>338137</xdr:colOff>
      <xdr:row>27</xdr:row>
      <xdr:rowOff>94296</xdr:rowOff>
    </xdr:from>
    <xdr:ext cx="271464" cy="271464"/>
    <xdr:pic>
      <xdr:nvPicPr>
        <xdr:cNvPr id="29" name="Graphic 28">
          <a:extLst>
            <a:ext uri="{FF2B5EF4-FFF2-40B4-BE49-F238E27FC236}">
              <a16:creationId xmlns:a16="http://schemas.microsoft.com/office/drawing/2014/main" id="{73284077-3713-43DD-AC99-456D2F1D7FD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338137" y="5443536"/>
          <a:ext cx="271464" cy="271464"/>
        </a:xfrm>
        <a:prstGeom prst="rect">
          <a:avLst/>
        </a:prstGeom>
      </xdr:spPr>
    </xdr:pic>
    <xdr:clientData/>
  </xdr:oneCellAnchor>
  <xdr:twoCellAnchor>
    <xdr:from>
      <xdr:col>1</xdr:col>
      <xdr:colOff>83820</xdr:colOff>
      <xdr:row>28</xdr:row>
      <xdr:rowOff>99060</xdr:rowOff>
    </xdr:from>
    <xdr:to>
      <xdr:col>4</xdr:col>
      <xdr:colOff>30480</xdr:colOff>
      <xdr:row>30</xdr:row>
      <xdr:rowOff>30480</xdr:rowOff>
    </xdr:to>
    <xdr:sp macro="" textlink="Calculations!$Y$27">
      <xdr:nvSpPr>
        <xdr:cNvPr id="30" name="TextBox 29">
          <a:extLst>
            <a:ext uri="{FF2B5EF4-FFF2-40B4-BE49-F238E27FC236}">
              <a16:creationId xmlns:a16="http://schemas.microsoft.com/office/drawing/2014/main" id="{5B7CC31E-9217-4CDE-BEA8-9F107722A868}"/>
            </a:ext>
          </a:extLst>
        </xdr:cNvPr>
        <xdr:cNvSpPr txBox="1"/>
      </xdr:nvSpPr>
      <xdr:spPr>
        <a:xfrm>
          <a:off x="434340" y="5646420"/>
          <a:ext cx="1424940" cy="32766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81F3A087-D840-42B8-806F-39FB3930274B}" type="TxLink">
            <a:rPr lang="en-US" sz="2000" b="1" i="0" u="none" strike="noStrike" cap="none" spc="0">
              <a:ln w="0">
                <a:noFill/>
              </a:ln>
              <a:solidFill>
                <a:srgbClr val="5A8C38"/>
              </a:solidFill>
              <a:effectLst>
                <a:outerShdw blurRad="50800" dist="38100" dir="8100000" algn="tr" rotWithShape="0">
                  <a:prstClr val="black">
                    <a:alpha val="40000"/>
                  </a:prstClr>
                </a:outerShdw>
              </a:effectLst>
              <a:latin typeface="+mj-lt"/>
              <a:ea typeface="+mn-ea"/>
              <a:cs typeface="+mn-cs"/>
            </a:rPr>
            <a:pPr marL="0" indent="0"/>
            <a:t>69.2%</a:t>
          </a:fld>
          <a:endParaRPr lang="en-US" sz="2000" b="1" i="0" u="none" strike="noStrike" cap="none" spc="0">
            <a:ln w="0">
              <a:noFill/>
            </a:ln>
            <a:solidFill>
              <a:srgbClr val="5A8C38"/>
            </a:solidFill>
            <a:effectLst>
              <a:outerShdw blurRad="50800" dist="38100" dir="8100000" algn="tr" rotWithShape="0">
                <a:prstClr val="black">
                  <a:alpha val="40000"/>
                </a:prstClr>
              </a:outerShdw>
            </a:effectLst>
            <a:latin typeface="+mj-lt"/>
            <a:ea typeface="+mn-ea"/>
            <a:cs typeface="+mn-cs"/>
          </a:endParaRPr>
        </a:p>
      </xdr:txBody>
    </xdr:sp>
    <xdr:clientData/>
  </xdr:twoCellAnchor>
  <xdr:twoCellAnchor>
    <xdr:from>
      <xdr:col>2</xdr:col>
      <xdr:colOff>7621</xdr:colOff>
      <xdr:row>27</xdr:row>
      <xdr:rowOff>121920</xdr:rowOff>
    </xdr:from>
    <xdr:to>
      <xdr:col>4</xdr:col>
      <xdr:colOff>144781</xdr:colOff>
      <xdr:row>28</xdr:row>
      <xdr:rowOff>129540</xdr:rowOff>
    </xdr:to>
    <xdr:sp macro="" textlink="">
      <xdr:nvSpPr>
        <xdr:cNvPr id="35" name="TextBox 34">
          <a:extLst>
            <a:ext uri="{FF2B5EF4-FFF2-40B4-BE49-F238E27FC236}">
              <a16:creationId xmlns:a16="http://schemas.microsoft.com/office/drawing/2014/main" id="{670C1495-349E-472A-9175-644BDAE4B463}"/>
            </a:ext>
          </a:extLst>
        </xdr:cNvPr>
        <xdr:cNvSpPr txBox="1"/>
      </xdr:nvSpPr>
      <xdr:spPr>
        <a:xfrm>
          <a:off x="640081" y="5509260"/>
          <a:ext cx="1333500" cy="20574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r>
            <a:rPr lang="en-US" sz="1000" baseline="0">
              <a:solidFill>
                <a:schemeClr val="tx1">
                  <a:lumMod val="50000"/>
                  <a:lumOff val="50000"/>
                </a:schemeClr>
              </a:solidFill>
              <a:effectLst/>
              <a:latin typeface="+mn-lt"/>
              <a:ea typeface="+mn-ea"/>
              <a:cs typeface="+mn-cs"/>
            </a:rPr>
            <a:t> %</a:t>
          </a:r>
          <a:endParaRPr lang="en-US" sz="1000">
            <a:solidFill>
              <a:schemeClr val="tx1">
                <a:lumMod val="50000"/>
                <a:lumOff val="50000"/>
              </a:schemeClr>
            </a:solidFill>
            <a:effectLst/>
            <a:latin typeface="+mn-lt"/>
            <a:ea typeface="+mn-ea"/>
            <a:cs typeface="+mn-cs"/>
          </a:endParaRPr>
        </a:p>
      </xdr:txBody>
    </xdr:sp>
    <xdr:clientData/>
  </xdr:twoCellAnchor>
  <xdr:twoCellAnchor>
    <xdr:from>
      <xdr:col>1</xdr:col>
      <xdr:colOff>45720</xdr:colOff>
      <xdr:row>6</xdr:row>
      <xdr:rowOff>182880</xdr:rowOff>
    </xdr:from>
    <xdr:to>
      <xdr:col>3</xdr:col>
      <xdr:colOff>137160</xdr:colOff>
      <xdr:row>8</xdr:row>
      <xdr:rowOff>22860</xdr:rowOff>
    </xdr:to>
    <xdr:sp macro="" textlink="Calculations!$V$22">
      <xdr:nvSpPr>
        <xdr:cNvPr id="36" name="TextBox 35">
          <a:extLst>
            <a:ext uri="{FF2B5EF4-FFF2-40B4-BE49-F238E27FC236}">
              <a16:creationId xmlns:a16="http://schemas.microsoft.com/office/drawing/2014/main" id="{FECF1149-5DCB-B4E4-945A-6983A070F92D}"/>
            </a:ext>
          </a:extLst>
        </xdr:cNvPr>
        <xdr:cNvSpPr txBox="1"/>
      </xdr:nvSpPr>
      <xdr:spPr>
        <a:xfrm>
          <a:off x="396240" y="1371600"/>
          <a:ext cx="11049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5AA9DCE-C247-4E49-8FDB-8F1F2616659E}" type="TxLink">
            <a:rPr lang="en-US" sz="1000" b="1" i="1" u="none" strike="noStrike">
              <a:ln>
                <a:noFill/>
              </a:ln>
              <a:solidFill>
                <a:schemeClr val="accent2">
                  <a:lumMod val="75000"/>
                </a:schemeClr>
              </a:solidFill>
              <a:latin typeface="+mj-lt"/>
              <a:ea typeface="+mn-ea"/>
              <a:cs typeface="+mn-cs"/>
            </a:rPr>
            <a:pPr marL="0" indent="0"/>
            <a:t>₹ 70,79,821</a:t>
          </a:fld>
          <a:endParaRPr lang="en-US" sz="1000" b="1" i="1" u="none" strike="noStrike">
            <a:ln>
              <a:noFill/>
            </a:ln>
            <a:solidFill>
              <a:schemeClr val="accent2">
                <a:lumMod val="75000"/>
              </a:schemeClr>
            </a:solidFill>
            <a:latin typeface="+mj-lt"/>
            <a:ea typeface="+mn-ea"/>
            <a:cs typeface="+mn-cs"/>
          </a:endParaRPr>
        </a:p>
      </xdr:txBody>
    </xdr:sp>
    <xdr:clientData/>
  </xdr:twoCellAnchor>
  <xdr:twoCellAnchor>
    <xdr:from>
      <xdr:col>1</xdr:col>
      <xdr:colOff>91440</xdr:colOff>
      <xdr:row>11</xdr:row>
      <xdr:rowOff>76200</xdr:rowOff>
    </xdr:from>
    <xdr:to>
      <xdr:col>3</xdr:col>
      <xdr:colOff>182880</xdr:colOff>
      <xdr:row>12</xdr:row>
      <xdr:rowOff>114300</xdr:rowOff>
    </xdr:to>
    <xdr:sp macro="" textlink="Calculations!$Z$23">
      <xdr:nvSpPr>
        <xdr:cNvPr id="38" name="TextBox 37">
          <a:extLst>
            <a:ext uri="{FF2B5EF4-FFF2-40B4-BE49-F238E27FC236}">
              <a16:creationId xmlns:a16="http://schemas.microsoft.com/office/drawing/2014/main" id="{89B5F1FA-EA5D-4D05-908D-92FDDCFEA420}"/>
            </a:ext>
          </a:extLst>
        </xdr:cNvPr>
        <xdr:cNvSpPr txBox="1"/>
      </xdr:nvSpPr>
      <xdr:spPr>
        <a:xfrm>
          <a:off x="441960" y="2255520"/>
          <a:ext cx="1104900" cy="236220"/>
        </a:xfrm>
        <a:prstGeom prst="rect">
          <a:avLst/>
        </a:prstGeom>
        <a:ln>
          <a:noFill/>
        </a:ln>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lstStyle/>
        <a:p>
          <a:pPr marL="0" indent="0"/>
          <a:fld id="{D9A2C29E-7ABD-4F95-8192-2FEE2474E2E7}" type="TxLink">
            <a:rPr lang="en-US" sz="1000" b="1" i="1" u="none" strike="noStrike">
              <a:ln>
                <a:noFill/>
              </a:ln>
              <a:solidFill>
                <a:schemeClr val="accent2">
                  <a:lumMod val="75000"/>
                </a:schemeClr>
              </a:solidFill>
              <a:latin typeface="+mj-lt"/>
              <a:ea typeface="+mn-ea"/>
              <a:cs typeface="+mn-cs"/>
            </a:rPr>
            <a:pPr marL="0" indent="0"/>
            <a:t>442.0k</a:t>
          </a:fld>
          <a:endParaRPr lang="en-IN" sz="1000" b="1" i="1" u="none" strike="noStrike">
            <a:ln>
              <a:noFill/>
            </a:ln>
            <a:solidFill>
              <a:schemeClr val="accent2">
                <a:lumMod val="75000"/>
              </a:schemeClr>
            </a:solidFill>
            <a:latin typeface="+mj-lt"/>
            <a:ea typeface="+mn-ea"/>
            <a:cs typeface="+mn-cs"/>
          </a:endParaRPr>
        </a:p>
      </xdr:txBody>
    </xdr:sp>
    <xdr:clientData/>
  </xdr:twoCellAnchor>
  <xdr:twoCellAnchor>
    <xdr:from>
      <xdr:col>0</xdr:col>
      <xdr:colOff>297180</xdr:colOff>
      <xdr:row>15</xdr:row>
      <xdr:rowOff>137160</xdr:rowOff>
    </xdr:from>
    <xdr:to>
      <xdr:col>3</xdr:col>
      <xdr:colOff>38100</xdr:colOff>
      <xdr:row>16</xdr:row>
      <xdr:rowOff>175260</xdr:rowOff>
    </xdr:to>
    <xdr:sp macro="" textlink="Calculations!$Z$24">
      <xdr:nvSpPr>
        <xdr:cNvPr id="39" name="TextBox 38">
          <a:extLst>
            <a:ext uri="{FF2B5EF4-FFF2-40B4-BE49-F238E27FC236}">
              <a16:creationId xmlns:a16="http://schemas.microsoft.com/office/drawing/2014/main" id="{3D979854-810D-4EDE-B86A-C88CE3F299FF}"/>
            </a:ext>
          </a:extLst>
        </xdr:cNvPr>
        <xdr:cNvSpPr txBox="1"/>
      </xdr:nvSpPr>
      <xdr:spPr>
        <a:xfrm>
          <a:off x="297180" y="3108960"/>
          <a:ext cx="11049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230EA26-6854-434B-9D25-AE8B40C35E81}" type="TxLink">
            <a:rPr lang="en-US" sz="1000" b="1" i="1" u="none" strike="noStrike">
              <a:ln>
                <a:noFill/>
              </a:ln>
              <a:solidFill>
                <a:schemeClr val="accent2">
                  <a:lumMod val="75000"/>
                </a:schemeClr>
              </a:solidFill>
              <a:latin typeface="+mj-lt"/>
              <a:ea typeface="+mn-ea"/>
              <a:cs typeface="+mn-cs"/>
            </a:rPr>
            <a:pPr marL="0" indent="0"/>
            <a:t>1,197</a:t>
          </a:fld>
          <a:endParaRPr lang="en-IN" sz="1000" b="1" i="1" u="none" strike="noStrike">
            <a:ln>
              <a:noFill/>
            </a:ln>
            <a:solidFill>
              <a:schemeClr val="accent2">
                <a:lumMod val="75000"/>
              </a:schemeClr>
            </a:solidFill>
            <a:latin typeface="+mj-lt"/>
            <a:ea typeface="+mn-ea"/>
            <a:cs typeface="+mn-cs"/>
          </a:endParaRPr>
        </a:p>
      </xdr:txBody>
    </xdr:sp>
    <xdr:clientData/>
  </xdr:twoCellAnchor>
  <xdr:twoCellAnchor>
    <xdr:from>
      <xdr:col>1</xdr:col>
      <xdr:colOff>15240</xdr:colOff>
      <xdr:row>20</xdr:row>
      <xdr:rowOff>68580</xdr:rowOff>
    </xdr:from>
    <xdr:to>
      <xdr:col>3</xdr:col>
      <xdr:colOff>106680</xdr:colOff>
      <xdr:row>21</xdr:row>
      <xdr:rowOff>106680</xdr:rowOff>
    </xdr:to>
    <xdr:sp macro="" textlink="Calculations!$Z$25">
      <xdr:nvSpPr>
        <xdr:cNvPr id="40" name="TextBox 39">
          <a:extLst>
            <a:ext uri="{FF2B5EF4-FFF2-40B4-BE49-F238E27FC236}">
              <a16:creationId xmlns:a16="http://schemas.microsoft.com/office/drawing/2014/main" id="{B6438986-97AD-4DB3-A283-8C1A087F8CF9}"/>
            </a:ext>
          </a:extLst>
        </xdr:cNvPr>
        <xdr:cNvSpPr txBox="1"/>
      </xdr:nvSpPr>
      <xdr:spPr>
        <a:xfrm>
          <a:off x="365760" y="4030980"/>
          <a:ext cx="11049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F3A437A-61D8-4BF4-8A60-C90341872B99}" type="TxLink">
            <a:rPr lang="en-US" sz="1000" b="1" i="1" u="none" strike="noStrike">
              <a:ln>
                <a:noFill/>
              </a:ln>
              <a:solidFill>
                <a:schemeClr val="accent2">
                  <a:lumMod val="75000"/>
                </a:schemeClr>
              </a:solidFill>
              <a:latin typeface="+mj-lt"/>
              <a:ea typeface="+mn-ea"/>
              <a:cs typeface="+mn-cs"/>
            </a:rPr>
            <a:pPr marL="0" indent="0"/>
            <a:t>$2.81 m</a:t>
          </a:fld>
          <a:endParaRPr lang="en-IN" sz="1000" b="1" i="1" u="none" strike="noStrike">
            <a:ln>
              <a:noFill/>
            </a:ln>
            <a:solidFill>
              <a:schemeClr val="accent2">
                <a:lumMod val="75000"/>
              </a:schemeClr>
            </a:solidFill>
            <a:latin typeface="+mj-lt"/>
            <a:ea typeface="+mn-ea"/>
            <a:cs typeface="+mn-cs"/>
          </a:endParaRPr>
        </a:p>
      </xdr:txBody>
    </xdr:sp>
    <xdr:clientData/>
  </xdr:twoCellAnchor>
  <xdr:twoCellAnchor>
    <xdr:from>
      <xdr:col>1</xdr:col>
      <xdr:colOff>60960</xdr:colOff>
      <xdr:row>25</xdr:row>
      <xdr:rowOff>53340</xdr:rowOff>
    </xdr:from>
    <xdr:to>
      <xdr:col>3</xdr:col>
      <xdr:colOff>152400</xdr:colOff>
      <xdr:row>26</xdr:row>
      <xdr:rowOff>91440</xdr:rowOff>
    </xdr:to>
    <xdr:sp macro="" textlink="Calculations!$Z$26">
      <xdr:nvSpPr>
        <xdr:cNvPr id="41" name="TextBox 40">
          <a:extLst>
            <a:ext uri="{FF2B5EF4-FFF2-40B4-BE49-F238E27FC236}">
              <a16:creationId xmlns:a16="http://schemas.microsoft.com/office/drawing/2014/main" id="{DECDEB7C-CCD1-48A9-A79B-97A75F93C2D1}"/>
            </a:ext>
          </a:extLst>
        </xdr:cNvPr>
        <xdr:cNvSpPr txBox="1"/>
      </xdr:nvSpPr>
      <xdr:spPr>
        <a:xfrm>
          <a:off x="411480" y="5006340"/>
          <a:ext cx="11049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77E20F9-6AE1-4854-9126-34FA6DE3AD85}" type="TxLink">
            <a:rPr lang="en-US" sz="1000" b="1" i="1" u="none" strike="noStrike">
              <a:ln>
                <a:noFill/>
              </a:ln>
              <a:solidFill>
                <a:schemeClr val="accent2">
                  <a:lumMod val="75000"/>
                </a:schemeClr>
              </a:solidFill>
              <a:latin typeface="+mj-lt"/>
              <a:ea typeface="+mn-ea"/>
              <a:cs typeface="+mn-cs"/>
            </a:rPr>
            <a:pPr marL="0" indent="0"/>
            <a:t>$4.27 m</a:t>
          </a:fld>
          <a:endParaRPr lang="en-IN" sz="1000" b="1" i="1" u="none" strike="noStrike">
            <a:ln>
              <a:noFill/>
            </a:ln>
            <a:solidFill>
              <a:schemeClr val="accent2">
                <a:lumMod val="75000"/>
              </a:schemeClr>
            </a:solidFill>
            <a:latin typeface="+mj-lt"/>
            <a:ea typeface="+mn-ea"/>
            <a:cs typeface="+mn-cs"/>
          </a:endParaRPr>
        </a:p>
      </xdr:txBody>
    </xdr:sp>
    <xdr:clientData/>
  </xdr:twoCellAnchor>
  <xdr:twoCellAnchor>
    <xdr:from>
      <xdr:col>1</xdr:col>
      <xdr:colOff>129540</xdr:colOff>
      <xdr:row>29</xdr:row>
      <xdr:rowOff>152400</xdr:rowOff>
    </xdr:from>
    <xdr:to>
      <xdr:col>3</xdr:col>
      <xdr:colOff>220980</xdr:colOff>
      <xdr:row>30</xdr:row>
      <xdr:rowOff>190500</xdr:rowOff>
    </xdr:to>
    <xdr:sp macro="" textlink="Calculations!$Z$27">
      <xdr:nvSpPr>
        <xdr:cNvPr id="42" name="TextBox 41">
          <a:extLst>
            <a:ext uri="{FF2B5EF4-FFF2-40B4-BE49-F238E27FC236}">
              <a16:creationId xmlns:a16="http://schemas.microsoft.com/office/drawing/2014/main" id="{3E54DCB0-12F3-4976-B0AF-AA09017735AE}"/>
            </a:ext>
          </a:extLst>
        </xdr:cNvPr>
        <xdr:cNvSpPr txBox="1"/>
      </xdr:nvSpPr>
      <xdr:spPr>
        <a:xfrm>
          <a:off x="480060" y="5897880"/>
          <a:ext cx="11049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DE2E96A-0D80-46C1-8911-808BF62C44CB}" type="TxLink">
            <a:rPr lang="en-US" sz="1000" b="1" i="1" u="none" strike="noStrike">
              <a:ln>
                <a:noFill/>
              </a:ln>
              <a:solidFill>
                <a:schemeClr val="accent2">
                  <a:lumMod val="75000"/>
                </a:schemeClr>
              </a:solidFill>
              <a:latin typeface="+mj-lt"/>
              <a:ea typeface="+mn-ea"/>
              <a:cs typeface="+mn-cs"/>
            </a:rPr>
            <a:pPr marL="0" indent="0"/>
            <a:t>60.3%</a:t>
          </a:fld>
          <a:endParaRPr lang="en-IN" sz="1000" b="1" i="1" u="none" strike="noStrike">
            <a:ln>
              <a:noFill/>
            </a:ln>
            <a:solidFill>
              <a:schemeClr val="accent2">
                <a:lumMod val="75000"/>
              </a:schemeClr>
            </a:solidFill>
            <a:latin typeface="+mj-lt"/>
            <a:ea typeface="+mn-ea"/>
            <a:cs typeface="+mn-cs"/>
          </a:endParaRPr>
        </a:p>
      </xdr:txBody>
    </xdr:sp>
    <xdr:clientData/>
  </xdr:twoCellAnchor>
  <xdr:twoCellAnchor editAs="oneCell">
    <xdr:from>
      <xdr:col>21</xdr:col>
      <xdr:colOff>73362</xdr:colOff>
      <xdr:row>4</xdr:row>
      <xdr:rowOff>112806</xdr:rowOff>
    </xdr:from>
    <xdr:to>
      <xdr:col>22</xdr:col>
      <xdr:colOff>567765</xdr:colOff>
      <xdr:row>10</xdr:row>
      <xdr:rowOff>29882</xdr:rowOff>
    </xdr:to>
    <mc:AlternateContent xmlns:mc="http://schemas.openxmlformats.org/markup-compatibility/2006" xmlns:a14="http://schemas.microsoft.com/office/drawing/2010/main">
      <mc:Choice Requires="a14">
        <xdr:graphicFrame macro="">
          <xdr:nvGraphicFramePr>
            <xdr:cNvPr id="5" name="Category">
              <a:extLst>
                <a:ext uri="{FF2B5EF4-FFF2-40B4-BE49-F238E27FC236}">
                  <a16:creationId xmlns:a16="http://schemas.microsoft.com/office/drawing/2014/main" id="{6190B548-5C69-4FE3-AF79-1964CBD3A0B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5173403" y="960337"/>
              <a:ext cx="1225301" cy="12078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45720</xdr:colOff>
      <xdr:row>8</xdr:row>
      <xdr:rowOff>45720</xdr:rowOff>
    </xdr:from>
    <xdr:to>
      <xdr:col>4</xdr:col>
      <xdr:colOff>342900</xdr:colOff>
      <xdr:row>8</xdr:row>
      <xdr:rowOff>68580</xdr:rowOff>
    </xdr:to>
    <xdr:cxnSp macro="">
      <xdr:nvCxnSpPr>
        <xdr:cNvPr id="8" name="Straight Connector 7">
          <a:extLst>
            <a:ext uri="{FF2B5EF4-FFF2-40B4-BE49-F238E27FC236}">
              <a16:creationId xmlns:a16="http://schemas.microsoft.com/office/drawing/2014/main" id="{2FCD4D6D-58BF-93AD-C68D-D92C5741ADBA}"/>
            </a:ext>
          </a:extLst>
        </xdr:cNvPr>
        <xdr:cNvCxnSpPr/>
      </xdr:nvCxnSpPr>
      <xdr:spPr>
        <a:xfrm flipV="1">
          <a:off x="396240" y="1630680"/>
          <a:ext cx="1775460" cy="2286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12</xdr:row>
      <xdr:rowOff>121920</xdr:rowOff>
    </xdr:from>
    <xdr:to>
      <xdr:col>4</xdr:col>
      <xdr:colOff>373380</xdr:colOff>
      <xdr:row>12</xdr:row>
      <xdr:rowOff>144780</xdr:rowOff>
    </xdr:to>
    <xdr:cxnSp macro="">
      <xdr:nvCxnSpPr>
        <xdr:cNvPr id="9" name="Straight Connector 8">
          <a:extLst>
            <a:ext uri="{FF2B5EF4-FFF2-40B4-BE49-F238E27FC236}">
              <a16:creationId xmlns:a16="http://schemas.microsoft.com/office/drawing/2014/main" id="{DF8D6C2E-8FCA-482C-A5FD-2A23401E6CBF}"/>
            </a:ext>
          </a:extLst>
        </xdr:cNvPr>
        <xdr:cNvCxnSpPr/>
      </xdr:nvCxnSpPr>
      <xdr:spPr>
        <a:xfrm flipV="1">
          <a:off x="426720" y="2514600"/>
          <a:ext cx="1775460" cy="2286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17</xdr:row>
      <xdr:rowOff>0</xdr:rowOff>
    </xdr:from>
    <xdr:to>
      <xdr:col>4</xdr:col>
      <xdr:colOff>464820</xdr:colOff>
      <xdr:row>17</xdr:row>
      <xdr:rowOff>22860</xdr:rowOff>
    </xdr:to>
    <xdr:cxnSp macro="">
      <xdr:nvCxnSpPr>
        <xdr:cNvPr id="10" name="Straight Connector 9">
          <a:extLst>
            <a:ext uri="{FF2B5EF4-FFF2-40B4-BE49-F238E27FC236}">
              <a16:creationId xmlns:a16="http://schemas.microsoft.com/office/drawing/2014/main" id="{740FDD5C-6CEF-4740-A47A-C722664B1F95}"/>
            </a:ext>
          </a:extLst>
        </xdr:cNvPr>
        <xdr:cNvCxnSpPr/>
      </xdr:nvCxnSpPr>
      <xdr:spPr>
        <a:xfrm flipV="1">
          <a:off x="350520" y="3368040"/>
          <a:ext cx="1943100" cy="2286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22</xdr:row>
      <xdr:rowOff>0</xdr:rowOff>
    </xdr:from>
    <xdr:to>
      <xdr:col>4</xdr:col>
      <xdr:colOff>464820</xdr:colOff>
      <xdr:row>22</xdr:row>
      <xdr:rowOff>22860</xdr:rowOff>
    </xdr:to>
    <xdr:cxnSp macro="">
      <xdr:nvCxnSpPr>
        <xdr:cNvPr id="11" name="Straight Connector 10">
          <a:extLst>
            <a:ext uri="{FF2B5EF4-FFF2-40B4-BE49-F238E27FC236}">
              <a16:creationId xmlns:a16="http://schemas.microsoft.com/office/drawing/2014/main" id="{77646692-EB4F-4A93-928F-6EF9AF41E1B1}"/>
            </a:ext>
          </a:extLst>
        </xdr:cNvPr>
        <xdr:cNvCxnSpPr/>
      </xdr:nvCxnSpPr>
      <xdr:spPr>
        <a:xfrm flipV="1">
          <a:off x="350520" y="4358640"/>
          <a:ext cx="1943100" cy="2286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335280</xdr:colOff>
      <xdr:row>26</xdr:row>
      <xdr:rowOff>129540</xdr:rowOff>
    </xdr:from>
    <xdr:to>
      <xdr:col>4</xdr:col>
      <xdr:colOff>449580</xdr:colOff>
      <xdr:row>26</xdr:row>
      <xdr:rowOff>152400</xdr:rowOff>
    </xdr:to>
    <xdr:cxnSp macro="">
      <xdr:nvCxnSpPr>
        <xdr:cNvPr id="12" name="Straight Connector 11">
          <a:extLst>
            <a:ext uri="{FF2B5EF4-FFF2-40B4-BE49-F238E27FC236}">
              <a16:creationId xmlns:a16="http://schemas.microsoft.com/office/drawing/2014/main" id="{A30D8F35-56A5-46BF-B2D6-FDB9B6D5F6D6}"/>
            </a:ext>
          </a:extLst>
        </xdr:cNvPr>
        <xdr:cNvCxnSpPr/>
      </xdr:nvCxnSpPr>
      <xdr:spPr>
        <a:xfrm flipV="1">
          <a:off x="335280" y="5280660"/>
          <a:ext cx="1943100" cy="22860"/>
        </a:xfrm>
        <a:prstGeom prst="line">
          <a:avLst/>
        </a:prstGeom>
        <a:ln>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25699</xdr:colOff>
          <xdr:row>25</xdr:row>
          <xdr:rowOff>187361</xdr:rowOff>
        </xdr:from>
        <xdr:to>
          <xdr:col>6</xdr:col>
          <xdr:colOff>842150</xdr:colOff>
          <xdr:row>30</xdr:row>
          <xdr:rowOff>141701</xdr:rowOff>
        </xdr:to>
        <xdr:pic>
          <xdr:nvPicPr>
            <xdr:cNvPr id="2" name="Picture 1">
              <a:extLst>
                <a:ext uri="{FF2B5EF4-FFF2-40B4-BE49-F238E27FC236}">
                  <a16:creationId xmlns:a16="http://schemas.microsoft.com/office/drawing/2014/main" id="{22CB9F50-A9BE-405C-B6A7-4A3FA6DE3CB8}"/>
                </a:ext>
              </a:extLst>
            </xdr:cNvPr>
            <xdr:cNvPicPr>
              <a:picLocks noChangeAspect="1"/>
              <a:extLst>
                <a:ext uri="{84589F7E-364E-4C9E-8A38-B11213B215E9}">
                  <a14:cameraTool cellRange="Map.6" spid="_x0000_s1668"/>
                </a:ext>
              </a:extLst>
            </xdr:cNvPicPr>
          </xdr:nvPicPr>
          <xdr:blipFill>
            <a:blip xmlns:r="http://schemas.openxmlformats.org/officeDocument/2006/relationships" r:embed="rId12">
              <a:duotone>
                <a:schemeClr val="bg2">
                  <a:shade val="45000"/>
                  <a:satMod val="135000"/>
                </a:schemeClr>
                <a:prstClr val="white"/>
              </a:duotone>
            </a:blip>
            <a:stretch>
              <a:fillRect/>
            </a:stretch>
          </xdr:blipFill>
          <xdr:spPr>
            <a:xfrm>
              <a:off x="3020359" y="5666141"/>
              <a:ext cx="816451" cy="1044000"/>
            </a:xfrm>
            <a:prstGeom prst="rect">
              <a:avLst/>
            </a:prstGeom>
            <a:effectLst>
              <a:softEdge rad="25400"/>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59384</xdr:colOff>
          <xdr:row>21</xdr:row>
          <xdr:rowOff>168536</xdr:rowOff>
        </xdr:from>
        <xdr:to>
          <xdr:col>6</xdr:col>
          <xdr:colOff>838944</xdr:colOff>
          <xdr:row>26</xdr:row>
          <xdr:rowOff>122876</xdr:rowOff>
        </xdr:to>
        <xdr:pic>
          <xdr:nvPicPr>
            <xdr:cNvPr id="6" name="Picture 5">
              <a:extLst>
                <a:ext uri="{FF2B5EF4-FFF2-40B4-BE49-F238E27FC236}">
                  <a16:creationId xmlns:a16="http://schemas.microsoft.com/office/drawing/2014/main" id="{BE0D5C95-D110-4A57-B506-AA9E099A6FC0}"/>
                </a:ext>
              </a:extLst>
            </xdr:cNvPr>
            <xdr:cNvPicPr>
              <a:picLocks noChangeAspect="1"/>
              <a:extLst>
                <a:ext uri="{84589F7E-364E-4C9E-8A38-B11213B215E9}">
                  <a14:cameraTool cellRange="Map.5" spid="_x0000_s1669"/>
                </a:ext>
              </a:extLst>
            </xdr:cNvPicPr>
          </xdr:nvPicPr>
          <xdr:blipFill>
            <a:blip xmlns:r="http://schemas.openxmlformats.org/officeDocument/2006/relationships" r:embed="rId13">
              <a:duotone>
                <a:schemeClr val="bg2">
                  <a:shade val="45000"/>
                  <a:satMod val="135000"/>
                </a:schemeClr>
                <a:prstClr val="white"/>
              </a:duotone>
            </a:blip>
            <a:stretch>
              <a:fillRect/>
            </a:stretch>
          </xdr:blipFill>
          <xdr:spPr>
            <a:xfrm>
              <a:off x="3275024" y="4359536"/>
              <a:ext cx="779560" cy="1044000"/>
            </a:xfrm>
            <a:prstGeom prst="rect">
              <a:avLst/>
            </a:prstGeom>
            <a:effectLst>
              <a:softEdge rad="25400"/>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49843</xdr:colOff>
          <xdr:row>18</xdr:row>
          <xdr:rowOff>45719</xdr:rowOff>
        </xdr:from>
        <xdr:to>
          <xdr:col>6</xdr:col>
          <xdr:colOff>848486</xdr:colOff>
          <xdr:row>22</xdr:row>
          <xdr:rowOff>205799</xdr:rowOff>
        </xdr:to>
        <xdr:pic>
          <xdr:nvPicPr>
            <xdr:cNvPr id="13" name="Picture 12">
              <a:extLst>
                <a:ext uri="{FF2B5EF4-FFF2-40B4-BE49-F238E27FC236}">
                  <a16:creationId xmlns:a16="http://schemas.microsoft.com/office/drawing/2014/main" id="{B769D47B-A88E-41C5-AB46-F34931318DAC}"/>
                </a:ext>
              </a:extLst>
            </xdr:cNvPr>
            <xdr:cNvPicPr>
              <a:picLocks noChangeAspect="1"/>
              <a:extLst>
                <a:ext uri="{84589F7E-364E-4C9E-8A38-B11213B215E9}">
                  <a14:cameraTool cellRange="Map.4" spid="_x0000_s1670"/>
                </a:ext>
              </a:extLst>
            </xdr:cNvPicPr>
          </xdr:nvPicPr>
          <xdr:blipFill>
            <a:blip xmlns:r="http://schemas.openxmlformats.org/officeDocument/2006/relationships" r:embed="rId14">
              <a:duotone>
                <a:schemeClr val="bg2">
                  <a:shade val="45000"/>
                  <a:satMod val="135000"/>
                </a:schemeClr>
                <a:prstClr val="white"/>
              </a:duotone>
            </a:blip>
            <a:stretch>
              <a:fillRect/>
            </a:stretch>
          </xdr:blipFill>
          <xdr:spPr>
            <a:xfrm>
              <a:off x="3265483" y="3634739"/>
              <a:ext cx="798643" cy="1044000"/>
            </a:xfrm>
            <a:prstGeom prst="rect">
              <a:avLst/>
            </a:prstGeom>
            <a:effectLst>
              <a:softEdge rad="25400"/>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68706</xdr:colOff>
          <xdr:row>8</xdr:row>
          <xdr:rowOff>126851</xdr:rowOff>
        </xdr:from>
        <xdr:to>
          <xdr:col>6</xdr:col>
          <xdr:colOff>829623</xdr:colOff>
          <xdr:row>13</xdr:row>
          <xdr:rowOff>88811</xdr:rowOff>
        </xdr:to>
        <xdr:pic>
          <xdr:nvPicPr>
            <xdr:cNvPr id="14" name="Picture 13">
              <a:extLst>
                <a:ext uri="{FF2B5EF4-FFF2-40B4-BE49-F238E27FC236}">
                  <a16:creationId xmlns:a16="http://schemas.microsoft.com/office/drawing/2014/main" id="{37165E0C-6206-4820-9D9D-2C4C96E27C78}"/>
                </a:ext>
              </a:extLst>
            </xdr:cNvPr>
            <xdr:cNvPicPr>
              <a:picLocks noChangeAspect="1"/>
              <a:extLst>
                <a:ext uri="{84589F7E-364E-4C9E-8A38-B11213B215E9}">
                  <a14:cameraTool cellRange="Map.2" spid="_x0000_s1671"/>
                </a:ext>
              </a:extLst>
            </xdr:cNvPicPr>
          </xdr:nvPicPr>
          <xdr:blipFill>
            <a:blip xmlns:r="http://schemas.openxmlformats.org/officeDocument/2006/relationships" r:embed="rId15">
              <a:duotone>
                <a:schemeClr val="bg2">
                  <a:shade val="45000"/>
                  <a:satMod val="135000"/>
                </a:schemeClr>
                <a:prstClr val="white"/>
              </a:duotone>
            </a:blip>
            <a:stretch>
              <a:fillRect/>
            </a:stretch>
          </xdr:blipFill>
          <xdr:spPr>
            <a:xfrm>
              <a:off x="3284346" y="1719431"/>
              <a:ext cx="760917" cy="1044000"/>
            </a:xfrm>
            <a:prstGeom prst="rect">
              <a:avLst/>
            </a:prstGeom>
            <a:effectLst>
              <a:softEdge rad="25400"/>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28139</xdr:colOff>
          <xdr:row>3</xdr:row>
          <xdr:rowOff>256391</xdr:rowOff>
        </xdr:from>
        <xdr:to>
          <xdr:col>6</xdr:col>
          <xdr:colOff>870189</xdr:colOff>
          <xdr:row>8</xdr:row>
          <xdr:rowOff>149771</xdr:rowOff>
        </xdr:to>
        <xdr:pic>
          <xdr:nvPicPr>
            <xdr:cNvPr id="31" name="Picture 30">
              <a:extLst>
                <a:ext uri="{FF2B5EF4-FFF2-40B4-BE49-F238E27FC236}">
                  <a16:creationId xmlns:a16="http://schemas.microsoft.com/office/drawing/2014/main" id="{1F631DF0-3D1E-47F2-8E45-2D1D3D6E5206}"/>
                </a:ext>
              </a:extLst>
            </xdr:cNvPr>
            <xdr:cNvPicPr>
              <a:picLocks noChangeAspect="1"/>
              <a:extLst>
                <a:ext uri="{84589F7E-364E-4C9E-8A38-B11213B215E9}">
                  <a14:cameraTool cellRange="Map.1" spid="_x0000_s1672"/>
                </a:ext>
              </a:extLst>
            </xdr:cNvPicPr>
          </xdr:nvPicPr>
          <xdr:blipFill>
            <a:blip xmlns:r="http://schemas.openxmlformats.org/officeDocument/2006/relationships" r:embed="rId16">
              <a:duotone>
                <a:schemeClr val="accent1">
                  <a:shade val="45000"/>
                  <a:satMod val="135000"/>
                </a:schemeClr>
                <a:prstClr val="white"/>
              </a:duotone>
              <a:lum bright="-3000" contrast="40000"/>
            </a:blip>
            <a:stretch>
              <a:fillRect/>
            </a:stretch>
          </xdr:blipFill>
          <xdr:spPr>
            <a:xfrm>
              <a:off x="3243779" y="850751"/>
              <a:ext cx="842050" cy="1044000"/>
            </a:xfrm>
            <a:prstGeom prst="rect">
              <a:avLst/>
            </a:prstGeom>
            <a:ln>
              <a:noFill/>
            </a:ln>
            <a:effectLst>
              <a:glow rad="228600">
                <a:srgbClr val="3399FF">
                  <a:alpha val="36863"/>
                </a:srgbClr>
              </a:glow>
              <a:innerShdw blurRad="63500" dist="50800" dir="13500000">
                <a:prstClr val="black">
                  <a:alpha val="50000"/>
                </a:prstClr>
              </a:innerShdw>
              <a:softEdge rad="25400"/>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55832</xdr:colOff>
          <xdr:row>13</xdr:row>
          <xdr:rowOff>67685</xdr:rowOff>
        </xdr:from>
        <xdr:to>
          <xdr:col>6</xdr:col>
          <xdr:colOff>842496</xdr:colOff>
          <xdr:row>18</xdr:row>
          <xdr:rowOff>29645</xdr:rowOff>
        </xdr:to>
        <xdr:pic>
          <xdr:nvPicPr>
            <xdr:cNvPr id="32" name="Picture 31">
              <a:extLst>
                <a:ext uri="{FF2B5EF4-FFF2-40B4-BE49-F238E27FC236}">
                  <a16:creationId xmlns:a16="http://schemas.microsoft.com/office/drawing/2014/main" id="{F5941B4A-8E6F-42E7-A409-736E162F5E05}"/>
                </a:ext>
              </a:extLst>
            </xdr:cNvPr>
            <xdr:cNvPicPr>
              <a:picLocks noChangeAspect="1"/>
              <a:extLst>
                <a:ext uri="{84589F7E-364E-4C9E-8A38-B11213B215E9}">
                  <a14:cameraTool cellRange="Map.3" spid="_x0000_s1673"/>
                </a:ext>
              </a:extLst>
            </xdr:cNvPicPr>
          </xdr:nvPicPr>
          <xdr:blipFill>
            <a:blip xmlns:r="http://schemas.openxmlformats.org/officeDocument/2006/relationships" r:embed="rId17">
              <a:duotone>
                <a:schemeClr val="bg2">
                  <a:shade val="45000"/>
                  <a:satMod val="135000"/>
                </a:schemeClr>
                <a:prstClr val="white"/>
              </a:duotone>
            </a:blip>
            <a:stretch>
              <a:fillRect/>
            </a:stretch>
          </xdr:blipFill>
          <xdr:spPr>
            <a:xfrm>
              <a:off x="3051538" y="2936391"/>
              <a:ext cx="786664" cy="1060136"/>
            </a:xfrm>
            <a:prstGeom prst="rect">
              <a:avLst/>
            </a:prstGeom>
            <a:effectLst>
              <a:softEdge rad="25400"/>
            </a:effectLst>
          </xdr:spPr>
        </xdr:pic>
        <xdr:clientData/>
      </xdr:twoCellAnchor>
    </mc:Choice>
    <mc:Fallback/>
  </mc:AlternateContent>
  <xdr:twoCellAnchor editAs="oneCell">
    <xdr:from>
      <xdr:col>6</xdr:col>
      <xdr:colOff>0</xdr:colOff>
      <xdr:row>3</xdr:row>
      <xdr:rowOff>0</xdr:rowOff>
    </xdr:from>
    <xdr:to>
      <xdr:col>6</xdr:col>
      <xdr:colOff>274320</xdr:colOff>
      <xdr:row>4</xdr:row>
      <xdr:rowOff>1905</xdr:rowOff>
    </xdr:to>
    <xdr:pic>
      <xdr:nvPicPr>
        <xdr:cNvPr id="33" name="Graphic 32" descr="Earth globe: Americas with solid fill">
          <a:extLst>
            <a:ext uri="{FF2B5EF4-FFF2-40B4-BE49-F238E27FC236}">
              <a16:creationId xmlns:a16="http://schemas.microsoft.com/office/drawing/2014/main" id="{A76E8653-5F92-48FB-B095-230CCBAFAC82}"/>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3215640" y="594360"/>
          <a:ext cx="274320" cy="268605"/>
        </a:xfrm>
        <a:prstGeom prst="rect">
          <a:avLst/>
        </a:prstGeom>
      </xdr:spPr>
    </xdr:pic>
    <xdr:clientData/>
  </xdr:twoCellAnchor>
  <xdr:twoCellAnchor>
    <xdr:from>
      <xdr:col>6</xdr:col>
      <xdr:colOff>335280</xdr:colOff>
      <xdr:row>2</xdr:row>
      <xdr:rowOff>175260</xdr:rowOff>
    </xdr:from>
    <xdr:to>
      <xdr:col>7</xdr:col>
      <xdr:colOff>777240</xdr:colOff>
      <xdr:row>4</xdr:row>
      <xdr:rowOff>15240</xdr:rowOff>
    </xdr:to>
    <xdr:sp macro="" textlink="Calculations!AB69">
      <xdr:nvSpPr>
        <xdr:cNvPr id="34" name="TextBox 33">
          <a:extLst>
            <a:ext uri="{FF2B5EF4-FFF2-40B4-BE49-F238E27FC236}">
              <a16:creationId xmlns:a16="http://schemas.microsoft.com/office/drawing/2014/main" id="{C421ACDE-65D6-4A93-BA16-D1D5E96DC4D9}"/>
            </a:ext>
          </a:extLst>
        </xdr:cNvPr>
        <xdr:cNvSpPr txBox="1"/>
      </xdr:nvSpPr>
      <xdr:spPr>
        <a:xfrm>
          <a:off x="3550920" y="571500"/>
          <a:ext cx="1417320" cy="31242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D0AC7FEE-4BD9-46D7-96EA-294812692E69}" type="TxLink">
            <a:rPr lang="en-US" sz="1400" b="0" i="0" u="none" strike="noStrike">
              <a:solidFill>
                <a:srgbClr val="D9D9D9"/>
              </a:solidFill>
              <a:effectLst/>
              <a:latin typeface="+mj-lt"/>
              <a:ea typeface="+mn-ea"/>
              <a:cs typeface="+mn-cs"/>
            </a:rPr>
            <a:pPr marL="0" indent="0"/>
            <a:t>COUNTRY SALES</a:t>
          </a:fld>
          <a:endParaRPr lang="en-US" sz="1800" baseline="0">
            <a:solidFill>
              <a:schemeClr val="tx1">
                <a:lumMod val="50000"/>
                <a:lumOff val="50000"/>
              </a:schemeClr>
            </a:solidFill>
            <a:effectLst/>
            <a:latin typeface="+mj-lt"/>
            <a:ea typeface="+mn-ea"/>
            <a:cs typeface="+mn-cs"/>
          </a:endParaRPr>
        </a:p>
      </xdr:txBody>
    </xdr:sp>
    <xdr:clientData/>
  </xdr:twoCellAnchor>
  <xdr:twoCellAnchor>
    <xdr:from>
      <xdr:col>10</xdr:col>
      <xdr:colOff>53340</xdr:colOff>
      <xdr:row>2</xdr:row>
      <xdr:rowOff>167640</xdr:rowOff>
    </xdr:from>
    <xdr:to>
      <xdr:col>14</xdr:col>
      <xdr:colOff>563880</xdr:colOff>
      <xdr:row>16</xdr:row>
      <xdr:rowOff>0</xdr:rowOff>
    </xdr:to>
    <xdr:graphicFrame macro="">
      <xdr:nvGraphicFramePr>
        <xdr:cNvPr id="37" name="Chart 36">
          <a:extLst>
            <a:ext uri="{FF2B5EF4-FFF2-40B4-BE49-F238E27FC236}">
              <a16:creationId xmlns:a16="http://schemas.microsoft.com/office/drawing/2014/main" id="{9D283905-DABB-4DC7-87B3-A058A83CBB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464820</xdr:colOff>
      <xdr:row>7</xdr:row>
      <xdr:rowOff>144780</xdr:rowOff>
    </xdr:from>
    <xdr:to>
      <xdr:col>13</xdr:col>
      <xdr:colOff>30480</xdr:colOff>
      <xdr:row>11</xdr:row>
      <xdr:rowOff>83820</xdr:rowOff>
    </xdr:to>
    <xdr:cxnSp macro="">
      <xdr:nvCxnSpPr>
        <xdr:cNvPr id="47" name="Straight Connector 46">
          <a:extLst>
            <a:ext uri="{FF2B5EF4-FFF2-40B4-BE49-F238E27FC236}">
              <a16:creationId xmlns:a16="http://schemas.microsoft.com/office/drawing/2014/main" id="{543E4932-8721-686E-4E0B-CF78534B3AFF}"/>
            </a:ext>
          </a:extLst>
        </xdr:cNvPr>
        <xdr:cNvCxnSpPr/>
      </xdr:nvCxnSpPr>
      <xdr:spPr>
        <a:xfrm flipH="1">
          <a:off x="6644640" y="1661160"/>
          <a:ext cx="1028700" cy="82296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7</xdr:row>
      <xdr:rowOff>220980</xdr:rowOff>
    </xdr:from>
    <xdr:to>
      <xdr:col>13</xdr:col>
      <xdr:colOff>106680</xdr:colOff>
      <xdr:row>11</xdr:row>
      <xdr:rowOff>205740</xdr:rowOff>
    </xdr:to>
    <xdr:cxnSp macro="">
      <xdr:nvCxnSpPr>
        <xdr:cNvPr id="45" name="Straight Connector 44">
          <a:extLst>
            <a:ext uri="{FF2B5EF4-FFF2-40B4-BE49-F238E27FC236}">
              <a16:creationId xmlns:a16="http://schemas.microsoft.com/office/drawing/2014/main" id="{DDC72D0C-7F90-49C8-FF92-2D4A727A620F}"/>
            </a:ext>
          </a:extLst>
        </xdr:cNvPr>
        <xdr:cNvCxnSpPr/>
      </xdr:nvCxnSpPr>
      <xdr:spPr>
        <a:xfrm>
          <a:off x="6675120" y="1737360"/>
          <a:ext cx="1074420" cy="86868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601980</xdr:colOff>
      <xdr:row>7</xdr:row>
      <xdr:rowOff>167640</xdr:rowOff>
    </xdr:from>
    <xdr:to>
      <xdr:col>13</xdr:col>
      <xdr:colOff>22860</xdr:colOff>
      <xdr:row>11</xdr:row>
      <xdr:rowOff>114300</xdr:rowOff>
    </xdr:to>
    <xdr:sp macro="" textlink="">
      <xdr:nvSpPr>
        <xdr:cNvPr id="49" name="Oval 48">
          <a:extLst>
            <a:ext uri="{FF2B5EF4-FFF2-40B4-BE49-F238E27FC236}">
              <a16:creationId xmlns:a16="http://schemas.microsoft.com/office/drawing/2014/main" id="{2BB7D8D7-60F1-958E-5607-8DC374BF9AA9}"/>
            </a:ext>
          </a:extLst>
        </xdr:cNvPr>
        <xdr:cNvSpPr/>
      </xdr:nvSpPr>
      <xdr:spPr>
        <a:xfrm>
          <a:off x="6781800" y="1684020"/>
          <a:ext cx="883920" cy="830580"/>
        </a:xfrm>
        <a:prstGeom prst="ellipse">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556260</xdr:colOff>
      <xdr:row>7</xdr:row>
      <xdr:rowOff>167640</xdr:rowOff>
    </xdr:from>
    <xdr:to>
      <xdr:col>13</xdr:col>
      <xdr:colOff>30480</xdr:colOff>
      <xdr:row>11</xdr:row>
      <xdr:rowOff>220980</xdr:rowOff>
    </xdr:to>
    <xdr:sp macro="" textlink="">
      <xdr:nvSpPr>
        <xdr:cNvPr id="43" name="TextBox 42">
          <a:extLst>
            <a:ext uri="{FF2B5EF4-FFF2-40B4-BE49-F238E27FC236}">
              <a16:creationId xmlns:a16="http://schemas.microsoft.com/office/drawing/2014/main" id="{B7860BDC-678E-1C67-7B4A-EC1DB574E564}"/>
            </a:ext>
          </a:extLst>
        </xdr:cNvPr>
        <xdr:cNvSpPr txBox="1"/>
      </xdr:nvSpPr>
      <xdr:spPr>
        <a:xfrm>
          <a:off x="6736080" y="1684020"/>
          <a:ext cx="937260" cy="937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FFC000"/>
              </a:solidFill>
              <a:effectLst>
                <a:outerShdw blurRad="50800" dist="38100" algn="l" rotWithShape="0">
                  <a:prstClr val="black">
                    <a:alpha val="40000"/>
                  </a:prstClr>
                </a:outerShdw>
              </a:effectLst>
              <a:latin typeface="+mj-lt"/>
            </a:rPr>
            <a:t>Sales &amp; Profit by TEAMS</a:t>
          </a:r>
        </a:p>
        <a:p>
          <a:endParaRPr lang="en-IN" sz="1100"/>
        </a:p>
      </xdr:txBody>
    </xdr:sp>
    <xdr:clientData/>
  </xdr:twoCellAnchor>
  <xdr:twoCellAnchor>
    <xdr:from>
      <xdr:col>14</xdr:col>
      <xdr:colOff>22860</xdr:colOff>
      <xdr:row>16</xdr:row>
      <xdr:rowOff>175260</xdr:rowOff>
    </xdr:from>
    <xdr:to>
      <xdr:col>15</xdr:col>
      <xdr:colOff>0</xdr:colOff>
      <xdr:row>18</xdr:row>
      <xdr:rowOff>53340</xdr:rowOff>
    </xdr:to>
    <xdr:sp macro="" textlink="Calculations!AB69">
      <xdr:nvSpPr>
        <xdr:cNvPr id="44" name="TextBox 43">
          <a:extLst>
            <a:ext uri="{FF2B5EF4-FFF2-40B4-BE49-F238E27FC236}">
              <a16:creationId xmlns:a16="http://schemas.microsoft.com/office/drawing/2014/main" id="{3BBEA95D-E184-4D14-91FD-B4101D0D4DE2}"/>
            </a:ext>
          </a:extLst>
        </xdr:cNvPr>
        <xdr:cNvSpPr txBox="1"/>
      </xdr:nvSpPr>
      <xdr:spPr>
        <a:xfrm>
          <a:off x="8564880" y="3657600"/>
          <a:ext cx="1074420" cy="3048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r>
            <a:rPr lang="en-US" sz="1400" baseline="0">
              <a:solidFill>
                <a:schemeClr val="tx1">
                  <a:lumMod val="50000"/>
                  <a:lumOff val="50000"/>
                </a:schemeClr>
              </a:solidFill>
              <a:effectLst/>
              <a:latin typeface="+mj-lt"/>
              <a:ea typeface="+mn-ea"/>
              <a:cs typeface="+mn-cs"/>
            </a:rPr>
            <a:t>Last 28 Days</a:t>
          </a:r>
          <a:endParaRPr lang="en-US" sz="1200" baseline="0">
            <a:solidFill>
              <a:schemeClr val="tx1">
                <a:lumMod val="50000"/>
                <a:lumOff val="50000"/>
              </a:schemeClr>
            </a:solidFill>
            <a:effectLst/>
            <a:latin typeface="+mj-lt"/>
            <a:ea typeface="+mn-ea"/>
            <a:cs typeface="+mn-cs"/>
          </a:endParaRPr>
        </a:p>
      </xdr:txBody>
    </xdr:sp>
    <xdr:clientData/>
  </xdr:twoCellAnchor>
  <xdr:twoCellAnchor editAs="absolute">
    <xdr:from>
      <xdr:col>15</xdr:col>
      <xdr:colOff>243840</xdr:colOff>
      <xdr:row>3</xdr:row>
      <xdr:rowOff>30480</xdr:rowOff>
    </xdr:from>
    <xdr:to>
      <xdr:col>17</xdr:col>
      <xdr:colOff>1491290</xdr:colOff>
      <xdr:row>10</xdr:row>
      <xdr:rowOff>45720</xdr:rowOff>
    </xdr:to>
    <xdr:graphicFrame macro="">
      <xdr:nvGraphicFramePr>
        <xdr:cNvPr id="50" name="Chart 49">
          <a:extLst>
            <a:ext uri="{FF2B5EF4-FFF2-40B4-BE49-F238E27FC236}">
              <a16:creationId xmlns:a16="http://schemas.microsoft.com/office/drawing/2014/main" id="{144A3041-D447-4709-9D67-395208BBB5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17</xdr:col>
      <xdr:colOff>115795</xdr:colOff>
      <xdr:row>7</xdr:row>
      <xdr:rowOff>137160</xdr:rowOff>
    </xdr:from>
    <xdr:to>
      <xdr:col>17</xdr:col>
      <xdr:colOff>1137472</xdr:colOff>
      <xdr:row>9</xdr:row>
      <xdr:rowOff>15240</xdr:rowOff>
    </xdr:to>
    <xdr:sp macro="" textlink="Calculations!T134">
      <xdr:nvSpPr>
        <xdr:cNvPr id="51" name="TextBox 50">
          <a:extLst>
            <a:ext uri="{FF2B5EF4-FFF2-40B4-BE49-F238E27FC236}">
              <a16:creationId xmlns:a16="http://schemas.microsoft.com/office/drawing/2014/main" id="{B6352DFD-040B-487C-918E-567D84B45E4F}"/>
            </a:ext>
          </a:extLst>
        </xdr:cNvPr>
        <xdr:cNvSpPr txBox="1"/>
      </xdr:nvSpPr>
      <xdr:spPr>
        <a:xfrm>
          <a:off x="10226040" y="1653540"/>
          <a:ext cx="1021080" cy="3048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3C3E3DA2-5436-40A4-8A8F-7E3645F2248D}" type="TxLink">
            <a:rPr lang="en-US" sz="1400" baseline="0">
              <a:solidFill>
                <a:schemeClr val="tx1">
                  <a:lumMod val="50000"/>
                  <a:lumOff val="50000"/>
                </a:schemeClr>
              </a:solidFill>
              <a:effectLst/>
              <a:latin typeface="+mj-lt"/>
              <a:ea typeface="+mn-ea"/>
              <a:cs typeface="+mn-cs"/>
            </a:rPr>
            <a:pPr marL="0" indent="0" algn="ctr"/>
            <a:t>$7.41/$10.74m</a:t>
          </a:fld>
          <a:endParaRPr lang="en-US" sz="1400" baseline="0">
            <a:solidFill>
              <a:schemeClr val="tx1">
                <a:lumMod val="50000"/>
                <a:lumOff val="50000"/>
              </a:schemeClr>
            </a:solidFill>
            <a:effectLst/>
            <a:latin typeface="+mj-lt"/>
            <a:ea typeface="+mn-ea"/>
            <a:cs typeface="+mn-cs"/>
          </a:endParaRPr>
        </a:p>
      </xdr:txBody>
    </xdr:sp>
    <xdr:clientData/>
  </xdr:twoCellAnchor>
  <xdr:twoCellAnchor editAs="absolute">
    <xdr:from>
      <xdr:col>17</xdr:col>
      <xdr:colOff>214855</xdr:colOff>
      <xdr:row>2</xdr:row>
      <xdr:rowOff>0</xdr:rowOff>
    </xdr:from>
    <xdr:to>
      <xdr:col>17</xdr:col>
      <xdr:colOff>1167952</xdr:colOff>
      <xdr:row>3</xdr:row>
      <xdr:rowOff>106680</xdr:rowOff>
    </xdr:to>
    <xdr:sp macro="" textlink="Calculations!K134">
      <xdr:nvSpPr>
        <xdr:cNvPr id="52" name="TextBox 51">
          <a:extLst>
            <a:ext uri="{FF2B5EF4-FFF2-40B4-BE49-F238E27FC236}">
              <a16:creationId xmlns:a16="http://schemas.microsoft.com/office/drawing/2014/main" id="{497B971D-3967-4A3E-805D-CD40E06A54DA}"/>
            </a:ext>
          </a:extLst>
        </xdr:cNvPr>
        <xdr:cNvSpPr txBox="1"/>
      </xdr:nvSpPr>
      <xdr:spPr>
        <a:xfrm>
          <a:off x="10325100" y="396240"/>
          <a:ext cx="952500" cy="3048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E1671148-8A0F-4367-A5DA-D23EDC0C711E}" type="TxLink">
            <a:rPr lang="en-US" sz="1600" baseline="0">
              <a:solidFill>
                <a:srgbClr val="FFC000"/>
              </a:solidFill>
              <a:effectLst/>
              <a:latin typeface="+mj-lt"/>
              <a:ea typeface="+mn-ea"/>
              <a:cs typeface="+mn-cs"/>
            </a:rPr>
            <a:pPr marL="0" indent="0" algn="ctr"/>
            <a:t>Bars</a:t>
          </a:fld>
          <a:endParaRPr lang="en-US" sz="1600" baseline="0">
            <a:solidFill>
              <a:srgbClr val="FFC000"/>
            </a:solidFill>
            <a:effectLst/>
            <a:latin typeface="+mj-lt"/>
            <a:ea typeface="+mn-ea"/>
            <a:cs typeface="+mn-cs"/>
          </a:endParaRPr>
        </a:p>
      </xdr:txBody>
    </xdr:sp>
    <xdr:clientData/>
  </xdr:twoCellAnchor>
  <xdr:twoCellAnchor editAs="absolute">
    <xdr:from>
      <xdr:col>17</xdr:col>
      <xdr:colOff>1397150</xdr:colOff>
      <xdr:row>3</xdr:row>
      <xdr:rowOff>7620</xdr:rowOff>
    </xdr:from>
    <xdr:to>
      <xdr:col>19</xdr:col>
      <xdr:colOff>67545</xdr:colOff>
      <xdr:row>10</xdr:row>
      <xdr:rowOff>22860</xdr:rowOff>
    </xdr:to>
    <xdr:graphicFrame macro="">
      <xdr:nvGraphicFramePr>
        <xdr:cNvPr id="53" name="Chart 52">
          <a:extLst>
            <a:ext uri="{FF2B5EF4-FFF2-40B4-BE49-F238E27FC236}">
              <a16:creationId xmlns:a16="http://schemas.microsoft.com/office/drawing/2014/main" id="{E804235D-AE90-4D1B-BAA1-3011D7E600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17</xdr:col>
      <xdr:colOff>1694330</xdr:colOff>
      <xdr:row>7</xdr:row>
      <xdr:rowOff>137160</xdr:rowOff>
    </xdr:from>
    <xdr:to>
      <xdr:col>18</xdr:col>
      <xdr:colOff>1074869</xdr:colOff>
      <xdr:row>9</xdr:row>
      <xdr:rowOff>15240</xdr:rowOff>
    </xdr:to>
    <xdr:sp macro="" textlink="Calculations!$T$135">
      <xdr:nvSpPr>
        <xdr:cNvPr id="54" name="TextBox 53">
          <a:extLst>
            <a:ext uri="{FF2B5EF4-FFF2-40B4-BE49-F238E27FC236}">
              <a16:creationId xmlns:a16="http://schemas.microsoft.com/office/drawing/2014/main" id="{B0526916-29D6-43B7-95F4-B5C0BE2E8B86}"/>
            </a:ext>
          </a:extLst>
        </xdr:cNvPr>
        <xdr:cNvSpPr txBox="1"/>
      </xdr:nvSpPr>
      <xdr:spPr>
        <a:xfrm>
          <a:off x="11803380" y="1653540"/>
          <a:ext cx="1143000" cy="3048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FF7F6693-1A52-4A72-A218-CB9D81DEB646}" type="TxLink">
            <a:rPr lang="en-US" sz="1400" baseline="0">
              <a:solidFill>
                <a:schemeClr val="tx1">
                  <a:lumMod val="50000"/>
                  <a:lumOff val="50000"/>
                </a:schemeClr>
              </a:solidFill>
              <a:effectLst/>
              <a:latin typeface="+mj-lt"/>
              <a:ea typeface="+mn-ea"/>
              <a:cs typeface="+mn-cs"/>
            </a:rPr>
            <a:pPr marL="0" indent="0" algn="ctr"/>
            <a:t>$4.27/$7.08m</a:t>
          </a:fld>
          <a:endParaRPr lang="en-US" sz="1400" baseline="0">
            <a:solidFill>
              <a:schemeClr val="tx1">
                <a:lumMod val="50000"/>
                <a:lumOff val="50000"/>
              </a:schemeClr>
            </a:solidFill>
            <a:effectLst/>
            <a:latin typeface="+mj-lt"/>
            <a:ea typeface="+mn-ea"/>
            <a:cs typeface="+mn-cs"/>
          </a:endParaRPr>
        </a:p>
      </xdr:txBody>
    </xdr:sp>
    <xdr:clientData/>
  </xdr:twoCellAnchor>
  <xdr:twoCellAnchor editAs="absolute">
    <xdr:from>
      <xdr:col>17</xdr:col>
      <xdr:colOff>1640990</xdr:colOff>
      <xdr:row>2</xdr:row>
      <xdr:rowOff>15240</xdr:rowOff>
    </xdr:from>
    <xdr:to>
      <xdr:col>18</xdr:col>
      <xdr:colOff>1021529</xdr:colOff>
      <xdr:row>3</xdr:row>
      <xdr:rowOff>121920</xdr:rowOff>
    </xdr:to>
    <xdr:sp macro="" textlink="Calculations!$K$135">
      <xdr:nvSpPr>
        <xdr:cNvPr id="55" name="TextBox 54">
          <a:extLst>
            <a:ext uri="{FF2B5EF4-FFF2-40B4-BE49-F238E27FC236}">
              <a16:creationId xmlns:a16="http://schemas.microsoft.com/office/drawing/2014/main" id="{4D2EB3B5-2DD3-4CEF-901C-0D6F2C92F3FA}"/>
            </a:ext>
          </a:extLst>
        </xdr:cNvPr>
        <xdr:cNvSpPr txBox="1"/>
      </xdr:nvSpPr>
      <xdr:spPr>
        <a:xfrm>
          <a:off x="11750040" y="411480"/>
          <a:ext cx="1143000" cy="3048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6B46B2EB-3D01-4813-B428-1C24D912CA84}" type="TxLink">
            <a:rPr lang="en-US" sz="1600" baseline="0">
              <a:solidFill>
                <a:srgbClr val="FFC000"/>
              </a:solidFill>
              <a:effectLst/>
              <a:latin typeface="+mj-lt"/>
              <a:ea typeface="+mn-ea"/>
              <a:cs typeface="+mn-cs"/>
            </a:rPr>
            <a:pPr marL="0" indent="0" algn="ctr"/>
            <a:t>Bites▣</a:t>
          </a:fld>
          <a:endParaRPr lang="en-US" sz="1600" baseline="0">
            <a:solidFill>
              <a:srgbClr val="FFC000"/>
            </a:solidFill>
            <a:effectLst/>
            <a:latin typeface="+mj-lt"/>
            <a:ea typeface="+mn-ea"/>
            <a:cs typeface="+mn-cs"/>
          </a:endParaRPr>
        </a:p>
      </xdr:txBody>
    </xdr:sp>
    <xdr:clientData/>
  </xdr:twoCellAnchor>
  <xdr:twoCellAnchor editAs="absolute">
    <xdr:from>
      <xdr:col>19</xdr:col>
      <xdr:colOff>26745</xdr:colOff>
      <xdr:row>2</xdr:row>
      <xdr:rowOff>182880</xdr:rowOff>
    </xdr:from>
    <xdr:to>
      <xdr:col>20</xdr:col>
      <xdr:colOff>824603</xdr:colOff>
      <xdr:row>10</xdr:row>
      <xdr:rowOff>68580</xdr:rowOff>
    </xdr:to>
    <xdr:graphicFrame macro="">
      <xdr:nvGraphicFramePr>
        <xdr:cNvPr id="56" name="Chart 55">
          <a:extLst>
            <a:ext uri="{FF2B5EF4-FFF2-40B4-BE49-F238E27FC236}">
              <a16:creationId xmlns:a16="http://schemas.microsoft.com/office/drawing/2014/main" id="{38D1B2C7-1399-44BE-BA57-194BAEEDF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19</xdr:col>
      <xdr:colOff>445845</xdr:colOff>
      <xdr:row>7</xdr:row>
      <xdr:rowOff>144780</xdr:rowOff>
    </xdr:from>
    <xdr:to>
      <xdr:col>20</xdr:col>
      <xdr:colOff>618863</xdr:colOff>
      <xdr:row>9</xdr:row>
      <xdr:rowOff>22860</xdr:rowOff>
    </xdr:to>
    <xdr:sp macro="" textlink="Calculations!$T$136">
      <xdr:nvSpPr>
        <xdr:cNvPr id="57" name="TextBox 56">
          <a:extLst>
            <a:ext uri="{FF2B5EF4-FFF2-40B4-BE49-F238E27FC236}">
              <a16:creationId xmlns:a16="http://schemas.microsoft.com/office/drawing/2014/main" id="{43C1EAA8-342C-43C8-8E52-B8C0D4A579AF}"/>
            </a:ext>
          </a:extLst>
        </xdr:cNvPr>
        <xdr:cNvSpPr txBox="1"/>
      </xdr:nvSpPr>
      <xdr:spPr>
        <a:xfrm>
          <a:off x="13601700" y="1661160"/>
          <a:ext cx="1143000" cy="30480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9FA66F1A-5318-444A-A888-381C6BE85766}" type="TxLink">
            <a:rPr lang="en-US" sz="1400" baseline="0">
              <a:solidFill>
                <a:schemeClr val="tx1">
                  <a:lumMod val="50000"/>
                  <a:lumOff val="50000"/>
                </a:schemeClr>
              </a:solidFill>
              <a:effectLst/>
              <a:latin typeface="+mj-lt"/>
              <a:ea typeface="+mn-ea"/>
              <a:cs typeface="+mn-cs"/>
            </a:rPr>
            <a:pPr marL="0" indent="0" algn="ctr"/>
            <a:t>$3.34/$3.88m</a:t>
          </a:fld>
          <a:endParaRPr lang="en-US" sz="1400" baseline="0">
            <a:solidFill>
              <a:schemeClr val="tx1">
                <a:lumMod val="50000"/>
                <a:lumOff val="50000"/>
              </a:schemeClr>
            </a:solidFill>
            <a:effectLst/>
            <a:latin typeface="+mj-lt"/>
            <a:ea typeface="+mn-ea"/>
            <a:cs typeface="+mn-cs"/>
          </a:endParaRPr>
        </a:p>
      </xdr:txBody>
    </xdr:sp>
    <xdr:clientData/>
  </xdr:twoCellAnchor>
  <xdr:twoCellAnchor editAs="absolute">
    <xdr:from>
      <xdr:col>19</xdr:col>
      <xdr:colOff>346785</xdr:colOff>
      <xdr:row>2</xdr:row>
      <xdr:rowOff>22860</xdr:rowOff>
    </xdr:from>
    <xdr:to>
      <xdr:col>20</xdr:col>
      <xdr:colOff>519803</xdr:colOff>
      <xdr:row>3</xdr:row>
      <xdr:rowOff>76200</xdr:rowOff>
    </xdr:to>
    <xdr:sp macro="" textlink="Calculations!$K$136">
      <xdr:nvSpPr>
        <xdr:cNvPr id="58" name="TextBox 57">
          <a:extLst>
            <a:ext uri="{FF2B5EF4-FFF2-40B4-BE49-F238E27FC236}">
              <a16:creationId xmlns:a16="http://schemas.microsoft.com/office/drawing/2014/main" id="{CE46059A-8863-4714-AE2E-F116CFDED7D8}"/>
            </a:ext>
          </a:extLst>
        </xdr:cNvPr>
        <xdr:cNvSpPr txBox="1"/>
      </xdr:nvSpPr>
      <xdr:spPr>
        <a:xfrm>
          <a:off x="13502640" y="419100"/>
          <a:ext cx="1143000" cy="25146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lgn="ctr"/>
          <a:fld id="{1963D37C-7BB4-459C-82FC-DCF9C700643E}" type="TxLink">
            <a:rPr lang="en-US" sz="1600" baseline="0">
              <a:solidFill>
                <a:srgbClr val="FFC000"/>
              </a:solidFill>
              <a:effectLst/>
              <a:latin typeface="+mj-lt"/>
              <a:ea typeface="+mn-ea"/>
              <a:cs typeface="+mn-cs"/>
            </a:rPr>
            <a:pPr marL="0" indent="0" algn="ctr"/>
            <a:t>Other</a:t>
          </a:fld>
          <a:endParaRPr lang="en-US" sz="1600" baseline="0">
            <a:solidFill>
              <a:srgbClr val="FFC000"/>
            </a:solidFill>
            <a:effectLst/>
            <a:latin typeface="+mj-lt"/>
            <a:ea typeface="+mn-ea"/>
            <a:cs typeface="+mn-cs"/>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0.31315</cdr:x>
      <cdr:y>0.29131</cdr:y>
    </cdr:from>
    <cdr:to>
      <cdr:x>0.68337</cdr:x>
      <cdr:y>0.66986</cdr:y>
    </cdr:to>
    <cdr:sp macro="" textlink="Calculations!$M$134">
      <cdr:nvSpPr>
        <cdr:cNvPr id="2" name="Oval 1">
          <a:extLst xmlns:a="http://schemas.openxmlformats.org/drawingml/2006/main">
            <a:ext uri="{FF2B5EF4-FFF2-40B4-BE49-F238E27FC236}">
              <a16:creationId xmlns:a16="http://schemas.microsoft.com/office/drawing/2014/main" id="{8CBB2BDD-088C-9280-BDF3-A4E4895F1194}"/>
            </a:ext>
          </a:extLst>
        </cdr:cNvPr>
        <cdr:cNvSpPr/>
      </cdr:nvSpPr>
      <cdr:spPr>
        <a:xfrm xmlns:a="http://schemas.openxmlformats.org/drawingml/2006/main">
          <a:off x="537738" y="463942"/>
          <a:ext cx="635742" cy="602857"/>
        </a:xfrm>
        <a:prstGeom xmlns:a="http://schemas.openxmlformats.org/drawingml/2006/main" prst="ellipse">
          <a:avLst/>
        </a:prstGeom>
        <a:solidFill xmlns:a="http://schemas.openxmlformats.org/drawingml/2006/main">
          <a:schemeClr val="bg2">
            <a:lumMod val="90000"/>
          </a:schemeClr>
        </a:solidFill>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F124ACBA-AE23-4269-A153-5BAC70C1AC2F}" type="TxLink">
            <a:rPr lang="en-US" sz="1100" b="0" i="0" u="none" strike="noStrike">
              <a:solidFill>
                <a:srgbClr val="000000"/>
              </a:solidFill>
              <a:latin typeface="+mj-lt"/>
            </a:rPr>
            <a:pPr algn="ctr"/>
            <a:t>69.0%</a:t>
          </a:fld>
          <a:endParaRPr lang="en-US" sz="1100">
            <a:latin typeface="+mj-lt"/>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0.31315</cdr:x>
      <cdr:y>0.29131</cdr:y>
    </cdr:from>
    <cdr:to>
      <cdr:x>0.68337</cdr:x>
      <cdr:y>0.66986</cdr:y>
    </cdr:to>
    <cdr:sp macro="" textlink="Calculations!$M$135">
      <cdr:nvSpPr>
        <cdr:cNvPr id="2" name="Oval 1">
          <a:extLst xmlns:a="http://schemas.openxmlformats.org/drawingml/2006/main">
            <a:ext uri="{FF2B5EF4-FFF2-40B4-BE49-F238E27FC236}">
              <a16:creationId xmlns:a16="http://schemas.microsoft.com/office/drawing/2014/main" id="{8CBB2BDD-088C-9280-BDF3-A4E4895F1194}"/>
            </a:ext>
          </a:extLst>
        </cdr:cNvPr>
        <cdr:cNvSpPr/>
      </cdr:nvSpPr>
      <cdr:spPr>
        <a:xfrm xmlns:a="http://schemas.openxmlformats.org/drawingml/2006/main">
          <a:off x="537738" y="463942"/>
          <a:ext cx="635742" cy="602857"/>
        </a:xfrm>
        <a:prstGeom xmlns:a="http://schemas.openxmlformats.org/drawingml/2006/main" prst="ellipse">
          <a:avLst/>
        </a:prstGeom>
        <a:solidFill xmlns:a="http://schemas.openxmlformats.org/drawingml/2006/main">
          <a:schemeClr val="bg2">
            <a:lumMod val="90000"/>
          </a:schemeClr>
        </a:solidFill>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E00DF155-0BD7-4A62-8982-F2C252D45267}" type="TxLink">
            <a:rPr lang="en-US" sz="1100" b="0" i="0" u="none" strike="noStrike">
              <a:solidFill>
                <a:srgbClr val="000000"/>
              </a:solidFill>
              <a:latin typeface="+mj-lt"/>
            </a:rPr>
            <a:pPr algn="ctr"/>
            <a:t>60.3%</a:t>
          </a:fld>
          <a:endParaRPr lang="en-US" sz="900">
            <a:latin typeface="+mj-lt"/>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0.31315</cdr:x>
      <cdr:y>0.29131</cdr:y>
    </cdr:from>
    <cdr:to>
      <cdr:x>0.68337</cdr:x>
      <cdr:y>0.66986</cdr:y>
    </cdr:to>
    <cdr:sp macro="" textlink="Calculations!$M$136">
      <cdr:nvSpPr>
        <cdr:cNvPr id="2" name="Oval 1">
          <a:extLst xmlns:a="http://schemas.openxmlformats.org/drawingml/2006/main">
            <a:ext uri="{FF2B5EF4-FFF2-40B4-BE49-F238E27FC236}">
              <a16:creationId xmlns:a16="http://schemas.microsoft.com/office/drawing/2014/main" id="{8CBB2BDD-088C-9280-BDF3-A4E4895F1194}"/>
            </a:ext>
          </a:extLst>
        </cdr:cNvPr>
        <cdr:cNvSpPr/>
      </cdr:nvSpPr>
      <cdr:spPr>
        <a:xfrm xmlns:a="http://schemas.openxmlformats.org/drawingml/2006/main">
          <a:off x="537738" y="463942"/>
          <a:ext cx="635742" cy="602857"/>
        </a:xfrm>
        <a:prstGeom xmlns:a="http://schemas.openxmlformats.org/drawingml/2006/main" prst="ellipse">
          <a:avLst/>
        </a:prstGeom>
        <a:solidFill xmlns:a="http://schemas.openxmlformats.org/drawingml/2006/main">
          <a:schemeClr val="bg2">
            <a:lumMod val="90000"/>
          </a:schemeClr>
        </a:solidFill>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0E7B78C9-9AF0-4DA6-B5CD-64B381C7AC0E}" type="TxLink">
            <a:rPr lang="en-US" sz="1100" b="0" i="0" u="none" strike="noStrike">
              <a:solidFill>
                <a:srgbClr val="000000"/>
              </a:solidFill>
              <a:latin typeface="+mj-lt"/>
            </a:rPr>
            <a:pPr algn="ctr"/>
            <a:t>86.2%</a:t>
          </a:fld>
          <a:endParaRPr lang="en-US" sz="900">
            <a:latin typeface="+mj-lt"/>
          </a:endParaRP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16</xdr:col>
      <xdr:colOff>26670</xdr:colOff>
      <xdr:row>30</xdr:row>
      <xdr:rowOff>41911</xdr:rowOff>
    </xdr:from>
    <xdr:to>
      <xdr:col>16</xdr:col>
      <xdr:colOff>209550</xdr:colOff>
      <xdr:row>31</xdr:row>
      <xdr:rowOff>20956</xdr:rowOff>
    </xdr:to>
    <xdr:pic>
      <xdr:nvPicPr>
        <xdr:cNvPr id="3" name="Graphic 2" descr="Shopping cart with solid fill">
          <a:extLst>
            <a:ext uri="{FF2B5EF4-FFF2-40B4-BE49-F238E27FC236}">
              <a16:creationId xmlns:a16="http://schemas.microsoft.com/office/drawing/2014/main" id="{36715A99-6C1D-49E0-8755-D2F0BC1299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939010" y="6374131"/>
          <a:ext cx="182880" cy="177165"/>
        </a:xfrm>
        <a:prstGeom prst="rect">
          <a:avLst/>
        </a:prstGeom>
      </xdr:spPr>
    </xdr:pic>
    <xdr:clientData/>
  </xdr:twoCellAnchor>
  <xdr:twoCellAnchor>
    <xdr:from>
      <xdr:col>16</xdr:col>
      <xdr:colOff>236220</xdr:colOff>
      <xdr:row>30</xdr:row>
      <xdr:rowOff>0</xdr:rowOff>
    </xdr:from>
    <xdr:to>
      <xdr:col>17</xdr:col>
      <xdr:colOff>657225</xdr:colOff>
      <xdr:row>32</xdr:row>
      <xdr:rowOff>7620</xdr:rowOff>
    </xdr:to>
    <xdr:sp macro="" textlink="">
      <xdr:nvSpPr>
        <xdr:cNvPr id="4" name="TextBox 3">
          <a:extLst>
            <a:ext uri="{FF2B5EF4-FFF2-40B4-BE49-F238E27FC236}">
              <a16:creationId xmlns:a16="http://schemas.microsoft.com/office/drawing/2014/main" id="{411D2C13-1F0A-4ED0-9350-DE449CA7FD9B}"/>
            </a:ext>
          </a:extLst>
        </xdr:cNvPr>
        <xdr:cNvSpPr txBox="1"/>
      </xdr:nvSpPr>
      <xdr:spPr>
        <a:xfrm>
          <a:off x="6103620" y="0"/>
          <a:ext cx="2333625" cy="80772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16</xdr:col>
      <xdr:colOff>0</xdr:colOff>
      <xdr:row>31</xdr:row>
      <xdr:rowOff>373380</xdr:rowOff>
    </xdr:from>
    <xdr:to>
      <xdr:col>18</xdr:col>
      <xdr:colOff>0</xdr:colOff>
      <xdr:row>34</xdr:row>
      <xdr:rowOff>142876</xdr:rowOff>
    </xdr:to>
    <xdr:sp macro="" textlink="$U$22">
      <xdr:nvSpPr>
        <xdr:cNvPr id="5" name="TextBox 4">
          <a:extLst>
            <a:ext uri="{FF2B5EF4-FFF2-40B4-BE49-F238E27FC236}">
              <a16:creationId xmlns:a16="http://schemas.microsoft.com/office/drawing/2014/main" id="{3CC9E8EB-38A5-4977-8B41-220E2CED1B28}"/>
            </a:ext>
          </a:extLst>
        </xdr:cNvPr>
        <xdr:cNvSpPr txBox="1"/>
      </xdr:nvSpPr>
      <xdr:spPr>
        <a:xfrm>
          <a:off x="5867400" y="655320"/>
          <a:ext cx="3086100" cy="85153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46ADE47-0622-4008-8D6A-B21CDAA9BD5E}" type="TxLink">
            <a:rPr lang="en-US" sz="1100" b="0" i="0" u="none" strike="noStrike">
              <a:solidFill>
                <a:srgbClr val="000000"/>
              </a:solidFill>
              <a:latin typeface="Comic Sans MS"/>
              <a:ea typeface="+mn-ea"/>
              <a:cs typeface="+mn-cs"/>
            </a:rPr>
            <a:pPr marL="0" indent="0"/>
            <a:t>₹ 2,17,01,722</a:t>
          </a:fld>
          <a:endPar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endParaRPr>
        </a:p>
      </xdr:txBody>
    </xdr:sp>
    <xdr:clientData/>
  </xdr:twoCellAnchor>
  <xdr:twoCellAnchor editAs="oneCell">
    <xdr:from>
      <xdr:col>19</xdr:col>
      <xdr:colOff>19050</xdr:colOff>
      <xdr:row>31</xdr:row>
      <xdr:rowOff>34291</xdr:rowOff>
    </xdr:from>
    <xdr:to>
      <xdr:col>19</xdr:col>
      <xdr:colOff>201930</xdr:colOff>
      <xdr:row>32</xdr:row>
      <xdr:rowOff>13336</xdr:rowOff>
    </xdr:to>
    <xdr:pic>
      <xdr:nvPicPr>
        <xdr:cNvPr id="6" name="Graphic 5" descr="Shopping cart with solid fill">
          <a:extLst>
            <a:ext uri="{FF2B5EF4-FFF2-40B4-BE49-F238E27FC236}">
              <a16:creationId xmlns:a16="http://schemas.microsoft.com/office/drawing/2014/main" id="{71095848-83AD-4A6B-BA90-917CA84A8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886450" y="316231"/>
          <a:ext cx="182880" cy="177165"/>
        </a:xfrm>
        <a:prstGeom prst="rect">
          <a:avLst/>
        </a:prstGeom>
      </xdr:spPr>
    </xdr:pic>
    <xdr:clientData/>
  </xdr:twoCellAnchor>
  <xdr:twoCellAnchor>
    <xdr:from>
      <xdr:col>19</xdr:col>
      <xdr:colOff>236220</xdr:colOff>
      <xdr:row>30</xdr:row>
      <xdr:rowOff>0</xdr:rowOff>
    </xdr:from>
    <xdr:to>
      <xdr:col>20</xdr:col>
      <xdr:colOff>657225</xdr:colOff>
      <xdr:row>32</xdr:row>
      <xdr:rowOff>7620</xdr:rowOff>
    </xdr:to>
    <xdr:sp macro="" textlink="">
      <xdr:nvSpPr>
        <xdr:cNvPr id="7" name="TextBox 6">
          <a:extLst>
            <a:ext uri="{FF2B5EF4-FFF2-40B4-BE49-F238E27FC236}">
              <a16:creationId xmlns:a16="http://schemas.microsoft.com/office/drawing/2014/main" id="{7428A25B-5B58-49E4-9596-DD5E48360B7C}"/>
            </a:ext>
          </a:extLst>
        </xdr:cNvPr>
        <xdr:cNvSpPr txBox="1"/>
      </xdr:nvSpPr>
      <xdr:spPr>
        <a:xfrm>
          <a:off x="6103620" y="0"/>
          <a:ext cx="2333625" cy="80772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19</xdr:col>
      <xdr:colOff>0</xdr:colOff>
      <xdr:row>31</xdr:row>
      <xdr:rowOff>373380</xdr:rowOff>
    </xdr:from>
    <xdr:to>
      <xdr:col>21</xdr:col>
      <xdr:colOff>0</xdr:colOff>
      <xdr:row>34</xdr:row>
      <xdr:rowOff>142876</xdr:rowOff>
    </xdr:to>
    <xdr:sp macro="" textlink="$Y$22">
      <xdr:nvSpPr>
        <xdr:cNvPr id="8" name="TextBox 7">
          <a:extLst>
            <a:ext uri="{FF2B5EF4-FFF2-40B4-BE49-F238E27FC236}">
              <a16:creationId xmlns:a16="http://schemas.microsoft.com/office/drawing/2014/main" id="{27C4E040-CA50-4609-8C96-6445E7150A0E}"/>
            </a:ext>
          </a:extLst>
        </xdr:cNvPr>
        <xdr:cNvSpPr txBox="1"/>
      </xdr:nvSpPr>
      <xdr:spPr>
        <a:xfrm>
          <a:off x="5867400" y="655320"/>
          <a:ext cx="3086100" cy="85153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4BE7BAC6-D6EB-4CFE-8565-0E9CEA393DC9}" type="TxLink">
            <a:rPr lang="en-US" sz="2800" b="1" i="0" u="none" strike="noStrike" cap="none" spc="0">
              <a:ln w="0"/>
              <a:solidFill>
                <a:srgbClr val="054C81"/>
              </a:solidFill>
              <a:effectLst>
                <a:outerShdw blurRad="50800" dist="38100" dir="8100000" algn="tr" rotWithShape="0">
                  <a:prstClr val="black">
                    <a:alpha val="40000"/>
                  </a:prstClr>
                </a:outerShdw>
              </a:effectLst>
              <a:latin typeface="Comic Sans MS"/>
              <a:ea typeface="+mn-ea"/>
              <a:cs typeface="+mn-cs"/>
            </a:rPr>
            <a:pPr marL="0" indent="0"/>
            <a:t>$21.70 m</a:t>
          </a:fld>
          <a:endParaRPr lang="en-US" sz="2800" b="1" cap="none" spc="0">
            <a:ln w="0"/>
            <a:solidFill>
              <a:srgbClr val="054C81"/>
            </a:solidFill>
            <a:effectLst>
              <a:outerShdw blurRad="50800" dist="38100" dir="8100000" algn="tr" rotWithShape="0">
                <a:prstClr val="black">
                  <a:alpha val="40000"/>
                </a:prstClr>
              </a:outerShdw>
            </a:effectLst>
            <a:ea typeface="+mn-ea"/>
            <a:cs typeface="+mn-cs"/>
          </a:endParaRPr>
        </a:p>
      </xdr:txBody>
    </xdr:sp>
    <xdr:clientData/>
  </xdr:twoCellAnchor>
  <xdr:twoCellAnchor editAs="oneCell">
    <xdr:from>
      <xdr:col>23</xdr:col>
      <xdr:colOff>289560</xdr:colOff>
      <xdr:row>61</xdr:row>
      <xdr:rowOff>175260</xdr:rowOff>
    </xdr:from>
    <xdr:to>
      <xdr:col>26</xdr:col>
      <xdr:colOff>53341</xdr:colOff>
      <xdr:row>68</xdr:row>
      <xdr:rowOff>2973</xdr:rowOff>
    </xdr:to>
    <mc:AlternateContent xmlns:mc="http://schemas.openxmlformats.org/markup-compatibility/2006" xmlns:a14="http://schemas.microsoft.com/office/drawing/2010/main">
      <mc:Choice Requires="a14">
        <xdr:graphicFrame macro="">
          <xdr:nvGraphicFramePr>
            <xdr:cNvPr id="2" name="Category 1">
              <a:extLst>
                <a:ext uri="{FF2B5EF4-FFF2-40B4-BE49-F238E27FC236}">
                  <a16:creationId xmlns:a16="http://schemas.microsoft.com/office/drawing/2014/main" id="{B9134478-ED1E-471E-84FF-9B514F7448DA}"/>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21930360" y="12672060"/>
              <a:ext cx="2484120" cy="1257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701040</xdr:colOff>
      <xdr:row>67</xdr:row>
      <xdr:rowOff>26670</xdr:rowOff>
    </xdr:from>
    <xdr:to>
      <xdr:col>21</xdr:col>
      <xdr:colOff>137160</xdr:colOff>
      <xdr:row>80</xdr:row>
      <xdr:rowOff>186690</xdr:rowOff>
    </xdr:to>
    <xdr:graphicFrame macro="">
      <xdr:nvGraphicFramePr>
        <xdr:cNvPr id="10" name="Chart 9">
          <a:extLst>
            <a:ext uri="{FF2B5EF4-FFF2-40B4-BE49-F238E27FC236}">
              <a16:creationId xmlns:a16="http://schemas.microsoft.com/office/drawing/2014/main" id="{ED45D212-6B0A-A521-4E94-FB41E51C67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7620</xdr:colOff>
      <xdr:row>112</xdr:row>
      <xdr:rowOff>186690</xdr:rowOff>
    </xdr:from>
    <xdr:to>
      <xdr:col>14</xdr:col>
      <xdr:colOff>167640</xdr:colOff>
      <xdr:row>126</xdr:row>
      <xdr:rowOff>156210</xdr:rowOff>
    </xdr:to>
    <xdr:graphicFrame macro="">
      <xdr:nvGraphicFramePr>
        <xdr:cNvPr id="9" name="Chart 8">
          <a:extLst>
            <a:ext uri="{FF2B5EF4-FFF2-40B4-BE49-F238E27FC236}">
              <a16:creationId xmlns:a16="http://schemas.microsoft.com/office/drawing/2014/main" id="{C8F3F47F-2598-9B5E-3883-A2BDFBB5D9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1036320</xdr:colOff>
      <xdr:row>131</xdr:row>
      <xdr:rowOff>137160</xdr:rowOff>
    </xdr:from>
    <xdr:to>
      <xdr:col>11</xdr:col>
      <xdr:colOff>337980</xdr:colOff>
      <xdr:row>139</xdr:row>
      <xdr:rowOff>144780</xdr:rowOff>
    </xdr:to>
    <xdr:graphicFrame macro="">
      <xdr:nvGraphicFramePr>
        <xdr:cNvPr id="11" name="Chart 10">
          <a:extLst>
            <a:ext uri="{FF2B5EF4-FFF2-40B4-BE49-F238E27FC236}">
              <a16:creationId xmlns:a16="http://schemas.microsoft.com/office/drawing/2014/main" id="{3C3B9C63-A2F7-4079-BAA0-D11BFFA5FD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449580</xdr:colOff>
      <xdr:row>137</xdr:row>
      <xdr:rowOff>76200</xdr:rowOff>
    </xdr:from>
    <xdr:to>
      <xdr:col>13</xdr:col>
      <xdr:colOff>543720</xdr:colOff>
      <xdr:row>145</xdr:row>
      <xdr:rowOff>83820</xdr:rowOff>
    </xdr:to>
    <xdr:graphicFrame macro="">
      <xdr:nvGraphicFramePr>
        <xdr:cNvPr id="13" name="Chart 12">
          <a:extLst>
            <a:ext uri="{FF2B5EF4-FFF2-40B4-BE49-F238E27FC236}">
              <a16:creationId xmlns:a16="http://schemas.microsoft.com/office/drawing/2014/main" id="{9A714C45-54D8-459F-BECF-1419F5B2A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0.35833</cdr:x>
      <cdr:y>0.25972</cdr:y>
    </cdr:from>
    <cdr:to>
      <cdr:x>0.64</cdr:x>
      <cdr:y>0.72917</cdr:y>
    </cdr:to>
    <cdr:sp macro="" textlink="Calculations!$M$134">
      <cdr:nvSpPr>
        <cdr:cNvPr id="2" name="Oval 1">
          <a:extLst xmlns:a="http://schemas.openxmlformats.org/drawingml/2006/main">
            <a:ext uri="{FF2B5EF4-FFF2-40B4-BE49-F238E27FC236}">
              <a16:creationId xmlns:a16="http://schemas.microsoft.com/office/drawing/2014/main" id="{8CBB2BDD-088C-9280-BDF3-A4E4895F1194}"/>
            </a:ext>
          </a:extLst>
        </cdr:cNvPr>
        <cdr:cNvSpPr/>
      </cdr:nvSpPr>
      <cdr:spPr>
        <a:xfrm xmlns:a="http://schemas.openxmlformats.org/drawingml/2006/main">
          <a:off x="1638300" y="712470"/>
          <a:ext cx="1287780" cy="1287780"/>
        </a:xfrm>
        <a:prstGeom xmlns:a="http://schemas.openxmlformats.org/drawingml/2006/main" prst="ellipse">
          <a:avLst/>
        </a:prstGeom>
        <a:solidFill xmlns:a="http://schemas.openxmlformats.org/drawingml/2006/main">
          <a:schemeClr val="bg2">
            <a:lumMod val="90000"/>
          </a:schemeClr>
        </a:solidFill>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F124ACBA-AE23-4269-A153-5BAC70C1AC2F}" type="TxLink">
            <a:rPr lang="en-US" sz="2000" b="0" i="0" u="none" strike="noStrike">
              <a:solidFill>
                <a:srgbClr val="000000"/>
              </a:solidFill>
              <a:latin typeface="+mj-lt"/>
            </a:rPr>
            <a:pPr algn="ctr"/>
            <a:t>69.0%</a:t>
          </a:fld>
          <a:endParaRPr lang="en-US">
            <a:latin typeface="+mj-lt"/>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0.31315</cdr:x>
      <cdr:y>0.29131</cdr:y>
    </cdr:from>
    <cdr:to>
      <cdr:x>0.68337</cdr:x>
      <cdr:y>0.66986</cdr:y>
    </cdr:to>
    <cdr:sp macro="" textlink="Calculations!$M$134">
      <cdr:nvSpPr>
        <cdr:cNvPr id="2" name="Oval 1">
          <a:extLst xmlns:a="http://schemas.openxmlformats.org/drawingml/2006/main">
            <a:ext uri="{FF2B5EF4-FFF2-40B4-BE49-F238E27FC236}">
              <a16:creationId xmlns:a16="http://schemas.microsoft.com/office/drawing/2014/main" id="{8CBB2BDD-088C-9280-BDF3-A4E4895F1194}"/>
            </a:ext>
          </a:extLst>
        </cdr:cNvPr>
        <cdr:cNvSpPr/>
      </cdr:nvSpPr>
      <cdr:spPr>
        <a:xfrm xmlns:a="http://schemas.openxmlformats.org/drawingml/2006/main">
          <a:off x="537738" y="463942"/>
          <a:ext cx="635742" cy="602857"/>
        </a:xfrm>
        <a:prstGeom xmlns:a="http://schemas.openxmlformats.org/drawingml/2006/main" prst="ellipse">
          <a:avLst/>
        </a:prstGeom>
        <a:solidFill xmlns:a="http://schemas.openxmlformats.org/drawingml/2006/main">
          <a:schemeClr val="bg2">
            <a:lumMod val="90000"/>
          </a:schemeClr>
        </a:solidFill>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F124ACBA-AE23-4269-A153-5BAC70C1AC2F}" type="TxLink">
            <a:rPr lang="en-US" sz="900" b="0" i="0" u="none" strike="noStrike">
              <a:solidFill>
                <a:srgbClr val="000000"/>
              </a:solidFill>
              <a:latin typeface="+mj-lt"/>
            </a:rPr>
            <a:pPr algn="ctr"/>
            <a:t>69.0%</a:t>
          </a:fld>
          <a:endParaRPr lang="en-US" sz="900">
            <a:latin typeface="+mj-lt"/>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0.31315</cdr:x>
      <cdr:y>0.29131</cdr:y>
    </cdr:from>
    <cdr:to>
      <cdr:x>0.68337</cdr:x>
      <cdr:y>0.66986</cdr:y>
    </cdr:to>
    <cdr:sp macro="" textlink="Calculations!$M$136">
      <cdr:nvSpPr>
        <cdr:cNvPr id="2" name="Oval 1">
          <a:extLst xmlns:a="http://schemas.openxmlformats.org/drawingml/2006/main">
            <a:ext uri="{FF2B5EF4-FFF2-40B4-BE49-F238E27FC236}">
              <a16:creationId xmlns:a16="http://schemas.microsoft.com/office/drawing/2014/main" id="{8CBB2BDD-088C-9280-BDF3-A4E4895F1194}"/>
            </a:ext>
          </a:extLst>
        </cdr:cNvPr>
        <cdr:cNvSpPr/>
      </cdr:nvSpPr>
      <cdr:spPr>
        <a:xfrm xmlns:a="http://schemas.openxmlformats.org/drawingml/2006/main">
          <a:off x="537738" y="463942"/>
          <a:ext cx="635742" cy="602857"/>
        </a:xfrm>
        <a:prstGeom xmlns:a="http://schemas.openxmlformats.org/drawingml/2006/main" prst="ellipse">
          <a:avLst/>
        </a:prstGeom>
        <a:solidFill xmlns:a="http://schemas.openxmlformats.org/drawingml/2006/main">
          <a:schemeClr val="bg2">
            <a:lumMod val="90000"/>
          </a:schemeClr>
        </a:solidFill>
        <a:effectLst xmlns:a="http://schemas.openxmlformats.org/drawingml/2006/main">
          <a:innerShdw blurRad="114300">
            <a:prstClr val="black"/>
          </a:innerShdw>
        </a:effectLst>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none" lIns="0" tIns="0" rIns="0" bIns="0" anchor="ctr"/>
        <a:lstStyle xmlns:a="http://schemas.openxmlformats.org/drawingml/2006/main"/>
        <a:p xmlns:a="http://schemas.openxmlformats.org/drawingml/2006/main">
          <a:pPr algn="ctr"/>
          <a:fld id="{0E7B78C9-9AF0-4DA6-B5CD-64B381C7AC0E}" type="TxLink">
            <a:rPr lang="en-US" sz="1100" b="0" i="0" u="none" strike="noStrike">
              <a:solidFill>
                <a:srgbClr val="000000"/>
              </a:solidFill>
              <a:latin typeface="+mj-lt"/>
            </a:rPr>
            <a:pPr algn="ctr"/>
            <a:t>86.2%</a:t>
          </a:fld>
          <a:endParaRPr lang="en-US" sz="900">
            <a:latin typeface="+mj-lt"/>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0</xdr:col>
      <xdr:colOff>676276</xdr:colOff>
      <xdr:row>1</xdr:row>
      <xdr:rowOff>66675</xdr:rowOff>
    </xdr:from>
    <xdr:to>
      <xdr:col>3</xdr:col>
      <xdr:colOff>676276</xdr:colOff>
      <xdr:row>4</xdr:row>
      <xdr:rowOff>66675</xdr:rowOff>
    </xdr:to>
    <xdr:sp macro="" textlink="">
      <xdr:nvSpPr>
        <xdr:cNvPr id="2" name="TextBox 1">
          <a:extLst>
            <a:ext uri="{FF2B5EF4-FFF2-40B4-BE49-F238E27FC236}">
              <a16:creationId xmlns:a16="http://schemas.microsoft.com/office/drawing/2014/main" id="{1F06CC77-C905-4F10-9BE5-F226E6F29443}"/>
            </a:ext>
          </a:extLst>
        </xdr:cNvPr>
        <xdr:cNvSpPr txBox="1"/>
      </xdr:nvSpPr>
      <xdr:spPr>
        <a:xfrm>
          <a:off x="668656" y="1819275"/>
          <a:ext cx="323088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6</xdr:row>
      <xdr:rowOff>0</xdr:rowOff>
    </xdr:from>
    <xdr:to>
      <xdr:col>1</xdr:col>
      <xdr:colOff>520694</xdr:colOff>
      <xdr:row>6</xdr:row>
      <xdr:rowOff>268605</xdr:rowOff>
    </xdr:to>
    <xdr:pic>
      <xdr:nvPicPr>
        <xdr:cNvPr id="3" name="Graphic 2" descr="Pie chart with solid fill">
          <a:extLst>
            <a:ext uri="{FF2B5EF4-FFF2-40B4-BE49-F238E27FC236}">
              <a16:creationId xmlns:a16="http://schemas.microsoft.com/office/drawing/2014/main" id="{DF011CB3-1AB1-4C85-9958-D02652CA0A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6934" y="2628900"/>
          <a:ext cx="274320" cy="268605"/>
        </a:xfrm>
        <a:prstGeom prst="rect">
          <a:avLst/>
        </a:prstGeom>
      </xdr:spPr>
    </xdr:pic>
    <xdr:clientData/>
  </xdr:twoCellAnchor>
  <xdr:twoCellAnchor editAs="oneCell">
    <xdr:from>
      <xdr:col>1</xdr:col>
      <xdr:colOff>246374</xdr:colOff>
      <xdr:row>9</xdr:row>
      <xdr:rowOff>12840</xdr:rowOff>
    </xdr:from>
    <xdr:to>
      <xdr:col>1</xdr:col>
      <xdr:colOff>520694</xdr:colOff>
      <xdr:row>9</xdr:row>
      <xdr:rowOff>281445</xdr:rowOff>
    </xdr:to>
    <xdr:pic>
      <xdr:nvPicPr>
        <xdr:cNvPr id="4" name="Graphic 3" descr="Upward trend with solid fill">
          <a:extLst>
            <a:ext uri="{FF2B5EF4-FFF2-40B4-BE49-F238E27FC236}">
              <a16:creationId xmlns:a16="http://schemas.microsoft.com/office/drawing/2014/main" id="{FCDEC535-485B-463C-9B54-6BFE29842D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16934" y="3167520"/>
          <a:ext cx="274320" cy="268605"/>
        </a:xfrm>
        <a:prstGeom prst="rect">
          <a:avLst/>
        </a:prstGeom>
      </xdr:spPr>
    </xdr:pic>
    <xdr:clientData/>
  </xdr:twoCellAnchor>
  <xdr:twoCellAnchor editAs="oneCell">
    <xdr:from>
      <xdr:col>1</xdr:col>
      <xdr:colOff>246374</xdr:colOff>
      <xdr:row>12</xdr:row>
      <xdr:rowOff>25680</xdr:rowOff>
    </xdr:from>
    <xdr:to>
      <xdr:col>1</xdr:col>
      <xdr:colOff>520694</xdr:colOff>
      <xdr:row>13</xdr:row>
      <xdr:rowOff>12345</xdr:rowOff>
    </xdr:to>
    <xdr:pic>
      <xdr:nvPicPr>
        <xdr:cNvPr id="5" name="Graphic 4" descr="Piggy Bank with solid fill">
          <a:extLst>
            <a:ext uri="{FF2B5EF4-FFF2-40B4-BE49-F238E27FC236}">
              <a16:creationId xmlns:a16="http://schemas.microsoft.com/office/drawing/2014/main" id="{2523EE55-C217-43C8-9209-67D88FC2B6C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16934" y="3706140"/>
          <a:ext cx="274320" cy="268605"/>
        </a:xfrm>
        <a:prstGeom prst="rect">
          <a:avLst/>
        </a:prstGeom>
      </xdr:spPr>
    </xdr:pic>
    <xdr:clientData/>
  </xdr:twoCellAnchor>
  <xdr:twoCellAnchor editAs="oneCell">
    <xdr:from>
      <xdr:col>1</xdr:col>
      <xdr:colOff>246374</xdr:colOff>
      <xdr:row>15</xdr:row>
      <xdr:rowOff>38520</xdr:rowOff>
    </xdr:from>
    <xdr:to>
      <xdr:col>1</xdr:col>
      <xdr:colOff>520694</xdr:colOff>
      <xdr:row>16</xdr:row>
      <xdr:rowOff>25185</xdr:rowOff>
    </xdr:to>
    <xdr:pic>
      <xdr:nvPicPr>
        <xdr:cNvPr id="6" name="Graphic 5" descr="Coins with solid fill">
          <a:extLst>
            <a:ext uri="{FF2B5EF4-FFF2-40B4-BE49-F238E27FC236}">
              <a16:creationId xmlns:a16="http://schemas.microsoft.com/office/drawing/2014/main" id="{C701671D-8B90-4F18-867C-1DA26192147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16934" y="4244760"/>
          <a:ext cx="274320" cy="268605"/>
        </a:xfrm>
        <a:prstGeom prst="rect">
          <a:avLst/>
        </a:prstGeom>
      </xdr:spPr>
    </xdr:pic>
    <xdr:clientData/>
  </xdr:twoCellAnchor>
  <xdr:twoCellAnchor editAs="oneCell">
    <xdr:from>
      <xdr:col>1</xdr:col>
      <xdr:colOff>246374</xdr:colOff>
      <xdr:row>18</xdr:row>
      <xdr:rowOff>51360</xdr:rowOff>
    </xdr:from>
    <xdr:to>
      <xdr:col>1</xdr:col>
      <xdr:colOff>520694</xdr:colOff>
      <xdr:row>19</xdr:row>
      <xdr:rowOff>38025</xdr:rowOff>
    </xdr:to>
    <xdr:pic>
      <xdr:nvPicPr>
        <xdr:cNvPr id="7" name="Graphic 6" descr="Box with solid fill">
          <a:extLst>
            <a:ext uri="{FF2B5EF4-FFF2-40B4-BE49-F238E27FC236}">
              <a16:creationId xmlns:a16="http://schemas.microsoft.com/office/drawing/2014/main" id="{0D9F237A-6A44-432F-BEA5-4A920A7949E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16934" y="4783380"/>
          <a:ext cx="274320" cy="268605"/>
        </a:xfrm>
        <a:prstGeom prst="rect">
          <a:avLst/>
        </a:prstGeom>
      </xdr:spPr>
    </xdr:pic>
    <xdr:clientData/>
  </xdr:twoCellAnchor>
  <xdr:twoCellAnchor editAs="oneCell">
    <xdr:from>
      <xdr:col>1</xdr:col>
      <xdr:colOff>246374</xdr:colOff>
      <xdr:row>21</xdr:row>
      <xdr:rowOff>64200</xdr:rowOff>
    </xdr:from>
    <xdr:to>
      <xdr:col>1</xdr:col>
      <xdr:colOff>520694</xdr:colOff>
      <xdr:row>22</xdr:row>
      <xdr:rowOff>50865</xdr:rowOff>
    </xdr:to>
    <xdr:pic>
      <xdr:nvPicPr>
        <xdr:cNvPr id="8" name="Graphic 7" descr="Shopping cart with solid fill">
          <a:extLst>
            <a:ext uri="{FF2B5EF4-FFF2-40B4-BE49-F238E27FC236}">
              <a16:creationId xmlns:a16="http://schemas.microsoft.com/office/drawing/2014/main" id="{98558951-83EF-40CA-8C32-0A9629792CF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16934" y="5322000"/>
          <a:ext cx="274320" cy="268605"/>
        </a:xfrm>
        <a:prstGeom prst="rect">
          <a:avLst/>
        </a:prstGeom>
      </xdr:spPr>
    </xdr:pic>
    <xdr:clientData/>
  </xdr:twoCellAnchor>
  <xdr:twoCellAnchor>
    <xdr:from>
      <xdr:col>1</xdr:col>
      <xdr:colOff>0</xdr:colOff>
      <xdr:row>0</xdr:row>
      <xdr:rowOff>76200</xdr:rowOff>
    </xdr:from>
    <xdr:to>
      <xdr:col>4</xdr:col>
      <xdr:colOff>0</xdr:colOff>
      <xdr:row>2</xdr:row>
      <xdr:rowOff>0</xdr:rowOff>
    </xdr:to>
    <xdr:sp macro="" textlink="">
      <xdr:nvSpPr>
        <xdr:cNvPr id="9" name="TextBox 8">
          <a:extLst>
            <a:ext uri="{FF2B5EF4-FFF2-40B4-BE49-F238E27FC236}">
              <a16:creationId xmlns:a16="http://schemas.microsoft.com/office/drawing/2014/main" id="{2B9B8856-834C-4891-B83B-34C60DA38492}"/>
            </a:ext>
          </a:extLst>
        </xdr:cNvPr>
        <xdr:cNvSpPr txBox="1"/>
      </xdr:nvSpPr>
      <xdr:spPr>
        <a:xfrm>
          <a:off x="670560" y="1653540"/>
          <a:ext cx="3230880" cy="27432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xdr:row>
      <xdr:rowOff>34291</xdr:rowOff>
    </xdr:from>
    <xdr:to>
      <xdr:col>5</xdr:col>
      <xdr:colOff>201930</xdr:colOff>
      <xdr:row>1</xdr:row>
      <xdr:rowOff>211456</xdr:rowOff>
    </xdr:to>
    <xdr:pic>
      <xdr:nvPicPr>
        <xdr:cNvPr id="10" name="Graphic 9" descr="Shopping cart with solid fill">
          <a:extLst>
            <a:ext uri="{FF2B5EF4-FFF2-40B4-BE49-F238E27FC236}">
              <a16:creationId xmlns:a16="http://schemas.microsoft.com/office/drawing/2014/main" id="{83A2BDF9-5651-4174-B863-F002801DFF7C}"/>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5886450" y="316231"/>
          <a:ext cx="182880" cy="177165"/>
        </a:xfrm>
        <a:prstGeom prst="rect">
          <a:avLst/>
        </a:prstGeom>
      </xdr:spPr>
    </xdr:pic>
    <xdr:clientData/>
  </xdr:twoCellAnchor>
  <xdr:twoCellAnchor>
    <xdr:from>
      <xdr:col>5</xdr:col>
      <xdr:colOff>236220</xdr:colOff>
      <xdr:row>0</xdr:row>
      <xdr:rowOff>0</xdr:rowOff>
    </xdr:from>
    <xdr:to>
      <xdr:col>6</xdr:col>
      <xdr:colOff>657225</xdr:colOff>
      <xdr:row>2</xdr:row>
      <xdr:rowOff>7620</xdr:rowOff>
    </xdr:to>
    <xdr:sp macro="" textlink="">
      <xdr:nvSpPr>
        <xdr:cNvPr id="11" name="TextBox 10">
          <a:extLst>
            <a:ext uri="{FF2B5EF4-FFF2-40B4-BE49-F238E27FC236}">
              <a16:creationId xmlns:a16="http://schemas.microsoft.com/office/drawing/2014/main" id="{A1D9D7BD-B55D-4915-B891-CED8DA65EA3E}"/>
            </a:ext>
          </a:extLst>
        </xdr:cNvPr>
        <xdr:cNvSpPr txBox="1"/>
      </xdr:nvSpPr>
      <xdr:spPr>
        <a:xfrm>
          <a:off x="5074920" y="0"/>
          <a:ext cx="1998345" cy="80772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xdr:row>
      <xdr:rowOff>373380</xdr:rowOff>
    </xdr:from>
    <xdr:to>
      <xdr:col>7</xdr:col>
      <xdr:colOff>0</xdr:colOff>
      <xdr:row>4</xdr:row>
      <xdr:rowOff>142876</xdr:rowOff>
    </xdr:to>
    <xdr:sp macro="" textlink="">
      <xdr:nvSpPr>
        <xdr:cNvPr id="12" name="TextBox 11">
          <a:extLst>
            <a:ext uri="{FF2B5EF4-FFF2-40B4-BE49-F238E27FC236}">
              <a16:creationId xmlns:a16="http://schemas.microsoft.com/office/drawing/2014/main" id="{5DED12BE-9B97-47C0-AF9E-782CA1B1BD4A}"/>
            </a:ext>
          </a:extLst>
        </xdr:cNvPr>
        <xdr:cNvSpPr txBox="1"/>
      </xdr:nvSpPr>
      <xdr:spPr>
        <a:xfrm>
          <a:off x="4838700" y="655320"/>
          <a:ext cx="2545080" cy="85153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24</xdr:row>
      <xdr:rowOff>60885</xdr:rowOff>
    </xdr:from>
    <xdr:to>
      <xdr:col>1</xdr:col>
      <xdr:colOff>492119</xdr:colOff>
      <xdr:row>25</xdr:row>
      <xdr:rowOff>47550</xdr:rowOff>
    </xdr:to>
    <xdr:pic>
      <xdr:nvPicPr>
        <xdr:cNvPr id="13" name="Graphic 12" descr="Freight with solid fill">
          <a:extLst>
            <a:ext uri="{FF2B5EF4-FFF2-40B4-BE49-F238E27FC236}">
              <a16:creationId xmlns:a16="http://schemas.microsoft.com/office/drawing/2014/main" id="{34A512E8-6388-4861-8F33-9766098AD0CC}"/>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888359" y="5844465"/>
          <a:ext cx="274320" cy="268605"/>
        </a:xfrm>
        <a:prstGeom prst="rect">
          <a:avLst/>
        </a:prstGeom>
      </xdr:spPr>
    </xdr:pic>
    <xdr:clientData/>
  </xdr:twoCellAnchor>
  <xdr:twoCellAnchor editAs="oneCell">
    <xdr:from>
      <xdr:col>5</xdr:col>
      <xdr:colOff>19050</xdr:colOff>
      <xdr:row>5</xdr:row>
      <xdr:rowOff>19051</xdr:rowOff>
    </xdr:from>
    <xdr:to>
      <xdr:col>5</xdr:col>
      <xdr:colOff>201930</xdr:colOff>
      <xdr:row>5</xdr:row>
      <xdr:rowOff>196216</xdr:rowOff>
    </xdr:to>
    <xdr:pic>
      <xdr:nvPicPr>
        <xdr:cNvPr id="14" name="Graphic 13">
          <a:extLst>
            <a:ext uri="{FF2B5EF4-FFF2-40B4-BE49-F238E27FC236}">
              <a16:creationId xmlns:a16="http://schemas.microsoft.com/office/drawing/2014/main" id="{63EC0ACC-6EB7-4A09-9252-0D48CAF291F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4591050" y="2472691"/>
          <a:ext cx="182880" cy="177165"/>
        </a:xfrm>
        <a:prstGeom prst="rect">
          <a:avLst/>
        </a:prstGeom>
      </xdr:spPr>
    </xdr:pic>
    <xdr:clientData/>
  </xdr:twoCellAnchor>
  <xdr:twoCellAnchor>
    <xdr:from>
      <xdr:col>5</xdr:col>
      <xdr:colOff>209550</xdr:colOff>
      <xdr:row>5</xdr:row>
      <xdr:rowOff>0</xdr:rowOff>
    </xdr:from>
    <xdr:to>
      <xdr:col>6</xdr:col>
      <xdr:colOff>657225</xdr:colOff>
      <xdr:row>6</xdr:row>
      <xdr:rowOff>47626</xdr:rowOff>
    </xdr:to>
    <xdr:sp macro="" textlink="">
      <xdr:nvSpPr>
        <xdr:cNvPr id="15" name="TextBox 14">
          <a:extLst>
            <a:ext uri="{FF2B5EF4-FFF2-40B4-BE49-F238E27FC236}">
              <a16:creationId xmlns:a16="http://schemas.microsoft.com/office/drawing/2014/main" id="{4F8E89AE-771D-4E14-9B6B-5534E5CCC6E6}"/>
            </a:ext>
          </a:extLst>
        </xdr:cNvPr>
        <xdr:cNvSpPr txBox="1"/>
      </xdr:nvSpPr>
      <xdr:spPr>
        <a:xfrm>
          <a:off x="4781550" y="2453640"/>
          <a:ext cx="111823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5</xdr:row>
      <xdr:rowOff>142876</xdr:rowOff>
    </xdr:from>
    <xdr:to>
      <xdr:col>7</xdr:col>
      <xdr:colOff>0</xdr:colOff>
      <xdr:row>8</xdr:row>
      <xdr:rowOff>142876</xdr:rowOff>
    </xdr:to>
    <xdr:sp macro="" textlink="">
      <xdr:nvSpPr>
        <xdr:cNvPr id="16" name="TextBox 15">
          <a:extLst>
            <a:ext uri="{FF2B5EF4-FFF2-40B4-BE49-F238E27FC236}">
              <a16:creationId xmlns:a16="http://schemas.microsoft.com/office/drawing/2014/main" id="{75EFEAAE-289A-4A72-AF07-2ED3E0E5303C}"/>
            </a:ext>
          </a:extLst>
        </xdr:cNvPr>
        <xdr:cNvSpPr txBox="1"/>
      </xdr:nvSpPr>
      <xdr:spPr>
        <a:xfrm>
          <a:off x="4572000" y="2596516"/>
          <a:ext cx="215646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9</xdr:row>
      <xdr:rowOff>57150</xdr:rowOff>
    </xdr:from>
    <xdr:to>
      <xdr:col>5</xdr:col>
      <xdr:colOff>201930</xdr:colOff>
      <xdr:row>9</xdr:row>
      <xdr:rowOff>234315</xdr:rowOff>
    </xdr:to>
    <xdr:pic>
      <xdr:nvPicPr>
        <xdr:cNvPr id="17" name="Graphic 16">
          <a:extLst>
            <a:ext uri="{FF2B5EF4-FFF2-40B4-BE49-F238E27FC236}">
              <a16:creationId xmlns:a16="http://schemas.microsoft.com/office/drawing/2014/main" id="{636E7C67-2FA5-4911-ADCB-2EC1C0FAFC0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4591050" y="3211830"/>
          <a:ext cx="182880" cy="177165"/>
        </a:xfrm>
        <a:prstGeom prst="rect">
          <a:avLst/>
        </a:prstGeom>
      </xdr:spPr>
    </xdr:pic>
    <xdr:clientData/>
  </xdr:twoCellAnchor>
  <xdr:twoCellAnchor>
    <xdr:from>
      <xdr:col>5</xdr:col>
      <xdr:colOff>209550</xdr:colOff>
      <xdr:row>9</xdr:row>
      <xdr:rowOff>38099</xdr:rowOff>
    </xdr:from>
    <xdr:to>
      <xdr:col>6</xdr:col>
      <xdr:colOff>657225</xdr:colOff>
      <xdr:row>10</xdr:row>
      <xdr:rowOff>85725</xdr:rowOff>
    </xdr:to>
    <xdr:sp macro="" textlink="">
      <xdr:nvSpPr>
        <xdr:cNvPr id="18" name="TextBox 17">
          <a:extLst>
            <a:ext uri="{FF2B5EF4-FFF2-40B4-BE49-F238E27FC236}">
              <a16:creationId xmlns:a16="http://schemas.microsoft.com/office/drawing/2014/main" id="{58B7264E-E8E6-4CE9-ABFD-C72A9A2DA8C4}"/>
            </a:ext>
          </a:extLst>
        </xdr:cNvPr>
        <xdr:cNvSpPr txBox="1"/>
      </xdr:nvSpPr>
      <xdr:spPr>
        <a:xfrm>
          <a:off x="4781550" y="3192779"/>
          <a:ext cx="1118235" cy="222886"/>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10</xdr:row>
      <xdr:rowOff>0</xdr:rowOff>
    </xdr:from>
    <xdr:to>
      <xdr:col>7</xdr:col>
      <xdr:colOff>0</xdr:colOff>
      <xdr:row>13</xdr:row>
      <xdr:rowOff>0</xdr:rowOff>
    </xdr:to>
    <xdr:sp macro="" textlink="">
      <xdr:nvSpPr>
        <xdr:cNvPr id="19" name="TextBox 18">
          <a:extLst>
            <a:ext uri="{FF2B5EF4-FFF2-40B4-BE49-F238E27FC236}">
              <a16:creationId xmlns:a16="http://schemas.microsoft.com/office/drawing/2014/main" id="{05CB6AA6-E26C-4108-BA36-5011DDDB7E81}"/>
            </a:ext>
          </a:extLst>
        </xdr:cNvPr>
        <xdr:cNvSpPr txBox="1"/>
      </xdr:nvSpPr>
      <xdr:spPr>
        <a:xfrm>
          <a:off x="4572000" y="3329940"/>
          <a:ext cx="2156460" cy="52578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0</xdr:col>
      <xdr:colOff>1122045</xdr:colOff>
      <xdr:row>34</xdr:row>
      <xdr:rowOff>240030</xdr:rowOff>
    </xdr:from>
    <xdr:to>
      <xdr:col>1</xdr:col>
      <xdr:colOff>1164717</xdr:colOff>
      <xdr:row>34</xdr:row>
      <xdr:rowOff>1456182</xdr:rowOff>
    </xdr:to>
    <xdr:pic>
      <xdr:nvPicPr>
        <xdr:cNvPr id="20" name="Picture 19">
          <a:extLst>
            <a:ext uri="{FF2B5EF4-FFF2-40B4-BE49-F238E27FC236}">
              <a16:creationId xmlns:a16="http://schemas.microsoft.com/office/drawing/2014/main" id="{4718DA04-EEC0-4B21-AD18-B74C467238AC}"/>
            </a:ext>
          </a:extLst>
        </xdr:cNvPr>
        <xdr:cNvPicPr>
          <a:picLocks noChangeAspect="1"/>
        </xdr:cNvPicPr>
      </xdr:nvPicPr>
      <xdr:blipFill>
        <a:blip xmlns:r="http://schemas.openxmlformats.org/officeDocument/2006/relationships" r:embed="rId15">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1122045" y="10161270"/>
          <a:ext cx="1216152" cy="1216152"/>
        </a:xfrm>
        <a:prstGeom prst="rect">
          <a:avLst/>
        </a:prstGeom>
      </xdr:spPr>
    </xdr:pic>
    <xdr:clientData/>
  </xdr:twoCellAnchor>
  <xdr:twoCellAnchor editAs="oneCell">
    <xdr:from>
      <xdr:col>1</xdr:col>
      <xdr:colOff>1905</xdr:colOff>
      <xdr:row>34</xdr:row>
      <xdr:rowOff>1459230</xdr:rowOff>
    </xdr:from>
    <xdr:to>
      <xdr:col>2</xdr:col>
      <xdr:colOff>44577</xdr:colOff>
      <xdr:row>35</xdr:row>
      <xdr:rowOff>1105662</xdr:rowOff>
    </xdr:to>
    <xdr:pic>
      <xdr:nvPicPr>
        <xdr:cNvPr id="21" name="Picture 20">
          <a:extLst>
            <a:ext uri="{FF2B5EF4-FFF2-40B4-BE49-F238E27FC236}">
              <a16:creationId xmlns:a16="http://schemas.microsoft.com/office/drawing/2014/main" id="{329BB2E1-07AA-4266-A076-0572E67481A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75385" y="11380470"/>
          <a:ext cx="1216152" cy="1216152"/>
        </a:xfrm>
        <a:prstGeom prst="rect">
          <a:avLst/>
        </a:prstGeom>
      </xdr:spPr>
    </xdr:pic>
    <xdr:clientData/>
  </xdr:twoCellAnchor>
  <xdr:twoCellAnchor editAs="oneCell">
    <xdr:from>
      <xdr:col>1</xdr:col>
      <xdr:colOff>47625</xdr:colOff>
      <xdr:row>38</xdr:row>
      <xdr:rowOff>19050</xdr:rowOff>
    </xdr:from>
    <xdr:to>
      <xdr:col>2</xdr:col>
      <xdr:colOff>90297</xdr:colOff>
      <xdr:row>38</xdr:row>
      <xdr:rowOff>1235202</xdr:rowOff>
    </xdr:to>
    <xdr:pic>
      <xdr:nvPicPr>
        <xdr:cNvPr id="22" name="Picture 21">
          <a:extLst>
            <a:ext uri="{FF2B5EF4-FFF2-40B4-BE49-F238E27FC236}">
              <a16:creationId xmlns:a16="http://schemas.microsoft.com/office/drawing/2014/main" id="{AE8FE803-E595-42F4-A2EB-4CCB011A250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18185" y="12584430"/>
          <a:ext cx="1216152" cy="1216152"/>
        </a:xfrm>
        <a:prstGeom prst="rect">
          <a:avLst/>
        </a:prstGeom>
      </xdr:spPr>
    </xdr:pic>
    <xdr:clientData/>
  </xdr:twoCellAnchor>
  <xdr:twoCellAnchor editAs="oneCell">
    <xdr:from>
      <xdr:col>1</xdr:col>
      <xdr:colOff>47625</xdr:colOff>
      <xdr:row>36</xdr:row>
      <xdr:rowOff>19050</xdr:rowOff>
    </xdr:from>
    <xdr:to>
      <xdr:col>2</xdr:col>
      <xdr:colOff>90297</xdr:colOff>
      <xdr:row>36</xdr:row>
      <xdr:rowOff>1235202</xdr:rowOff>
    </xdr:to>
    <xdr:pic>
      <xdr:nvPicPr>
        <xdr:cNvPr id="23" name="Picture 22">
          <a:extLst>
            <a:ext uri="{FF2B5EF4-FFF2-40B4-BE49-F238E27FC236}">
              <a16:creationId xmlns:a16="http://schemas.microsoft.com/office/drawing/2014/main" id="{47E100D6-4E86-428B-A269-303012B23F9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18185" y="10069830"/>
          <a:ext cx="1216152" cy="1216152"/>
        </a:xfrm>
        <a:prstGeom prst="rect">
          <a:avLst/>
        </a:prstGeom>
      </xdr:spPr>
    </xdr:pic>
    <xdr:clientData/>
  </xdr:twoCellAnchor>
  <xdr:twoCellAnchor editAs="oneCell">
    <xdr:from>
      <xdr:col>1</xdr:col>
      <xdr:colOff>47625</xdr:colOff>
      <xdr:row>37</xdr:row>
      <xdr:rowOff>19050</xdr:rowOff>
    </xdr:from>
    <xdr:to>
      <xdr:col>2</xdr:col>
      <xdr:colOff>90297</xdr:colOff>
      <xdr:row>37</xdr:row>
      <xdr:rowOff>1235202</xdr:rowOff>
    </xdr:to>
    <xdr:pic>
      <xdr:nvPicPr>
        <xdr:cNvPr id="24" name="Picture 23">
          <a:extLst>
            <a:ext uri="{FF2B5EF4-FFF2-40B4-BE49-F238E27FC236}">
              <a16:creationId xmlns:a16="http://schemas.microsoft.com/office/drawing/2014/main" id="{3527A38C-A485-4AC1-9986-343A52019B4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18185" y="11327130"/>
          <a:ext cx="1216152" cy="1216152"/>
        </a:xfrm>
        <a:prstGeom prst="rect">
          <a:avLst/>
        </a:prstGeom>
      </xdr:spPr>
    </xdr:pic>
    <xdr:clientData/>
  </xdr:twoCellAnchor>
  <xdr:twoCellAnchor editAs="oneCell">
    <xdr:from>
      <xdr:col>1</xdr:col>
      <xdr:colOff>47625</xdr:colOff>
      <xdr:row>39</xdr:row>
      <xdr:rowOff>19050</xdr:rowOff>
    </xdr:from>
    <xdr:to>
      <xdr:col>2</xdr:col>
      <xdr:colOff>90297</xdr:colOff>
      <xdr:row>39</xdr:row>
      <xdr:rowOff>1235202</xdr:rowOff>
    </xdr:to>
    <xdr:pic>
      <xdr:nvPicPr>
        <xdr:cNvPr id="25" name="Picture 24">
          <a:extLst>
            <a:ext uri="{FF2B5EF4-FFF2-40B4-BE49-F238E27FC236}">
              <a16:creationId xmlns:a16="http://schemas.microsoft.com/office/drawing/2014/main" id="{7D169F62-4189-439B-9A68-1087456F0E8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18185" y="13841730"/>
          <a:ext cx="1216152" cy="1216152"/>
        </a:xfrm>
        <a:prstGeom prst="rect">
          <a:avLst/>
        </a:prstGeom>
      </xdr:spPr>
    </xdr:pic>
    <xdr:clientData/>
  </xdr:twoCellAnchor>
  <xdr:twoCellAnchor editAs="oneCell">
    <xdr:from>
      <xdr:col>1</xdr:col>
      <xdr:colOff>855974</xdr:colOff>
      <xdr:row>6</xdr:row>
      <xdr:rowOff>3735</xdr:rowOff>
    </xdr:from>
    <xdr:to>
      <xdr:col>1</xdr:col>
      <xdr:colOff>1130294</xdr:colOff>
      <xdr:row>6</xdr:row>
      <xdr:rowOff>272340</xdr:rowOff>
    </xdr:to>
    <xdr:pic>
      <xdr:nvPicPr>
        <xdr:cNvPr id="26" name="Graphic 25" descr="Earth globe: Americas with solid fill">
          <a:extLst>
            <a:ext uri="{FF2B5EF4-FFF2-40B4-BE49-F238E27FC236}">
              <a16:creationId xmlns:a16="http://schemas.microsoft.com/office/drawing/2014/main" id="{58990774-6016-4907-B937-72BD3133ED52}"/>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rcRect/>
        <a:stretch/>
      </xdr:blipFill>
      <xdr:spPr>
        <a:xfrm>
          <a:off x="1526534" y="2632635"/>
          <a:ext cx="274320" cy="268605"/>
        </a:xfrm>
        <a:prstGeom prst="rect">
          <a:avLst/>
        </a:prstGeom>
      </xdr:spPr>
    </xdr:pic>
    <xdr:clientData/>
  </xdr:twoCellAnchor>
  <xdr:twoCellAnchor editAs="oneCell">
    <xdr:from>
      <xdr:col>1</xdr:col>
      <xdr:colOff>866775</xdr:colOff>
      <xdr:row>10</xdr:row>
      <xdr:rowOff>123825</xdr:rowOff>
    </xdr:from>
    <xdr:to>
      <xdr:col>1</xdr:col>
      <xdr:colOff>1141095</xdr:colOff>
      <xdr:row>11</xdr:row>
      <xdr:rowOff>104775</xdr:rowOff>
    </xdr:to>
    <xdr:pic>
      <xdr:nvPicPr>
        <xdr:cNvPr id="27" name="Graphic 26" descr="Calculator with solid fill">
          <a:extLst>
            <a:ext uri="{FF2B5EF4-FFF2-40B4-BE49-F238E27FC236}">
              <a16:creationId xmlns:a16="http://schemas.microsoft.com/office/drawing/2014/main" id="{009DB68B-A6C5-40D5-AC8B-C4A549C1900A}"/>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537335" y="3453765"/>
          <a:ext cx="274320" cy="262890"/>
        </a:xfrm>
        <a:prstGeom prst="rect">
          <a:avLst/>
        </a:prstGeom>
      </xdr:spPr>
    </xdr:pic>
    <xdr:clientData/>
  </xdr:twoCellAnchor>
  <xdr:twoCellAnchor editAs="oneCell">
    <xdr:from>
      <xdr:col>1</xdr:col>
      <xdr:colOff>873900</xdr:colOff>
      <xdr:row>8</xdr:row>
      <xdr:rowOff>92850</xdr:rowOff>
    </xdr:from>
    <xdr:to>
      <xdr:col>1</xdr:col>
      <xdr:colOff>1148220</xdr:colOff>
      <xdr:row>9</xdr:row>
      <xdr:rowOff>73800</xdr:rowOff>
    </xdr:to>
    <xdr:pic>
      <xdr:nvPicPr>
        <xdr:cNvPr id="28" name="Graphic 27" descr="Database with solid fill">
          <a:extLst>
            <a:ext uri="{FF2B5EF4-FFF2-40B4-BE49-F238E27FC236}">
              <a16:creationId xmlns:a16="http://schemas.microsoft.com/office/drawing/2014/main" id="{FFFDE583-21D3-4417-8A56-5E6E78268BC6}"/>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44460" y="3072270"/>
          <a:ext cx="274320" cy="262890"/>
        </a:xfrm>
        <a:prstGeom prst="rect">
          <a:avLst/>
        </a:prstGeom>
      </xdr:spPr>
    </xdr:pic>
    <xdr:clientData/>
  </xdr:twoCellAnchor>
  <xdr:twoCellAnchor editAs="oneCell">
    <xdr:from>
      <xdr:col>3</xdr:col>
      <xdr:colOff>0</xdr:colOff>
      <xdr:row>5</xdr:row>
      <xdr:rowOff>0</xdr:rowOff>
    </xdr:from>
    <xdr:to>
      <xdr:col>3</xdr:col>
      <xdr:colOff>523718</xdr:colOff>
      <xdr:row>6</xdr:row>
      <xdr:rowOff>211889</xdr:rowOff>
    </xdr:to>
    <xdr:pic>
      <xdr:nvPicPr>
        <xdr:cNvPr id="29" name="Picture 28">
          <a:extLst>
            <a:ext uri="{FF2B5EF4-FFF2-40B4-BE49-F238E27FC236}">
              <a16:creationId xmlns:a16="http://schemas.microsoft.com/office/drawing/2014/main" id="{258B6B7A-B5F6-415A-B2F9-AE3F3200ECFD}"/>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2903220" y="1645920"/>
          <a:ext cx="523718" cy="493829"/>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63.601682175926" backgroundQuery="1" createdVersion="8" refreshedVersion="8" minRefreshableVersion="3" recordCount="0" supportSubquery="1" supportAdvancedDrill="1" xr:uid="{6C824E5C-D540-4B26-9C77-39898B8C7C51}">
  <cacheSource type="external" connectionId="1"/>
  <cacheFields count="7">
    <cacheField name="[Measures].[Sum of Amount]" caption="Sum of Amount" numFmtId="0" hierarchy="19" level="32767"/>
    <cacheField name="[Measures].[Sum of Boxes]" caption="Sum of Boxes" numFmtId="0" hierarchy="20" level="32767"/>
    <cacheField name="[Measures].[Sum of Customers]" caption="Sum of Customers" numFmtId="0" hierarchy="21"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oneField="1">
      <fieldsUsage count="1">
        <fieldUsage x="2"/>
      </fieldsUsage>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3"/>
      </fieldsUsage>
    </cacheHierarchy>
    <cacheHierarchy uniqueName="[Measures].[Total Cost]" caption="Total Cost" measure="1" displayFolder="" measureGroup="sales" count="0" oneField="1">
      <fieldsUsage count="1">
        <fieldUsage x="4"/>
      </fieldsUsage>
    </cacheHierarchy>
    <cacheHierarchy uniqueName="[Measures].[Total Profit]" caption="Total Profit" measure="1" displayFolder="" measureGroup="sales" count="0" oneField="1">
      <fieldsUsage count="1">
        <fieldUsage x="5"/>
      </fieldsUsage>
    </cacheHierarchy>
    <cacheHierarchy uniqueName="[Measures].[Profit %]" caption="Profit %" measure="1" displayFolder="" measureGroup="sales" count="0" oneField="1">
      <fieldsUsage count="1">
        <fieldUsage x="6"/>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64.825036226852" backgroundQuery="1" createdVersion="8" refreshedVersion="8" minRefreshableVersion="3" recordCount="0" supportSubquery="1" supportAdvancedDrill="1" xr:uid="{5797B4A7-E165-4E83-AB48-B3F298A550B7}">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71.517380671299" backgroundQuery="1" createdVersion="8" refreshedVersion="8" minRefreshableVersion="3" recordCount="0" supportSubquery="1" supportAdvancedDrill="1" xr:uid="{7BFA2752-E2BF-49F0-912F-1960ACCD3C6B}">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71.883406712965" backgroundQuery="1" createdVersion="8" refreshedVersion="8" minRefreshableVersion="3" recordCount="0" supportSubquery="1" supportAdvancedDrill="1" xr:uid="{4881D4BB-AE99-4795-9C46-CD6DCCA81F73}">
  <cacheSource type="external" connectionId="1"/>
  <cacheFields count="5">
    <cacheField name="[people].[Team].[Team]" caption="Team" numFmtId="0" hierarchy="3" level="1">
      <sharedItems count="4">
        <s v="Delish"/>
        <s v="Jucies"/>
        <s v="Tempo"/>
        <s v="Yummies"/>
      </sharedItems>
    </cacheField>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Measures].[Sum of Amount]" caption="Sum of Amount" numFmtId="0" hierarchy="19" level="32767"/>
    <cacheField name="[Measures].[Profit %]" caption="Profit %" numFmtId="0" hierarchy="25"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1"/>
      </fieldsUsage>
    </cacheHierarchy>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79.83333854167" backgroundQuery="1" createdVersion="8" refreshedVersion="8" minRefreshableVersion="3" recordCount="0" supportSubquery="1" supportAdvancedDrill="1" xr:uid="{0087EB2C-B911-4E1C-897C-0F22A3E98B35}">
  <cacheSource type="external" connectionId="1"/>
  <cacheFields count="1">
    <cacheField name="[people].[Team].[Team]" caption="Team" numFmtId="0" hierarchy="3" level="1">
      <sharedItems count="4">
        <s v="Delish"/>
        <s v="Jucies"/>
        <s v="Tempo"/>
        <s v="Yummie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84.463561111108" backgroundQuery="1" createdVersion="8" refreshedVersion="8" minRefreshableVersion="3" recordCount="0" supportSubquery="1" supportAdvancedDrill="1" xr:uid="{D35E6124-4397-4EE0-83C7-70B266D736A0}">
  <cacheSource type="external" connectionId="1"/>
  <cacheFields count="4">
    <cacheField name="[Measures].[Profit %]" caption="Profit %" numFmtId="0" hierarchy="25" level="32767"/>
    <cacheField name="[Measures].[Total Profit]" caption="Total Profit" numFmtId="0" hierarchy="24" level="32767"/>
    <cacheField name="[Measures].[Sum of Amount]" caption="Sum of Amount" numFmtId="0" hierarchy="19" level="32767"/>
    <cacheField name="[products].[Category].[Category]" caption="Category" numFmtId="0" hierarchy="5" level="1">
      <sharedItems count="3">
        <s v="Bars"/>
        <s v="Bites"/>
        <s v="Other"/>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1"/>
      </fieldsUsage>
    </cacheHierarchy>
    <cacheHierarchy uniqueName="[Measures].[Profit %]" caption="Profit %" measure="1" displayFolder="" measureGroup="sales" count="0" oneField="1">
      <fieldsUsage count="1">
        <fieldUsage x="0"/>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84.551185763892" backgroundQuery="1" createdVersion="8" refreshedVersion="8" minRefreshableVersion="3" recordCount="0" supportSubquery="1" supportAdvancedDrill="1" xr:uid="{673DF791-16A2-4269-9864-381DFCDAFA9E}">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207.834486342595" backgroundQuery="1" createdVersion="8" refreshedVersion="8" minRefreshableVersion="3" recordCount="0" supportSubquery="1" supportAdvancedDrill="1" xr:uid="{0DD68C82-344A-436A-B2B5-A412976C23FF}">
  <cacheSource type="external" connectionId="1"/>
  <cacheFields count="10">
    <cacheField name="[Measures].[Sum of Amount]" caption="Sum of Amount" numFmtId="0" hierarchy="19" level="32767"/>
    <cacheField name="[Measures].[Sum of Boxes]" caption="Sum of Boxes" numFmtId="0" hierarchy="20" level="32767"/>
    <cacheField name="[Measures].[Sum of Customers]" caption="Sum of Customers" numFmtId="0" hierarchy="21"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9"/>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8"/>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7"/>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oneField="1">
      <fieldsUsage count="1">
        <fieldUsage x="2"/>
      </fieldsUsage>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3"/>
      </fieldsUsage>
    </cacheHierarchy>
    <cacheHierarchy uniqueName="[Measures].[Total Cost]" caption="Total Cost" measure="1" displayFolder="" measureGroup="sales" count="0" oneField="1">
      <fieldsUsage count="1">
        <fieldUsage x="4"/>
      </fieldsUsage>
    </cacheHierarchy>
    <cacheHierarchy uniqueName="[Measures].[Total Profit]" caption="Total Profit" measure="1" displayFolder="" measureGroup="sales" count="0" oneField="1">
      <fieldsUsage count="1">
        <fieldUsage x="5"/>
      </fieldsUsage>
    </cacheHierarchy>
    <cacheHierarchy uniqueName="[Measures].[Profit %]" caption="Profit %" measure="1" displayFolder="" measureGroup="sales" count="0" oneField="1">
      <fieldsUsage count="1">
        <fieldUsage x="6"/>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207.834490393521" backgroundQuery="1" createdVersion="8" refreshedVersion="8" minRefreshableVersion="3" recordCount="0" supportSubquery="1" supportAdvancedDrill="1" xr:uid="{026B70BC-B589-4072-B4DC-E1D95D059223}">
  <cacheSource type="external" connectionId="1"/>
  <cacheFields count="10">
    <cacheField name="[Measures].[Sum of Amount]" caption="Sum of Amount" numFmtId="0" hierarchy="19" level="32767"/>
    <cacheField name="[Measures].[Sum of Boxes]" caption="Sum of Boxes" numFmtId="0" hierarchy="20" level="32767"/>
    <cacheField name="[Measures].[Sum of Customers]" caption="Sum of Customers" numFmtId="0" hierarchy="21"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9"/>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8"/>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7"/>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oneField="1">
      <fieldsUsage count="1">
        <fieldUsage x="2"/>
      </fieldsUsage>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3"/>
      </fieldsUsage>
    </cacheHierarchy>
    <cacheHierarchy uniqueName="[Measures].[Total Cost]" caption="Total Cost" measure="1" displayFolder="" measureGroup="sales" count="0" oneField="1">
      <fieldsUsage count="1">
        <fieldUsage x="4"/>
      </fieldsUsage>
    </cacheHierarchy>
    <cacheHierarchy uniqueName="[Measures].[Total Profit]" caption="Total Profit" measure="1" displayFolder="" measureGroup="sales" count="0" oneField="1">
      <fieldsUsage count="1">
        <fieldUsage x="5"/>
      </fieldsUsage>
    </cacheHierarchy>
    <cacheHierarchy uniqueName="[Measures].[Profit %]" caption="Profit %" measure="1" displayFolder="" measureGroup="sales" count="0" oneField="1">
      <fieldsUsage count="1">
        <fieldUsage x="6"/>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207.834498032411" backgroundQuery="1" createdVersion="8" refreshedVersion="8" minRefreshableVersion="3" recordCount="0" supportSubquery="1" supportAdvancedDrill="1" xr:uid="{46421D6B-32D3-4E84-B5F1-E7F78B953B5B}">
  <cacheSource type="external" connectionId="1"/>
  <cacheFields count="10">
    <cacheField name="[Measures].[Sum of Amount]" caption="Sum of Amount" numFmtId="0" hierarchy="19" level="32767"/>
    <cacheField name="[Measures].[Sum of Boxes]" caption="Sum of Boxes" numFmtId="0" hierarchy="20" level="32767"/>
    <cacheField name="[Measures].[Sum of Customers]" caption="Sum of Customers" numFmtId="0" hierarchy="21"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9"/>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8"/>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7"/>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oneField="1">
      <fieldsUsage count="1">
        <fieldUsage x="2"/>
      </fieldsUsage>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3"/>
      </fieldsUsage>
    </cacheHierarchy>
    <cacheHierarchy uniqueName="[Measures].[Total Cost]" caption="Total Cost" measure="1" displayFolder="" measureGroup="sales" count="0" oneField="1">
      <fieldsUsage count="1">
        <fieldUsage x="4"/>
      </fieldsUsage>
    </cacheHierarchy>
    <cacheHierarchy uniqueName="[Measures].[Total Profit]" caption="Total Profit" measure="1" displayFolder="" measureGroup="sales" count="0" oneField="1">
      <fieldsUsage count="1">
        <fieldUsage x="5"/>
      </fieldsUsage>
    </cacheHierarchy>
    <cacheHierarchy uniqueName="[Measures].[Profit %]" caption="Profit %" measure="1" displayFolder="" measureGroup="sales" count="0" oneField="1">
      <fieldsUsage count="1">
        <fieldUsage x="6"/>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207.834503935184" backgroundQuery="1" createdVersion="8" refreshedVersion="8" minRefreshableVersion="3" recordCount="0" supportSubquery="1" supportAdvancedDrill="1" xr:uid="{9B4FCA4C-BF7C-4C48-9D9C-0C339A810C5F}">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Bite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207.834509953704" backgroundQuery="1" createdVersion="8" refreshedVersion="8" minRefreshableVersion="3" recordCount="0" supportSubquery="1" supportAdvancedDrill="1" xr:uid="{DA4E8E03-1409-4E0A-B145-E976265D6068}">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63.606282986111" backgroundQuery="1" createdVersion="3" refreshedVersion="8" minRefreshableVersion="3" recordCount="0" supportSubquery="1" supportAdvancedDrill="1" xr:uid="{A4142556-3444-47D4-B9ED-9E9A0D455807}">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8022017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D1C529-2EC6-462C-B78A-6848310255F5}" name="PivotTable8"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K99:K103" firstHeaderRow="1" firstDataRow="1" firstDataCol="1"/>
  <pivotFields count="1">
    <pivotField axis="axisRow" allDrilled="1" subtotalTop="0" showAll="0" dataSourceSort="1" defaultSubtotal="0" defaultAttributeDrillState="1">
      <items count="4">
        <item x="0"/>
        <item x="1"/>
        <item x="2"/>
        <item n="Yummies🌟" x="3"/>
      </items>
    </pivotField>
  </pivotFields>
  <rowFields count="1">
    <field x="0"/>
  </rowFields>
  <rowItems count="4">
    <i>
      <x/>
    </i>
    <i>
      <x v="1"/>
    </i>
    <i>
      <x v="2"/>
    </i>
    <i>
      <x v="3"/>
    </i>
  </rowItem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54A8A4-B17A-404C-9C65-6885D9192373}" name="PivotTable7" cacheId="3" applyNumberFormats="0" applyBorderFormats="0" applyFontFormats="0" applyPatternFormats="0" applyAlignmentFormats="0" applyWidthHeightFormats="1" dataCaption="Values" tag="3384c3e9-9e7c-42f4-99ea-ae6b109e75fd" updatedVersion="8" minRefreshableVersion="3" useAutoFormatting="1" subtotalHiddenItems="1" rowGrandTotals="0" colGrandTotals="0" itemPrintTitles="1" createdVersion="8" indent="0" compact="0" compactData="0" multipleFieldFilters="0">
  <location ref="C84:G109" firstHeaderRow="0" firstDataRow="1" firstDataCol="2"/>
  <pivotFields count="5">
    <pivotField axis="axisRow" compact="0" allDrilled="1" outline="0" subtotalTop="0" showAll="0" dataSourceSort="1" defaultSubtotal="0" defaultAttributeDrillState="1">
      <items count="4">
        <item x="0"/>
        <item x="1"/>
        <item x="2"/>
        <item n="Yummies🌟" x="3"/>
      </items>
      <extLst>
        <ext xmlns:x14="http://schemas.microsoft.com/office/spreadsheetml/2009/9/main" uri="{2946ED86-A175-432a-8AC1-64E0C546D7DE}">
          <x14:pivotField fillDownLabels="1"/>
        </ext>
      </extLst>
    </pivotField>
    <pivotField axis="axisRow" compact="0" allDrilled="1" outline="0" subtotalTop="0" showAll="0"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4" subtotal="count" baseField="0" baseItem="0"/>
    <dataField fld="3"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770114-9234-4D67-8605-331522574F1F}" name="PivotTable10" cacheId="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C147:H169"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4A94C3-E46E-40B4-81DC-DEC86EA07DF7}" name="PivotTable3" cacheId="9" dataOnRows="1" applyNumberFormats="0" applyBorderFormats="0" applyFontFormats="0" applyPatternFormats="0" applyAlignmentFormats="0" applyWidthHeightFormats="1" dataCaption="Values" tag="31e47faf-144a-411f-8556-50f0a68b71fc" updatedVersion="8" minRefreshableVersion="3" useAutoFormatting="1" subtotalHiddenItems="1" rowGrandTotals="0" colGrandTotals="0" itemPrintTitles="1" createdVersion="8" indent="0" compact="0" compactData="0" multipleFieldFilters="0">
  <location ref="F40:G47" firstHeaderRow="1" firstDataRow="1" firstDataCol="1"/>
  <pivotFields count="1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compact="0" allDrilled="1" outline="0" subtotalTop="0" showAll="0" sortType="descending" defaultSubtotal="0" defaultAttributeDrillState="1">
      <items count="12">
        <item x="11"/>
        <item x="10"/>
        <item x="9"/>
        <item x="8"/>
        <item x="7"/>
        <item x="6"/>
        <item x="5"/>
        <item x="4"/>
        <item x="3"/>
        <item x="2"/>
        <item x="1"/>
        <item x="0"/>
      </items>
    </pivotField>
    <pivotField compact="0" allDrilled="1" outline="0" subtotalTop="0" showAll="0" sortType="descending" defaultSubtotal="0" defaultAttributeDrillState="1">
      <items count="2">
        <item x="1"/>
        <item x="0"/>
      </items>
    </pivotField>
    <pivotField compact="0" allDrilled="1" outline="0" subtotalTop="0" showAll="0" dataSourceSort="1" defaultSubtotal="0" defaultAttributeDrillState="1"/>
  </pivotFields>
  <rowFields count="1">
    <field x="-2"/>
  </rowFields>
  <rowItems count="7">
    <i>
      <x/>
    </i>
    <i i="1">
      <x v="1"/>
    </i>
    <i i="2">
      <x v="2"/>
    </i>
    <i i="3">
      <x v="3"/>
    </i>
    <i i="4">
      <x v="4"/>
    </i>
    <i i="5">
      <x v="5"/>
    </i>
    <i i="6">
      <x v="6"/>
    </i>
  </rowItems>
  <colItems count="1">
    <i/>
  </colItems>
  <dataFields count="7">
    <dataField name="Sum of Amount" fld="0" baseField="0" baseItem="0" numFmtId="167"/>
    <dataField name="Sum of Boxes" fld="1" baseField="0" baseItem="0" numFmtId="3"/>
    <dataField name="Sum of Customers" fld="2" baseField="0" baseItem="0" numFmtId="3"/>
    <dataField fld="3" subtotal="count" baseField="0" baseItem="0"/>
    <dataField fld="4" subtotal="count" baseField="0" baseItem="0"/>
    <dataField fld="5" subtotal="count" baseField="0" baseItem="0"/>
    <dataField fld="6"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849F4E-04C1-4CCD-B41E-D8B72E504A6A}" name="PivotTable6" cacheId="2" applyNumberFormats="0" applyBorderFormats="0" applyFontFormats="0" applyPatternFormats="0" applyAlignmentFormats="0" applyWidthHeightFormats="1" dataCaption="Values" tag="6c2b51cf-7f26-4503-ba4f-617ea562a80d" updatedVersion="8" minRefreshableVersion="3" useAutoFormatting="1" rowGrandTotals="0" colGrandTotals="0" itemPrintTitles="1" createdVersion="8" indent="0" outline="1" outlineData="1" multipleFieldFilters="0">
  <location ref="C75:E79"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4">
    <i>
      <x v="3"/>
    </i>
    <i>
      <x/>
    </i>
    <i>
      <x v="1"/>
    </i>
    <i>
      <x v="2"/>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2B1DAE-7EE9-4932-8AE9-254504B3023D}" name="CountryPivot(ALL)"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61:E67"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4C5705A-EB6B-4F65-A1E1-2EFA8FCB262E}" name="PivotTable5" cacheId="8" dataOnRows="1" applyNumberFormats="0" applyBorderFormats="0" applyFontFormats="0" applyPatternFormats="0" applyAlignmentFormats="0" applyWidthHeightFormats="1" dataCaption="Values" tag="31e47faf-144a-411f-8556-50f0a68b71fc" updatedVersion="8" minRefreshableVersion="3" useAutoFormatting="1" subtotalHiddenItems="1" rowGrandTotals="0" colGrandTotals="0" itemPrintTitles="1" createdVersion="8" indent="0" compact="0" compactData="0" multipleFieldFilters="0">
  <location ref="C40:D47" firstHeaderRow="1" firstDataRow="1" firstDataCol="1"/>
  <pivotFields count="1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compact="0" allDrilled="1" outline="0" subtotalTop="0" showAll="0" sortType="descending" defaultSubtotal="0" defaultAttributeDrillState="1">
      <items count="12">
        <item x="11"/>
        <item x="10"/>
        <item x="9"/>
        <item x="8"/>
        <item x="7"/>
        <item x="6"/>
        <item x="5"/>
        <item x="4"/>
        <item x="3"/>
        <item x="2"/>
        <item x="1"/>
        <item x="0"/>
      </items>
    </pivotField>
    <pivotField compact="0" allDrilled="1" outline="0" subtotalTop="0" showAll="0" sortType="descending" defaultSubtotal="0" defaultAttributeDrillState="1">
      <items count="2">
        <item x="1"/>
        <item x="0"/>
      </items>
    </pivotField>
    <pivotField compact="0" allDrilled="1" outline="0" subtotalTop="0" showAll="0" dataSourceSort="1" defaultSubtotal="0" defaultAttributeDrillState="1"/>
  </pivotFields>
  <rowFields count="1">
    <field x="-2"/>
  </rowFields>
  <rowItems count="7">
    <i>
      <x/>
    </i>
    <i i="1">
      <x v="1"/>
    </i>
    <i i="2">
      <x v="2"/>
    </i>
    <i i="3">
      <x v="3"/>
    </i>
    <i i="4">
      <x v="4"/>
    </i>
    <i i="5">
      <x v="5"/>
    </i>
    <i i="6">
      <x v="6"/>
    </i>
  </rowItems>
  <colItems count="1">
    <i/>
  </colItems>
  <dataFields count="7">
    <dataField name="Sum of Amount" fld="0" baseField="0" baseItem="0" numFmtId="167"/>
    <dataField name="Sum of Boxes" fld="1" baseField="0" baseItem="0" numFmtId="3"/>
    <dataField name="Sum of Customers" fld="2" baseField="0" baseItem="0" numFmtId="3"/>
    <dataField fld="3" subtotal="count" baseField="0" baseItem="0"/>
    <dataField fld="4" subtotal="count" baseField="0" baseItem="0"/>
    <dataField fld="5" subtotal="count" baseField="0" baseItem="0"/>
    <dataField fld="6"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4DF770-A8D7-4E36-91CC-094BD76BD72C}" name="CountryPivot(SELECTED)" cacheId="1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G61:I67"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C2B62CA-D7C6-49A1-BFE6-42EAA6F8BEB4}" name="PivotTable4" cacheId="10" dataOnRows="1" applyNumberFormats="0" applyBorderFormats="0" applyFontFormats="0" applyPatternFormats="0" applyAlignmentFormats="0" applyWidthHeightFormats="1" dataCaption="Values" tag="31e47faf-144a-411f-8556-50f0a68b71fc" updatedVersion="8" minRefreshableVersion="3" useAutoFormatting="1" subtotalHiddenItems="1" rowGrandTotals="0" colGrandTotals="0" itemPrintTitles="1" createdVersion="8" indent="0" compact="0" compactData="0" multipleFieldFilters="0">
  <location ref="C3:C4"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pivotField>
    <pivotField compact="0" allDrilled="1" outline="0" subtotalTop="0" showAll="0" sortType="descending" defaultSubtotal="0" defaultAttributeDrillState="1">
      <items count="2">
        <item x="1"/>
        <item x="0"/>
      </items>
    </pivotField>
    <pivotField axis="axisRow" compact="0" allDrilled="1" outline="0" subtotalTop="0" showAll="0" dataSourceSort="1" defaultSubtotal="0" defaultAttributeDrillState="1">
      <items count="1">
        <item s="1" x="0"/>
      </items>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E0376B9-B953-4BFB-9E4F-54967E1B1F6F}"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0:D27" firstHeaderRow="1" firstDataRow="1" firstDataCol="1"/>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7">
    <i>
      <x/>
    </i>
    <i i="1">
      <x v="1"/>
    </i>
    <i i="2">
      <x v="2"/>
    </i>
    <i i="3">
      <x v="3"/>
    </i>
    <i i="4">
      <x v="4"/>
    </i>
    <i i="5">
      <x v="5"/>
    </i>
    <i i="6">
      <x v="6"/>
    </i>
  </rowItems>
  <colItems count="1">
    <i/>
  </colItems>
  <dataFields count="7">
    <dataField name="Sum of Amount" fld="0" baseField="0" baseItem="0" numFmtId="167"/>
    <dataField name="Sum of Boxes" fld="1" baseField="0" baseItem="0" numFmtId="3"/>
    <dataField name="Sum of Customers" fld="2" baseField="0" baseItem="0" numFmtId="3"/>
    <dataField fld="3" subtotal="count" baseField="0" baseItem="0"/>
    <dataField fld="4" subtotal="count" baseField="0" baseItem="0"/>
    <dataField fld="5" subtotal="count" baseField="0" baseItem="0"/>
    <dataField fld="6"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72B9146-777F-465C-AE4E-F1820B2BD525}" name="PivotTable9"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133:F136" firstHeaderRow="0" firstDataRow="1" firstDataCol="1"/>
  <pivotFields count="4">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3">
        <item x="0"/>
        <item x="1"/>
        <item x="2"/>
      </items>
    </pivotField>
  </pivotFields>
  <rowFields count="1">
    <field x="3"/>
  </rowFields>
  <rowItems count="3">
    <i>
      <x/>
    </i>
    <i>
      <x v="1"/>
    </i>
    <i>
      <x v="2"/>
    </i>
  </rowItems>
  <colFields count="1">
    <field x="-2"/>
  </colFields>
  <colItems count="3">
    <i>
      <x/>
    </i>
    <i i="1">
      <x v="1"/>
    </i>
    <i i="2">
      <x v="2"/>
    </i>
  </colItems>
  <dataFields count="3">
    <dataField fld="0" subtotal="count" baseField="0" baseItem="0"/>
    <dataField fld="1" subtotal="count" baseField="0" baseItem="0"/>
    <dataField name="Sum of Amount" fld="2" baseField="0" baseItem="0" numFmtId="173"/>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0773D35-25B2-4963-855D-2EB3D30BEF94}" name="PivotTable2" cacheId="7" applyNumberFormats="0" applyBorderFormats="0" applyFontFormats="0" applyPatternFormats="0" applyAlignmentFormats="0" applyWidthHeightFormats="1" dataCaption="Values" tag="31e47faf-144a-411f-8556-50f0a68b71fc" updatedVersion="8" minRefreshableVersion="3" useAutoFormatting="1" subtotalHiddenItems="1" rowGrandTotals="0" colGrandTotals="0" itemPrintTitles="1" createdVersion="8" indent="0" compact="0" compactData="0" multipleFieldFilters="0">
  <location ref="F20:N33" firstHeaderRow="0" firstDataRow="1" firstDataCol="2"/>
  <pivotFields count="1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axis="axisRow" compact="0" allDrilled="1" outline="0" subtotalTop="0" showAll="0" sortType="descending" defaultSubtotal="0" defaultAttributeDrillState="1">
      <items count="12">
        <item x="11"/>
        <item x="10"/>
        <item x="9"/>
        <item x="8"/>
        <item x="7"/>
        <item x="6"/>
        <item x="5"/>
        <item x="4"/>
        <item x="3"/>
        <item x="2"/>
        <item x="1"/>
        <item x="0"/>
      </items>
    </pivotField>
    <pivotField axis="axisRow" compact="0" allDrilled="1" outline="0" subtotalTop="0" showAll="0" sortType="descending" defaultSubtotal="0" defaultAttributeDrillState="1">
      <items count="2">
        <item x="1"/>
        <item x="0"/>
      </items>
    </pivotField>
    <pivotField compact="0" allDrilled="1" outline="0" subtotalTop="0" showAll="0" dataSourceSort="1" defaultSubtotal="0" defaultAttributeDrillState="1"/>
  </pivotFields>
  <rowFields count="2">
    <field x="8"/>
    <field x="7"/>
  </rowFields>
  <rowItems count="13">
    <i>
      <x/>
      <x v="11"/>
    </i>
    <i>
      <x v="1"/>
      <x/>
    </i>
    <i r="1">
      <x v="1"/>
    </i>
    <i r="1">
      <x v="2"/>
    </i>
    <i r="1">
      <x v="3"/>
    </i>
    <i r="1">
      <x v="4"/>
    </i>
    <i r="1">
      <x v="5"/>
    </i>
    <i r="1">
      <x v="6"/>
    </i>
    <i r="1">
      <x v="7"/>
    </i>
    <i r="1">
      <x v="8"/>
    </i>
    <i r="1">
      <x v="9"/>
    </i>
    <i r="1">
      <x v="10"/>
    </i>
    <i r="1">
      <x v="11"/>
    </i>
  </rowItems>
  <colFields count="1">
    <field x="-2"/>
  </colFields>
  <colItems count="7">
    <i>
      <x/>
    </i>
    <i i="1">
      <x v="1"/>
    </i>
    <i i="2">
      <x v="2"/>
    </i>
    <i i="3">
      <x v="3"/>
    </i>
    <i i="4">
      <x v="4"/>
    </i>
    <i i="5">
      <x v="5"/>
    </i>
    <i i="6">
      <x v="6"/>
    </i>
  </colItems>
  <dataFields count="7">
    <dataField name="Sum of Amount" fld="0" baseField="0" baseItem="0" numFmtId="167"/>
    <dataField name="Sum of Boxes" fld="1" baseField="0" baseItem="0" numFmtId="3"/>
    <dataField name="Sum of Customers" fld="2" baseField="0" baseItem="0" numFmtId="3"/>
    <dataField fld="3" subtotal="count" baseField="0" baseItem="0"/>
    <dataField fld="4" subtotal="count" baseField="0" baseItem="0"/>
    <dataField fld="5" subtotal="count" baseField="0" baseItem="0"/>
    <dataField fld="6"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ite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4B6D7AB-C843-48CF-83DB-B2A2CB4B5929}" sourceName="[products].[Category]">
  <pivotTables>
    <pivotTable tabId="4" name="PivotTable2"/>
    <pivotTable tabId="4" name="PivotTable5"/>
    <pivotTable tabId="4" name="PivotTable3"/>
    <pivotTable tabId="4" name="PivotTable4"/>
    <pivotTable tabId="4" name="CountryPivot(SELECTED)"/>
  </pivotTables>
  <data>
    <olap pivotCacheId="580220179">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ite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E06655C6-E0AA-49F5-A5A0-8685E0E271D8}" cache="Slicer_Category" caption="Category" showCaption="0" level="1" style="Slicer for DB"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3443BD5E-130B-4F76-AD68-1CF238A34AA6}" cache="Slicer_Category" caption="Category" level="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891A62A-E478-4B97-ADEB-57C29400FE69}" name="sales" displayName="sales" ref="C1:I3792" totalsRowShown="0" headerRowDxfId="28" dataDxfId="27">
  <sortState xmlns:xlrd2="http://schemas.microsoft.com/office/spreadsheetml/2017/richdata2" ref="C2:I3301">
    <sortCondition ref="F12:F3312"/>
  </sortState>
  <tableColumns count="7">
    <tableColumn id="1" xr3:uid="{14A2C9A7-227F-42DC-B965-562EEA8B8989}" name="Sales Person" dataDxfId="26"/>
    <tableColumn id="2" xr3:uid="{E7B1697D-07BB-429E-A7DB-1A643F51FA80}" name="Geography" dataDxfId="25"/>
    <tableColumn id="3" xr3:uid="{48BDF01D-F049-4E28-90A2-5B1C502CA208}" name="Product" dataDxfId="24"/>
    <tableColumn id="7" xr3:uid="{E21A054C-AFA9-48E3-B18B-B92D563923B0}" name="Date" dataDxfId="23"/>
    <tableColumn id="4" xr3:uid="{C0AC6E99-1D1A-43A4-B811-A575B9D0D956}" name="Amount" dataDxfId="22"/>
    <tableColumn id="5" xr3:uid="{FD8933A5-2F9F-47E9-99E0-54405D8F4F54}" name="Customers" dataDxfId="21"/>
    <tableColumn id="6" xr3:uid="{CAF10A60-F070-4F69-8CCB-2B8FE8744DE7}" name="Boxes"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4B74FF1-811E-4271-96B1-0EF72D224BB5}" name="products" displayName="products" ref="L1:O23" totalsRowShown="0" headerRowDxfId="19" dataDxfId="18">
  <autoFilter ref="L1:O23" xr:uid="{54B74FF1-811E-4271-96B1-0EF72D224BB5}"/>
  <tableColumns count="4">
    <tableColumn id="1" xr3:uid="{7E0E3747-C603-4F23-8C58-D7534AB96584}" name="Product" dataDxfId="17"/>
    <tableColumn id="2" xr3:uid="{F7BB9B83-DB7C-4274-B607-F5D5BBB4EBC9}" name="Category" dataDxfId="16"/>
    <tableColumn id="3" xr3:uid="{066991AA-EF5F-42A5-8665-F5A7B81DF22D}" name="Size" dataDxfId="15"/>
    <tableColumn id="4" xr3:uid="{B242156A-B4C2-4051-86AB-A2B2B010CEBC}" name="Cost per Box" dataDxfId="14"/>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3A93021-2C3F-4538-B083-5158D69AAD48}" name="locations" displayName="locations" ref="R1:S7" totalsRowShown="0" headerRowDxfId="13" dataDxfId="12">
  <autoFilter ref="R1:S7" xr:uid="{43A93021-2C3F-4538-B083-5158D69AAD48}"/>
  <tableColumns count="2">
    <tableColumn id="1" xr3:uid="{7C730062-872E-4523-B2E6-1F4FFDC3A5A4}" name="Geo" dataDxfId="11"/>
    <tableColumn id="2" xr3:uid="{7DE3517F-E167-4495-A755-5404E994501F}" name="Region" dataDxfId="10"/>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69DD33E-2ECB-416B-8504-AB251A924846}" name="people" displayName="people" ref="V1:W26" totalsRowShown="0" headerRowDxfId="9" dataDxfId="8">
  <autoFilter ref="V1:W26" xr:uid="{969DD33E-2ECB-416B-8504-AB251A924846}"/>
  <tableColumns count="2">
    <tableColumn id="1" xr3:uid="{B69D18A7-18FF-4EB1-BC1D-1133E8C99C9D}" name="Sales person" dataDxfId="7"/>
    <tableColumn id="2" xr3:uid="{BAF4F0C5-4888-495F-8C00-0990CB6AE8C4}" name="Team" dataDxfId="6"/>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
      <a:majorFont>
        <a:latin typeface="Barlow Condensed ExtraBold"/>
        <a:ea typeface=""/>
        <a:cs typeface=""/>
      </a:majorFont>
      <a:minorFont>
        <a:latin typeface="Comic Sans M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2.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D1D52-7F0A-4D41-B5CE-15D5578809AD}">
  <dimension ref="C1:W3792"/>
  <sheetViews>
    <sheetView topLeftCell="D4" workbookViewId="0">
      <selection activeCell="D1" sqref="D1"/>
    </sheetView>
  </sheetViews>
  <sheetFormatPr defaultColWidth="16.453125" defaultRowHeight="15.6" x14ac:dyDescent="0.35"/>
  <cols>
    <col min="1" max="1" width="4.453125" style="2" customWidth="1"/>
    <col min="2" max="2" width="4.54296875" style="2" customWidth="1"/>
    <col min="3" max="16384" width="16.453125" style="2"/>
  </cols>
  <sheetData>
    <row r="1" spans="3:23" s="7" customFormat="1" ht="20.399999999999999" customHeight="1" x14ac:dyDescent="0.35">
      <c r="C1" s="7" t="s">
        <v>0</v>
      </c>
      <c r="D1" s="7" t="s">
        <v>1</v>
      </c>
      <c r="E1" s="7" t="s">
        <v>2</v>
      </c>
      <c r="F1" s="7" t="s">
        <v>3</v>
      </c>
      <c r="G1" s="7" t="s">
        <v>4</v>
      </c>
      <c r="H1" s="7" t="s">
        <v>5</v>
      </c>
      <c r="I1" s="7" t="s">
        <v>6</v>
      </c>
      <c r="L1" s="7" t="s">
        <v>2</v>
      </c>
      <c r="M1" s="7" t="s">
        <v>7</v>
      </c>
      <c r="N1" s="7" t="s">
        <v>8</v>
      </c>
      <c r="O1" s="7" t="s">
        <v>9</v>
      </c>
      <c r="R1" s="7" t="s">
        <v>10</v>
      </c>
      <c r="S1" s="7" t="s">
        <v>11</v>
      </c>
      <c r="V1" s="7" t="s">
        <v>12</v>
      </c>
      <c r="W1" s="7" t="s">
        <v>13</v>
      </c>
    </row>
    <row r="2" spans="3:23" x14ac:dyDescent="0.35">
      <c r="C2" s="2" t="s">
        <v>14</v>
      </c>
      <c r="D2" s="2" t="s">
        <v>15</v>
      </c>
      <c r="E2" s="2" t="s">
        <v>16</v>
      </c>
      <c r="F2" s="3">
        <v>44197</v>
      </c>
      <c r="G2" s="4">
        <v>8414</v>
      </c>
      <c r="H2" s="5">
        <v>276</v>
      </c>
      <c r="I2" s="2">
        <v>495</v>
      </c>
      <c r="L2" s="2" t="s">
        <v>17</v>
      </c>
      <c r="M2" s="2" t="s">
        <v>18</v>
      </c>
      <c r="N2" s="6" t="s">
        <v>19</v>
      </c>
      <c r="O2" s="6">
        <v>1.8652</v>
      </c>
      <c r="R2" s="2" t="s">
        <v>20</v>
      </c>
      <c r="S2" s="2" t="s">
        <v>21</v>
      </c>
      <c r="V2" s="2" t="s">
        <v>14</v>
      </c>
      <c r="W2" s="2" t="s">
        <v>22</v>
      </c>
    </row>
    <row r="3" spans="3:23" x14ac:dyDescent="0.35">
      <c r="C3" s="2" t="s">
        <v>23</v>
      </c>
      <c r="D3" s="2" t="s">
        <v>24</v>
      </c>
      <c r="E3" s="2" t="s">
        <v>25</v>
      </c>
      <c r="F3" s="3">
        <v>44197</v>
      </c>
      <c r="G3" s="4">
        <v>532</v>
      </c>
      <c r="H3" s="5">
        <v>317</v>
      </c>
      <c r="I3" s="2">
        <v>54</v>
      </c>
      <c r="L3" s="2" t="s">
        <v>26</v>
      </c>
      <c r="M3" s="2" t="s">
        <v>27</v>
      </c>
      <c r="N3" s="6" t="s">
        <v>19</v>
      </c>
      <c r="O3" s="6">
        <v>2.8</v>
      </c>
      <c r="R3" s="2" t="s">
        <v>28</v>
      </c>
      <c r="S3" s="2" t="s">
        <v>29</v>
      </c>
      <c r="V3" s="2" t="s">
        <v>23</v>
      </c>
      <c r="W3" s="2" t="s">
        <v>22</v>
      </c>
    </row>
    <row r="4" spans="3:23" x14ac:dyDescent="0.35">
      <c r="C4" s="2" t="s">
        <v>30</v>
      </c>
      <c r="D4" s="2" t="s">
        <v>28</v>
      </c>
      <c r="E4" s="2" t="s">
        <v>31</v>
      </c>
      <c r="F4" s="3">
        <v>44197</v>
      </c>
      <c r="G4" s="4">
        <v>5376</v>
      </c>
      <c r="H4" s="5">
        <v>178</v>
      </c>
      <c r="I4" s="2">
        <v>269</v>
      </c>
      <c r="L4" s="2" t="s">
        <v>32</v>
      </c>
      <c r="M4" s="2" t="s">
        <v>18</v>
      </c>
      <c r="N4" s="6" t="s">
        <v>19</v>
      </c>
      <c r="O4" s="6">
        <v>13.3485</v>
      </c>
      <c r="R4" s="2" t="s">
        <v>24</v>
      </c>
      <c r="S4" s="2" t="s">
        <v>29</v>
      </c>
      <c r="V4" s="2" t="s">
        <v>33</v>
      </c>
      <c r="W4" s="2" t="s">
        <v>22</v>
      </c>
    </row>
    <row r="5" spans="3:23" x14ac:dyDescent="0.35">
      <c r="C5" s="2" t="s">
        <v>14</v>
      </c>
      <c r="D5" s="2" t="s">
        <v>15</v>
      </c>
      <c r="E5" s="2" t="s">
        <v>34</v>
      </c>
      <c r="F5" s="3">
        <v>44197</v>
      </c>
      <c r="G5" s="4">
        <v>259</v>
      </c>
      <c r="H5" s="5">
        <v>32</v>
      </c>
      <c r="I5" s="2">
        <v>22</v>
      </c>
      <c r="L5" s="2" t="s">
        <v>16</v>
      </c>
      <c r="M5" s="2" t="s">
        <v>18</v>
      </c>
      <c r="N5" s="6" t="s">
        <v>19</v>
      </c>
      <c r="O5" s="6">
        <v>6.0983000000000001</v>
      </c>
      <c r="R5" s="2" t="s">
        <v>15</v>
      </c>
      <c r="S5" s="2" t="s">
        <v>21</v>
      </c>
      <c r="V5" s="2" t="s">
        <v>35</v>
      </c>
      <c r="W5" s="2" t="s">
        <v>36</v>
      </c>
    </row>
    <row r="6" spans="3:23" x14ac:dyDescent="0.35">
      <c r="C6" s="2" t="s">
        <v>37</v>
      </c>
      <c r="D6" s="2" t="s">
        <v>28</v>
      </c>
      <c r="E6" s="2" t="s">
        <v>38</v>
      </c>
      <c r="F6" s="3">
        <v>44197</v>
      </c>
      <c r="G6" s="4">
        <v>5530</v>
      </c>
      <c r="H6" s="5">
        <v>4</v>
      </c>
      <c r="I6" s="2">
        <v>179</v>
      </c>
      <c r="L6" s="2" t="s">
        <v>39</v>
      </c>
      <c r="M6" s="2" t="s">
        <v>18</v>
      </c>
      <c r="N6" s="6" t="s">
        <v>19</v>
      </c>
      <c r="O6" s="6">
        <v>2.2656000000000001</v>
      </c>
      <c r="R6" s="2" t="s">
        <v>40</v>
      </c>
      <c r="S6" s="2" t="s">
        <v>21</v>
      </c>
      <c r="V6" s="2" t="s">
        <v>41</v>
      </c>
      <c r="W6" s="2" t="s">
        <v>36</v>
      </c>
    </row>
    <row r="7" spans="3:23" x14ac:dyDescent="0.35">
      <c r="C7" s="2" t="s">
        <v>42</v>
      </c>
      <c r="D7" s="2" t="s">
        <v>20</v>
      </c>
      <c r="E7" s="2" t="s">
        <v>43</v>
      </c>
      <c r="F7" s="3">
        <v>44197</v>
      </c>
      <c r="G7" s="4">
        <v>2184</v>
      </c>
      <c r="H7" s="5">
        <v>63</v>
      </c>
      <c r="I7" s="2">
        <v>122</v>
      </c>
      <c r="L7" s="2" t="s">
        <v>44</v>
      </c>
      <c r="M7" s="2" t="s">
        <v>27</v>
      </c>
      <c r="N7" s="6" t="s">
        <v>19</v>
      </c>
      <c r="O7" s="6">
        <v>2.8195000000000001</v>
      </c>
      <c r="R7" s="2" t="s">
        <v>45</v>
      </c>
      <c r="S7" s="2" t="s">
        <v>46</v>
      </c>
      <c r="V7" s="2" t="s">
        <v>47</v>
      </c>
      <c r="W7" s="2" t="s">
        <v>36</v>
      </c>
    </row>
    <row r="8" spans="3:23" x14ac:dyDescent="0.35">
      <c r="C8" s="2" t="s">
        <v>48</v>
      </c>
      <c r="D8" s="2" t="s">
        <v>45</v>
      </c>
      <c r="E8" s="2" t="s">
        <v>16</v>
      </c>
      <c r="F8" s="3">
        <v>44197</v>
      </c>
      <c r="G8" s="4">
        <v>1057</v>
      </c>
      <c r="H8" s="5">
        <v>295</v>
      </c>
      <c r="I8" s="2">
        <v>71</v>
      </c>
      <c r="L8" s="2" t="s">
        <v>49</v>
      </c>
      <c r="M8" s="2" t="s">
        <v>50</v>
      </c>
      <c r="N8" s="6" t="s">
        <v>19</v>
      </c>
      <c r="O8" s="6">
        <v>2.4773999999999998</v>
      </c>
      <c r="V8" s="2" t="s">
        <v>51</v>
      </c>
      <c r="W8" s="2" t="s">
        <v>36</v>
      </c>
    </row>
    <row r="9" spans="3:23" x14ac:dyDescent="0.35">
      <c r="C9" s="2" t="s">
        <v>52</v>
      </c>
      <c r="D9" s="2" t="s">
        <v>40</v>
      </c>
      <c r="E9" s="2" t="s">
        <v>53</v>
      </c>
      <c r="F9" s="3">
        <v>44197</v>
      </c>
      <c r="G9" s="4">
        <v>1036</v>
      </c>
      <c r="H9" s="5">
        <v>370</v>
      </c>
      <c r="I9" s="2">
        <v>37</v>
      </c>
      <c r="L9" s="2" t="s">
        <v>31</v>
      </c>
      <c r="M9" s="2" t="s">
        <v>18</v>
      </c>
      <c r="N9" s="6" t="s">
        <v>19</v>
      </c>
      <c r="O9" s="6">
        <v>4.6592000000000002</v>
      </c>
      <c r="V9" s="2" t="s">
        <v>54</v>
      </c>
      <c r="W9" s="2" t="s">
        <v>55</v>
      </c>
    </row>
    <row r="10" spans="3:23" x14ac:dyDescent="0.35">
      <c r="C10" s="2" t="s">
        <v>56</v>
      </c>
      <c r="D10" s="2" t="s">
        <v>40</v>
      </c>
      <c r="E10" s="2" t="s">
        <v>57</v>
      </c>
      <c r="F10" s="3">
        <v>44197</v>
      </c>
      <c r="G10" s="4">
        <v>4039</v>
      </c>
      <c r="H10" s="5">
        <v>536</v>
      </c>
      <c r="I10" s="2">
        <v>176</v>
      </c>
      <c r="L10" s="2" t="s">
        <v>58</v>
      </c>
      <c r="M10" s="2" t="s">
        <v>18</v>
      </c>
      <c r="N10" s="6" t="s">
        <v>19</v>
      </c>
      <c r="O10" s="6">
        <v>8.7870000000000008</v>
      </c>
      <c r="V10" s="2" t="s">
        <v>59</v>
      </c>
      <c r="W10" s="2" t="s">
        <v>60</v>
      </c>
    </row>
    <row r="11" spans="3:23" x14ac:dyDescent="0.35">
      <c r="C11" s="2" t="s">
        <v>47</v>
      </c>
      <c r="D11" s="2" t="s">
        <v>15</v>
      </c>
      <c r="E11" s="2" t="s">
        <v>17</v>
      </c>
      <c r="F11" s="3">
        <v>44197</v>
      </c>
      <c r="G11" s="4">
        <v>12894</v>
      </c>
      <c r="H11" s="5">
        <v>115</v>
      </c>
      <c r="I11" s="2">
        <v>478</v>
      </c>
      <c r="L11" s="2" t="s">
        <v>61</v>
      </c>
      <c r="M11" s="2" t="s">
        <v>27</v>
      </c>
      <c r="N11" s="6" t="s">
        <v>19</v>
      </c>
      <c r="O11" s="6">
        <v>9.2086000000000006</v>
      </c>
      <c r="V11" s="2" t="s">
        <v>56</v>
      </c>
      <c r="W11" s="2" t="s">
        <v>60</v>
      </c>
    </row>
    <row r="12" spans="3:23" x14ac:dyDescent="0.35">
      <c r="C12" s="2" t="s">
        <v>62</v>
      </c>
      <c r="D12" s="2" t="s">
        <v>28</v>
      </c>
      <c r="E12" s="2" t="s">
        <v>17</v>
      </c>
      <c r="F12" s="3">
        <v>44197</v>
      </c>
      <c r="G12" s="4">
        <v>4669</v>
      </c>
      <c r="H12" s="5">
        <v>121</v>
      </c>
      <c r="I12" s="2">
        <v>180</v>
      </c>
      <c r="L12" s="2" t="s">
        <v>63</v>
      </c>
      <c r="M12" s="2" t="s">
        <v>27</v>
      </c>
      <c r="N12" s="6" t="s">
        <v>19</v>
      </c>
      <c r="O12" s="6">
        <v>6.3415999999999997</v>
      </c>
      <c r="V12" s="2" t="s">
        <v>64</v>
      </c>
      <c r="W12" s="2" t="s">
        <v>22</v>
      </c>
    </row>
    <row r="13" spans="3:23" x14ac:dyDescent="0.35">
      <c r="C13" s="2" t="s">
        <v>35</v>
      </c>
      <c r="D13" s="2" t="s">
        <v>15</v>
      </c>
      <c r="E13" s="2" t="s">
        <v>53</v>
      </c>
      <c r="F13" s="3">
        <v>44197</v>
      </c>
      <c r="G13" s="4">
        <v>6377</v>
      </c>
      <c r="H13" s="5">
        <v>184</v>
      </c>
      <c r="I13" s="2">
        <v>246</v>
      </c>
      <c r="L13" s="2" t="s">
        <v>65</v>
      </c>
      <c r="M13" s="2" t="s">
        <v>18</v>
      </c>
      <c r="N13" s="6" t="s">
        <v>19</v>
      </c>
      <c r="O13" s="6">
        <v>1.5934999999999999</v>
      </c>
      <c r="V13" s="2" t="s">
        <v>30</v>
      </c>
      <c r="W13" s="2" t="s">
        <v>22</v>
      </c>
    </row>
    <row r="14" spans="3:23" x14ac:dyDescent="0.35">
      <c r="C14" s="2" t="s">
        <v>66</v>
      </c>
      <c r="D14" s="2" t="s">
        <v>24</v>
      </c>
      <c r="E14" s="2" t="s">
        <v>39</v>
      </c>
      <c r="F14" s="3">
        <v>44197</v>
      </c>
      <c r="G14" s="4">
        <v>4599</v>
      </c>
      <c r="H14" s="5">
        <v>106</v>
      </c>
      <c r="I14" s="2">
        <v>256</v>
      </c>
      <c r="L14" s="2" t="s">
        <v>43</v>
      </c>
      <c r="M14" s="2" t="s">
        <v>18</v>
      </c>
      <c r="N14" s="6" t="s">
        <v>67</v>
      </c>
      <c r="O14" s="6">
        <v>0.69579999999999997</v>
      </c>
      <c r="V14" s="2" t="s">
        <v>68</v>
      </c>
      <c r="W14" s="2" t="s">
        <v>36</v>
      </c>
    </row>
    <row r="15" spans="3:23" x14ac:dyDescent="0.35">
      <c r="C15" s="2" t="s">
        <v>66</v>
      </c>
      <c r="D15" s="2" t="s">
        <v>28</v>
      </c>
      <c r="E15" s="2" t="s">
        <v>58</v>
      </c>
      <c r="F15" s="3">
        <v>44197</v>
      </c>
      <c r="G15" s="4">
        <v>2751</v>
      </c>
      <c r="H15" s="5">
        <v>228</v>
      </c>
      <c r="I15" s="2">
        <v>251</v>
      </c>
      <c r="L15" s="2" t="s">
        <v>25</v>
      </c>
      <c r="M15" s="2" t="s">
        <v>50</v>
      </c>
      <c r="N15" s="6" t="s">
        <v>67</v>
      </c>
      <c r="O15" s="6">
        <v>0.24049999999999999</v>
      </c>
      <c r="V15" s="2" t="s">
        <v>52</v>
      </c>
      <c r="W15" s="2" t="s">
        <v>36</v>
      </c>
    </row>
    <row r="16" spans="3:23" x14ac:dyDescent="0.35">
      <c r="C16" s="2" t="s">
        <v>56</v>
      </c>
      <c r="D16" s="2" t="s">
        <v>20</v>
      </c>
      <c r="E16" s="2" t="s">
        <v>44</v>
      </c>
      <c r="F16" s="3">
        <v>44197</v>
      </c>
      <c r="G16" s="4">
        <v>15596</v>
      </c>
      <c r="H16" s="5">
        <v>32</v>
      </c>
      <c r="I16" s="2">
        <v>975</v>
      </c>
      <c r="L16" s="2" t="s">
        <v>34</v>
      </c>
      <c r="M16" s="2" t="s">
        <v>18</v>
      </c>
      <c r="N16" s="6" t="s">
        <v>67</v>
      </c>
      <c r="O16" s="6">
        <v>6.0811000000000002</v>
      </c>
      <c r="V16" s="2" t="s">
        <v>69</v>
      </c>
      <c r="W16" s="2" t="s">
        <v>22</v>
      </c>
    </row>
    <row r="17" spans="3:23" x14ac:dyDescent="0.35">
      <c r="C17" s="2" t="s">
        <v>47</v>
      </c>
      <c r="D17" s="2" t="s">
        <v>20</v>
      </c>
      <c r="E17" s="2" t="s">
        <v>63</v>
      </c>
      <c r="F17" s="3">
        <v>44197</v>
      </c>
      <c r="G17" s="4">
        <v>8561</v>
      </c>
      <c r="H17" s="5">
        <v>111</v>
      </c>
      <c r="I17" s="2">
        <v>330</v>
      </c>
      <c r="L17" s="2" t="s">
        <v>53</v>
      </c>
      <c r="M17" s="2" t="s">
        <v>50</v>
      </c>
      <c r="N17" s="6" t="s">
        <v>67</v>
      </c>
      <c r="O17" s="6">
        <v>1.7625</v>
      </c>
      <c r="V17" s="2" t="s">
        <v>70</v>
      </c>
      <c r="W17" s="2" t="s">
        <v>22</v>
      </c>
    </row>
    <row r="18" spans="3:23" x14ac:dyDescent="0.35">
      <c r="C18" s="2" t="s">
        <v>71</v>
      </c>
      <c r="D18" s="2" t="s">
        <v>45</v>
      </c>
      <c r="E18" s="2" t="s">
        <v>39</v>
      </c>
      <c r="F18" s="3">
        <v>44197</v>
      </c>
      <c r="G18" s="4">
        <v>14273</v>
      </c>
      <c r="H18" s="5">
        <v>335</v>
      </c>
      <c r="I18" s="2">
        <v>752</v>
      </c>
      <c r="L18" s="2" t="s">
        <v>57</v>
      </c>
      <c r="M18" s="2" t="s">
        <v>18</v>
      </c>
      <c r="N18" s="6" t="s">
        <v>67</v>
      </c>
      <c r="O18" s="6">
        <v>0.89900000000000002</v>
      </c>
      <c r="V18" s="2" t="s">
        <v>42</v>
      </c>
      <c r="W18" s="2" t="s">
        <v>22</v>
      </c>
    </row>
    <row r="19" spans="3:23" x14ac:dyDescent="0.35">
      <c r="C19" s="2" t="s">
        <v>23</v>
      </c>
      <c r="D19" s="2" t="s">
        <v>15</v>
      </c>
      <c r="E19" s="2" t="s">
        <v>43</v>
      </c>
      <c r="F19" s="3">
        <v>44197</v>
      </c>
      <c r="G19" s="4">
        <v>2506</v>
      </c>
      <c r="H19" s="5">
        <v>99</v>
      </c>
      <c r="I19" s="2">
        <v>148</v>
      </c>
      <c r="L19" s="2" t="s">
        <v>38</v>
      </c>
      <c r="M19" s="2" t="s">
        <v>50</v>
      </c>
      <c r="N19" s="6" t="s">
        <v>67</v>
      </c>
      <c r="O19" s="6">
        <v>7.8910999999999998</v>
      </c>
      <c r="V19" s="2" t="s">
        <v>62</v>
      </c>
      <c r="W19" s="2" t="s">
        <v>60</v>
      </c>
    </row>
    <row r="20" spans="3:23" x14ac:dyDescent="0.35">
      <c r="C20" s="2" t="s">
        <v>37</v>
      </c>
      <c r="D20" s="2" t="s">
        <v>24</v>
      </c>
      <c r="E20" s="2" t="s">
        <v>61</v>
      </c>
      <c r="F20" s="3">
        <v>44197</v>
      </c>
      <c r="G20" s="4">
        <v>2387</v>
      </c>
      <c r="H20" s="5">
        <v>134</v>
      </c>
      <c r="I20" s="2">
        <v>89</v>
      </c>
      <c r="L20" s="2" t="s">
        <v>72</v>
      </c>
      <c r="M20" s="2" t="s">
        <v>27</v>
      </c>
      <c r="N20" s="6" t="s">
        <v>67</v>
      </c>
      <c r="O20" s="6">
        <v>8.2429000000000006</v>
      </c>
      <c r="V20" s="2" t="s">
        <v>37</v>
      </c>
      <c r="W20" s="2" t="s">
        <v>60</v>
      </c>
    </row>
    <row r="21" spans="3:23" x14ac:dyDescent="0.35">
      <c r="C21" s="2" t="s">
        <v>59</v>
      </c>
      <c r="D21" s="2" t="s">
        <v>28</v>
      </c>
      <c r="E21" s="2" t="s">
        <v>49</v>
      </c>
      <c r="F21" s="3">
        <v>44197</v>
      </c>
      <c r="G21" s="4">
        <v>7553</v>
      </c>
      <c r="H21" s="5">
        <v>67</v>
      </c>
      <c r="I21" s="2">
        <v>280</v>
      </c>
      <c r="L21" s="2" t="s">
        <v>73</v>
      </c>
      <c r="M21" s="2" t="s">
        <v>18</v>
      </c>
      <c r="N21" s="6" t="s">
        <v>67</v>
      </c>
      <c r="O21" s="6">
        <v>5.0198</v>
      </c>
      <c r="V21" s="2" t="s">
        <v>48</v>
      </c>
      <c r="W21" s="2" t="s">
        <v>60</v>
      </c>
    </row>
    <row r="22" spans="3:23" x14ac:dyDescent="0.35">
      <c r="C22" s="2" t="s">
        <v>66</v>
      </c>
      <c r="D22" s="2" t="s">
        <v>15</v>
      </c>
      <c r="E22" s="2" t="s">
        <v>74</v>
      </c>
      <c r="F22" s="3">
        <v>44197</v>
      </c>
      <c r="G22" s="4">
        <v>3409</v>
      </c>
      <c r="H22" s="5">
        <v>93</v>
      </c>
      <c r="I22" s="2">
        <v>171</v>
      </c>
      <c r="L22" s="2" t="s">
        <v>75</v>
      </c>
      <c r="M22" s="2" t="s">
        <v>27</v>
      </c>
      <c r="N22" s="6" t="s">
        <v>67</v>
      </c>
      <c r="O22" s="6">
        <v>11.4688</v>
      </c>
      <c r="V22" s="2" t="s">
        <v>76</v>
      </c>
      <c r="W22" s="2" t="s">
        <v>55</v>
      </c>
    </row>
    <row r="23" spans="3:23" x14ac:dyDescent="0.35">
      <c r="C23" s="2" t="s">
        <v>69</v>
      </c>
      <c r="D23" s="2" t="s">
        <v>28</v>
      </c>
      <c r="E23" s="2" t="s">
        <v>74</v>
      </c>
      <c r="F23" s="3">
        <v>44197</v>
      </c>
      <c r="G23" s="4">
        <v>3878</v>
      </c>
      <c r="H23" s="5">
        <v>24</v>
      </c>
      <c r="I23" s="2">
        <v>216</v>
      </c>
      <c r="L23" s="2" t="s">
        <v>74</v>
      </c>
      <c r="M23" s="2" t="s">
        <v>27</v>
      </c>
      <c r="N23" s="6" t="s">
        <v>67</v>
      </c>
      <c r="O23" s="6">
        <v>4.7065000000000001</v>
      </c>
      <c r="V23" s="2" t="s">
        <v>66</v>
      </c>
      <c r="W23" s="2" t="s">
        <v>55</v>
      </c>
    </row>
    <row r="24" spans="3:23" x14ac:dyDescent="0.35">
      <c r="C24" s="2" t="s">
        <v>30</v>
      </c>
      <c r="D24" s="2" t="s">
        <v>28</v>
      </c>
      <c r="E24" s="2" t="s">
        <v>16</v>
      </c>
      <c r="F24" s="3">
        <v>44197</v>
      </c>
      <c r="G24" s="4">
        <v>3052</v>
      </c>
      <c r="H24" s="5">
        <v>76</v>
      </c>
      <c r="I24" s="2">
        <v>204</v>
      </c>
      <c r="V24" s="2" t="s">
        <v>77</v>
      </c>
      <c r="W24" s="2" t="s">
        <v>22</v>
      </c>
    </row>
    <row r="25" spans="3:23" x14ac:dyDescent="0.35">
      <c r="C25" s="2" t="s">
        <v>62</v>
      </c>
      <c r="D25" s="2" t="s">
        <v>28</v>
      </c>
      <c r="E25" s="2" t="s">
        <v>75</v>
      </c>
      <c r="F25" s="3">
        <v>44200</v>
      </c>
      <c r="G25" s="4">
        <v>19229</v>
      </c>
      <c r="H25" s="5">
        <v>64</v>
      </c>
      <c r="I25" s="2">
        <v>1013</v>
      </c>
      <c r="V25" s="2" t="s">
        <v>78</v>
      </c>
      <c r="W25" s="2" t="s">
        <v>36</v>
      </c>
    </row>
    <row r="26" spans="3:23" x14ac:dyDescent="0.35">
      <c r="C26" s="2" t="s">
        <v>69</v>
      </c>
      <c r="D26" s="2" t="s">
        <v>45</v>
      </c>
      <c r="E26" s="2" t="s">
        <v>75</v>
      </c>
      <c r="F26" s="3">
        <v>44200</v>
      </c>
      <c r="G26" s="4">
        <v>1988</v>
      </c>
      <c r="H26" s="5">
        <v>179</v>
      </c>
      <c r="I26" s="2">
        <v>95</v>
      </c>
      <c r="V26" s="2" t="s">
        <v>71</v>
      </c>
      <c r="W26" s="2" t="s">
        <v>55</v>
      </c>
    </row>
    <row r="27" spans="3:23" x14ac:dyDescent="0.35">
      <c r="C27" s="2" t="s">
        <v>30</v>
      </c>
      <c r="D27" s="2" t="s">
        <v>45</v>
      </c>
      <c r="E27" s="2" t="s">
        <v>58</v>
      </c>
      <c r="F27" s="3">
        <v>44200</v>
      </c>
      <c r="G27" s="4">
        <v>147</v>
      </c>
      <c r="H27" s="5">
        <v>9</v>
      </c>
      <c r="I27" s="2">
        <v>11</v>
      </c>
    </row>
    <row r="28" spans="3:23" x14ac:dyDescent="0.35">
      <c r="C28" s="2" t="s">
        <v>48</v>
      </c>
      <c r="D28" s="2" t="s">
        <v>45</v>
      </c>
      <c r="E28" s="2" t="s">
        <v>65</v>
      </c>
      <c r="F28" s="3">
        <v>44200</v>
      </c>
      <c r="G28" s="4">
        <v>2401</v>
      </c>
      <c r="H28" s="5">
        <v>407</v>
      </c>
      <c r="I28" s="2">
        <v>134</v>
      </c>
    </row>
    <row r="29" spans="3:23" x14ac:dyDescent="0.35">
      <c r="C29" s="2" t="s">
        <v>64</v>
      </c>
      <c r="D29" s="2" t="s">
        <v>28</v>
      </c>
      <c r="E29" s="2" t="s">
        <v>57</v>
      </c>
      <c r="F29" s="3">
        <v>44200</v>
      </c>
      <c r="G29" s="4">
        <v>2814</v>
      </c>
      <c r="H29" s="5">
        <v>296</v>
      </c>
      <c r="I29" s="2">
        <v>94</v>
      </c>
    </row>
    <row r="30" spans="3:23" x14ac:dyDescent="0.35">
      <c r="C30" s="2" t="s">
        <v>47</v>
      </c>
      <c r="D30" s="2" t="s">
        <v>45</v>
      </c>
      <c r="E30" s="2" t="s">
        <v>57</v>
      </c>
      <c r="F30" s="3">
        <v>44200</v>
      </c>
      <c r="G30" s="4">
        <v>5390</v>
      </c>
      <c r="H30" s="5">
        <v>61</v>
      </c>
      <c r="I30" s="2">
        <v>216</v>
      </c>
    </row>
    <row r="31" spans="3:23" x14ac:dyDescent="0.35">
      <c r="C31" s="2" t="s">
        <v>77</v>
      </c>
      <c r="D31" s="2" t="s">
        <v>24</v>
      </c>
      <c r="E31" s="2" t="s">
        <v>26</v>
      </c>
      <c r="F31" s="3">
        <v>44200</v>
      </c>
      <c r="G31" s="4">
        <v>3920</v>
      </c>
      <c r="H31" s="5">
        <v>16</v>
      </c>
      <c r="I31" s="2">
        <v>262</v>
      </c>
    </row>
    <row r="32" spans="3:23" x14ac:dyDescent="0.35">
      <c r="C32" s="2" t="s">
        <v>37</v>
      </c>
      <c r="D32" s="2" t="s">
        <v>24</v>
      </c>
      <c r="E32" s="2" t="s">
        <v>72</v>
      </c>
      <c r="F32" s="3">
        <v>44200</v>
      </c>
      <c r="G32" s="4">
        <v>7539</v>
      </c>
      <c r="H32" s="5">
        <v>502</v>
      </c>
      <c r="I32" s="2">
        <v>943</v>
      </c>
    </row>
    <row r="33" spans="3:9" x14ac:dyDescent="0.35">
      <c r="C33" s="2" t="s">
        <v>77</v>
      </c>
      <c r="D33" s="2" t="s">
        <v>20</v>
      </c>
      <c r="E33" s="2" t="s">
        <v>53</v>
      </c>
      <c r="F33" s="3">
        <v>44201</v>
      </c>
      <c r="G33" s="4">
        <v>17248</v>
      </c>
      <c r="H33" s="5">
        <v>163</v>
      </c>
      <c r="I33" s="2">
        <v>664</v>
      </c>
    </row>
    <row r="34" spans="3:9" x14ac:dyDescent="0.35">
      <c r="C34" s="2" t="s">
        <v>62</v>
      </c>
      <c r="D34" s="2" t="s">
        <v>45</v>
      </c>
      <c r="E34" s="2" t="s">
        <v>32</v>
      </c>
      <c r="F34" s="3">
        <v>44201</v>
      </c>
      <c r="G34" s="4">
        <v>1176</v>
      </c>
      <c r="H34" s="5">
        <v>152</v>
      </c>
      <c r="I34" s="2">
        <v>66</v>
      </c>
    </row>
    <row r="35" spans="3:9" x14ac:dyDescent="0.35">
      <c r="C35" s="2" t="s">
        <v>42</v>
      </c>
      <c r="D35" s="2" t="s">
        <v>40</v>
      </c>
      <c r="E35" s="2" t="s">
        <v>43</v>
      </c>
      <c r="F35" s="3">
        <v>44201</v>
      </c>
      <c r="G35" s="4">
        <v>9730</v>
      </c>
      <c r="H35" s="5">
        <v>361</v>
      </c>
      <c r="I35" s="2">
        <v>573</v>
      </c>
    </row>
    <row r="36" spans="3:9" x14ac:dyDescent="0.35">
      <c r="C36" s="2" t="s">
        <v>70</v>
      </c>
      <c r="D36" s="2" t="s">
        <v>15</v>
      </c>
      <c r="E36" s="2" t="s">
        <v>43</v>
      </c>
      <c r="F36" s="3">
        <v>44201</v>
      </c>
      <c r="G36" s="4">
        <v>2226</v>
      </c>
      <c r="H36" s="5">
        <v>129</v>
      </c>
      <c r="I36" s="2">
        <v>140</v>
      </c>
    </row>
    <row r="37" spans="3:9" x14ac:dyDescent="0.35">
      <c r="C37" s="2" t="s">
        <v>62</v>
      </c>
      <c r="D37" s="2" t="s">
        <v>45</v>
      </c>
      <c r="E37" s="2" t="s">
        <v>65</v>
      </c>
      <c r="F37" s="3">
        <v>44201</v>
      </c>
      <c r="G37" s="4">
        <v>7063</v>
      </c>
      <c r="H37" s="5">
        <v>250</v>
      </c>
      <c r="I37" s="2">
        <v>643</v>
      </c>
    </row>
    <row r="38" spans="3:9" x14ac:dyDescent="0.35">
      <c r="C38" s="2" t="s">
        <v>51</v>
      </c>
      <c r="D38" s="2" t="s">
        <v>15</v>
      </c>
      <c r="E38" s="2" t="s">
        <v>63</v>
      </c>
      <c r="F38" s="3">
        <v>44201</v>
      </c>
      <c r="G38" s="4">
        <v>7399</v>
      </c>
      <c r="H38" s="5">
        <v>420</v>
      </c>
      <c r="I38" s="2">
        <v>275</v>
      </c>
    </row>
    <row r="39" spans="3:9" x14ac:dyDescent="0.35">
      <c r="C39" s="2" t="s">
        <v>35</v>
      </c>
      <c r="D39" s="2" t="s">
        <v>28</v>
      </c>
      <c r="E39" s="2" t="s">
        <v>58</v>
      </c>
      <c r="F39" s="3">
        <v>44201</v>
      </c>
      <c r="G39" s="4">
        <v>4284</v>
      </c>
      <c r="H39" s="5">
        <v>230</v>
      </c>
      <c r="I39" s="2">
        <v>306</v>
      </c>
    </row>
    <row r="40" spans="3:9" x14ac:dyDescent="0.35">
      <c r="C40" s="2" t="s">
        <v>51</v>
      </c>
      <c r="D40" s="2" t="s">
        <v>15</v>
      </c>
      <c r="E40" s="2" t="s">
        <v>16</v>
      </c>
      <c r="F40" s="3">
        <v>44201</v>
      </c>
      <c r="G40" s="4">
        <v>4865</v>
      </c>
      <c r="H40" s="5">
        <v>168</v>
      </c>
      <c r="I40" s="2">
        <v>271</v>
      </c>
    </row>
    <row r="41" spans="3:9" x14ac:dyDescent="0.35">
      <c r="C41" s="2" t="s">
        <v>47</v>
      </c>
      <c r="D41" s="2" t="s">
        <v>15</v>
      </c>
      <c r="E41" s="2" t="s">
        <v>72</v>
      </c>
      <c r="F41" s="3">
        <v>44201</v>
      </c>
      <c r="G41" s="4">
        <v>3780</v>
      </c>
      <c r="H41" s="5">
        <v>111</v>
      </c>
      <c r="I41" s="2">
        <v>315</v>
      </c>
    </row>
    <row r="42" spans="3:9" x14ac:dyDescent="0.35">
      <c r="C42" s="2" t="s">
        <v>68</v>
      </c>
      <c r="D42" s="2" t="s">
        <v>20</v>
      </c>
      <c r="E42" s="2" t="s">
        <v>58</v>
      </c>
      <c r="F42" s="3">
        <v>44201</v>
      </c>
      <c r="G42" s="4">
        <v>3059</v>
      </c>
      <c r="H42" s="5">
        <v>484</v>
      </c>
      <c r="I42" s="2">
        <v>279</v>
      </c>
    </row>
    <row r="43" spans="3:9" x14ac:dyDescent="0.35">
      <c r="C43" s="2" t="s">
        <v>64</v>
      </c>
      <c r="D43" s="2" t="s">
        <v>45</v>
      </c>
      <c r="E43" s="2" t="s">
        <v>63</v>
      </c>
      <c r="F43" s="3">
        <v>44201</v>
      </c>
      <c r="G43" s="4">
        <v>6622</v>
      </c>
      <c r="H43" s="5">
        <v>57</v>
      </c>
      <c r="I43" s="2">
        <v>276</v>
      </c>
    </row>
    <row r="44" spans="3:9" x14ac:dyDescent="0.35">
      <c r="C44" s="2" t="s">
        <v>35</v>
      </c>
      <c r="D44" s="2" t="s">
        <v>20</v>
      </c>
      <c r="E44" s="2" t="s">
        <v>73</v>
      </c>
      <c r="F44" s="3">
        <v>44202</v>
      </c>
      <c r="G44" s="4">
        <v>644</v>
      </c>
      <c r="H44" s="5">
        <v>116</v>
      </c>
      <c r="I44" s="2">
        <v>34</v>
      </c>
    </row>
    <row r="45" spans="3:9" x14ac:dyDescent="0.35">
      <c r="C45" s="2" t="s">
        <v>54</v>
      </c>
      <c r="D45" s="2" t="s">
        <v>20</v>
      </c>
      <c r="E45" s="2" t="s">
        <v>63</v>
      </c>
      <c r="F45" s="3">
        <v>44202</v>
      </c>
      <c r="G45" s="4">
        <v>4935</v>
      </c>
      <c r="H45" s="5">
        <v>87</v>
      </c>
      <c r="I45" s="2">
        <v>171</v>
      </c>
    </row>
    <row r="46" spans="3:9" x14ac:dyDescent="0.35">
      <c r="C46" s="2" t="s">
        <v>68</v>
      </c>
      <c r="D46" s="2" t="s">
        <v>45</v>
      </c>
      <c r="E46" s="2" t="s">
        <v>74</v>
      </c>
      <c r="F46" s="3">
        <v>44202</v>
      </c>
      <c r="G46" s="4">
        <v>7182</v>
      </c>
      <c r="H46" s="5">
        <v>29</v>
      </c>
      <c r="I46" s="2">
        <v>378</v>
      </c>
    </row>
    <row r="47" spans="3:9" x14ac:dyDescent="0.35">
      <c r="C47" s="2" t="s">
        <v>59</v>
      </c>
      <c r="D47" s="2" t="s">
        <v>40</v>
      </c>
      <c r="E47" s="2" t="s">
        <v>58</v>
      </c>
      <c r="F47" s="3">
        <v>44202</v>
      </c>
      <c r="G47" s="4">
        <v>539</v>
      </c>
      <c r="H47" s="5">
        <v>10</v>
      </c>
      <c r="I47" s="2">
        <v>77</v>
      </c>
    </row>
    <row r="48" spans="3:9" x14ac:dyDescent="0.35">
      <c r="C48" s="2" t="s">
        <v>48</v>
      </c>
      <c r="D48" s="2" t="s">
        <v>45</v>
      </c>
      <c r="E48" s="2" t="s">
        <v>72</v>
      </c>
      <c r="F48" s="3">
        <v>44202</v>
      </c>
      <c r="G48" s="4">
        <v>637</v>
      </c>
      <c r="H48" s="5">
        <v>79</v>
      </c>
      <c r="I48" s="2">
        <v>91</v>
      </c>
    </row>
    <row r="49" spans="3:9" x14ac:dyDescent="0.35">
      <c r="C49" s="2" t="s">
        <v>51</v>
      </c>
      <c r="D49" s="2" t="s">
        <v>28</v>
      </c>
      <c r="E49" s="2" t="s">
        <v>34</v>
      </c>
      <c r="F49" s="3">
        <v>44202</v>
      </c>
      <c r="G49" s="4">
        <v>1470</v>
      </c>
      <c r="H49" s="5">
        <v>57</v>
      </c>
      <c r="I49" s="2">
        <v>184</v>
      </c>
    </row>
    <row r="50" spans="3:9" x14ac:dyDescent="0.35">
      <c r="C50" s="2" t="s">
        <v>56</v>
      </c>
      <c r="D50" s="2" t="s">
        <v>28</v>
      </c>
      <c r="E50" s="2" t="s">
        <v>43</v>
      </c>
      <c r="F50" s="3">
        <v>44202</v>
      </c>
      <c r="G50" s="4">
        <v>1442</v>
      </c>
      <c r="H50" s="5">
        <v>108</v>
      </c>
      <c r="I50" s="2">
        <v>61</v>
      </c>
    </row>
    <row r="51" spans="3:9" x14ac:dyDescent="0.35">
      <c r="C51" s="2" t="s">
        <v>64</v>
      </c>
      <c r="D51" s="2" t="s">
        <v>28</v>
      </c>
      <c r="E51" s="2" t="s">
        <v>73</v>
      </c>
      <c r="F51" s="3">
        <v>44202</v>
      </c>
      <c r="G51" s="4">
        <v>9023</v>
      </c>
      <c r="H51" s="5">
        <v>224</v>
      </c>
      <c r="I51" s="2">
        <v>564</v>
      </c>
    </row>
    <row r="52" spans="3:9" x14ac:dyDescent="0.35">
      <c r="C52" s="2" t="s">
        <v>33</v>
      </c>
      <c r="D52" s="2" t="s">
        <v>45</v>
      </c>
      <c r="E52" s="2" t="s">
        <v>17</v>
      </c>
      <c r="F52" s="3">
        <v>44202</v>
      </c>
      <c r="G52" s="4">
        <v>2709</v>
      </c>
      <c r="H52" s="5">
        <v>27</v>
      </c>
      <c r="I52" s="2">
        <v>101</v>
      </c>
    </row>
    <row r="53" spans="3:9" x14ac:dyDescent="0.35">
      <c r="C53" s="2" t="s">
        <v>37</v>
      </c>
      <c r="D53" s="2" t="s">
        <v>24</v>
      </c>
      <c r="E53" s="2" t="s">
        <v>75</v>
      </c>
      <c r="F53" s="3">
        <v>44203</v>
      </c>
      <c r="G53" s="4">
        <v>5733</v>
      </c>
      <c r="H53" s="5">
        <v>193</v>
      </c>
      <c r="I53" s="2">
        <v>338</v>
      </c>
    </row>
    <row r="54" spans="3:9" x14ac:dyDescent="0.35">
      <c r="C54" s="2" t="s">
        <v>41</v>
      </c>
      <c r="D54" s="2" t="s">
        <v>24</v>
      </c>
      <c r="E54" s="2" t="s">
        <v>26</v>
      </c>
      <c r="F54" s="3">
        <v>44203</v>
      </c>
      <c r="G54" s="4">
        <v>10451</v>
      </c>
      <c r="H54" s="5">
        <v>155</v>
      </c>
      <c r="I54" s="2">
        <v>1307</v>
      </c>
    </row>
    <row r="55" spans="3:9" x14ac:dyDescent="0.35">
      <c r="C55" s="2" t="s">
        <v>62</v>
      </c>
      <c r="D55" s="2" t="s">
        <v>20</v>
      </c>
      <c r="E55" s="2" t="s">
        <v>38</v>
      </c>
      <c r="F55" s="3">
        <v>44203</v>
      </c>
      <c r="G55" s="4">
        <v>11228</v>
      </c>
      <c r="H55" s="5">
        <v>236</v>
      </c>
      <c r="I55" s="2">
        <v>388</v>
      </c>
    </row>
    <row r="56" spans="3:9" x14ac:dyDescent="0.35">
      <c r="C56" s="2" t="s">
        <v>69</v>
      </c>
      <c r="D56" s="2" t="s">
        <v>45</v>
      </c>
      <c r="E56" s="2" t="s">
        <v>57</v>
      </c>
      <c r="F56" s="3">
        <v>44203</v>
      </c>
      <c r="G56" s="4">
        <v>3073</v>
      </c>
      <c r="H56" s="5">
        <v>137</v>
      </c>
      <c r="I56" s="2">
        <v>129</v>
      </c>
    </row>
    <row r="57" spans="3:9" x14ac:dyDescent="0.35">
      <c r="C57" s="2" t="s">
        <v>59</v>
      </c>
      <c r="D57" s="2" t="s">
        <v>40</v>
      </c>
      <c r="E57" s="2" t="s">
        <v>43</v>
      </c>
      <c r="F57" s="3">
        <v>44203</v>
      </c>
      <c r="G57" s="4">
        <v>5467</v>
      </c>
      <c r="H57" s="5">
        <v>109</v>
      </c>
      <c r="I57" s="2">
        <v>288</v>
      </c>
    </row>
    <row r="58" spans="3:9" x14ac:dyDescent="0.35">
      <c r="C58" s="2" t="s">
        <v>54</v>
      </c>
      <c r="D58" s="2" t="s">
        <v>28</v>
      </c>
      <c r="E58" s="2" t="s">
        <v>73</v>
      </c>
      <c r="F58" s="3">
        <v>44203</v>
      </c>
      <c r="G58" s="4">
        <v>4067</v>
      </c>
      <c r="H58" s="5">
        <v>272</v>
      </c>
      <c r="I58" s="2">
        <v>226</v>
      </c>
    </row>
    <row r="59" spans="3:9" x14ac:dyDescent="0.35">
      <c r="C59" s="2" t="s">
        <v>23</v>
      </c>
      <c r="D59" s="2" t="s">
        <v>20</v>
      </c>
      <c r="E59" s="2" t="s">
        <v>39</v>
      </c>
      <c r="F59" s="3">
        <v>44204</v>
      </c>
      <c r="G59" s="4">
        <v>2814</v>
      </c>
      <c r="H59" s="5">
        <v>69</v>
      </c>
      <c r="I59" s="2">
        <v>149</v>
      </c>
    </row>
    <row r="60" spans="3:9" x14ac:dyDescent="0.35">
      <c r="C60" s="2" t="s">
        <v>78</v>
      </c>
      <c r="D60" s="2" t="s">
        <v>15</v>
      </c>
      <c r="E60" s="2" t="s">
        <v>57</v>
      </c>
      <c r="F60" s="3">
        <v>44204</v>
      </c>
      <c r="G60" s="4">
        <v>2716</v>
      </c>
      <c r="H60" s="5">
        <v>299</v>
      </c>
      <c r="I60" s="2">
        <v>105</v>
      </c>
    </row>
    <row r="61" spans="3:9" x14ac:dyDescent="0.35">
      <c r="C61" s="2" t="s">
        <v>66</v>
      </c>
      <c r="D61" s="2" t="s">
        <v>40</v>
      </c>
      <c r="E61" s="2" t="s">
        <v>58</v>
      </c>
      <c r="F61" s="3">
        <v>44204</v>
      </c>
      <c r="G61" s="4">
        <v>3570</v>
      </c>
      <c r="H61" s="5">
        <v>61</v>
      </c>
      <c r="I61" s="2">
        <v>325</v>
      </c>
    </row>
    <row r="62" spans="3:9" x14ac:dyDescent="0.35">
      <c r="C62" s="2" t="s">
        <v>30</v>
      </c>
      <c r="D62" s="2" t="s">
        <v>20</v>
      </c>
      <c r="E62" s="2" t="s">
        <v>43</v>
      </c>
      <c r="F62" s="3">
        <v>44204</v>
      </c>
      <c r="G62" s="4">
        <v>9562</v>
      </c>
      <c r="H62" s="5">
        <v>123</v>
      </c>
      <c r="I62" s="2">
        <v>479</v>
      </c>
    </row>
    <row r="63" spans="3:9" x14ac:dyDescent="0.35">
      <c r="C63" s="2" t="s">
        <v>42</v>
      </c>
      <c r="D63" s="2" t="s">
        <v>15</v>
      </c>
      <c r="E63" s="2" t="s">
        <v>74</v>
      </c>
      <c r="F63" s="3">
        <v>44204</v>
      </c>
      <c r="G63" s="4">
        <v>2373</v>
      </c>
      <c r="H63" s="5">
        <v>2</v>
      </c>
      <c r="I63" s="2">
        <v>104</v>
      </c>
    </row>
    <row r="64" spans="3:9" x14ac:dyDescent="0.35">
      <c r="C64" s="2" t="s">
        <v>54</v>
      </c>
      <c r="D64" s="2" t="s">
        <v>20</v>
      </c>
      <c r="E64" s="2" t="s">
        <v>57</v>
      </c>
      <c r="F64" s="3">
        <v>44204</v>
      </c>
      <c r="G64" s="4">
        <v>2807</v>
      </c>
      <c r="H64" s="5">
        <v>236</v>
      </c>
      <c r="I64" s="2">
        <v>123</v>
      </c>
    </row>
    <row r="65" spans="3:9" x14ac:dyDescent="0.35">
      <c r="C65" s="2" t="s">
        <v>56</v>
      </c>
      <c r="D65" s="2" t="s">
        <v>28</v>
      </c>
      <c r="E65" s="2" t="s">
        <v>17</v>
      </c>
      <c r="F65" s="3">
        <v>44204</v>
      </c>
      <c r="G65" s="4">
        <v>420</v>
      </c>
      <c r="H65" s="5">
        <v>196</v>
      </c>
      <c r="I65" s="2">
        <v>14</v>
      </c>
    </row>
    <row r="66" spans="3:9" x14ac:dyDescent="0.35">
      <c r="C66" s="2" t="s">
        <v>47</v>
      </c>
      <c r="D66" s="2" t="s">
        <v>28</v>
      </c>
      <c r="E66" s="2" t="s">
        <v>16</v>
      </c>
      <c r="F66" s="3">
        <v>44204</v>
      </c>
      <c r="G66" s="4">
        <v>8239</v>
      </c>
      <c r="H66" s="5">
        <v>157</v>
      </c>
      <c r="I66" s="2">
        <v>515</v>
      </c>
    </row>
    <row r="67" spans="3:9" x14ac:dyDescent="0.35">
      <c r="C67" s="2" t="s">
        <v>41</v>
      </c>
      <c r="D67" s="2" t="s">
        <v>15</v>
      </c>
      <c r="E67" s="2" t="s">
        <v>26</v>
      </c>
      <c r="F67" s="3">
        <v>44204</v>
      </c>
      <c r="G67" s="4">
        <v>6797</v>
      </c>
      <c r="H67" s="5">
        <v>114</v>
      </c>
      <c r="I67" s="2">
        <v>486</v>
      </c>
    </row>
    <row r="68" spans="3:9" x14ac:dyDescent="0.35">
      <c r="C68" s="2" t="s">
        <v>66</v>
      </c>
      <c r="D68" s="2" t="s">
        <v>15</v>
      </c>
      <c r="E68" s="2" t="s">
        <v>43</v>
      </c>
      <c r="F68" s="3">
        <v>44204</v>
      </c>
      <c r="G68" s="4">
        <v>6048</v>
      </c>
      <c r="H68" s="5">
        <v>56</v>
      </c>
      <c r="I68" s="2">
        <v>319</v>
      </c>
    </row>
    <row r="69" spans="3:9" x14ac:dyDescent="0.35">
      <c r="C69" s="2" t="s">
        <v>41</v>
      </c>
      <c r="D69" s="2" t="s">
        <v>40</v>
      </c>
      <c r="E69" s="2" t="s">
        <v>16</v>
      </c>
      <c r="F69" s="3">
        <v>44204</v>
      </c>
      <c r="G69" s="4">
        <v>364</v>
      </c>
      <c r="H69" s="5">
        <v>14</v>
      </c>
      <c r="I69" s="2">
        <v>21</v>
      </c>
    </row>
    <row r="70" spans="3:9" x14ac:dyDescent="0.35">
      <c r="C70" s="2" t="s">
        <v>37</v>
      </c>
      <c r="D70" s="2" t="s">
        <v>40</v>
      </c>
      <c r="E70" s="2" t="s">
        <v>25</v>
      </c>
      <c r="F70" s="3">
        <v>44204</v>
      </c>
      <c r="G70" s="4">
        <v>6496</v>
      </c>
      <c r="H70" s="5">
        <v>15</v>
      </c>
      <c r="I70" s="2">
        <v>406</v>
      </c>
    </row>
    <row r="71" spans="3:9" x14ac:dyDescent="0.35">
      <c r="C71" s="2" t="s">
        <v>78</v>
      </c>
      <c r="D71" s="2" t="s">
        <v>28</v>
      </c>
      <c r="E71" s="2" t="s">
        <v>58</v>
      </c>
      <c r="F71" s="3">
        <v>44204</v>
      </c>
      <c r="G71" s="4">
        <v>1057</v>
      </c>
      <c r="H71" s="5">
        <v>45</v>
      </c>
      <c r="I71" s="2">
        <v>106</v>
      </c>
    </row>
    <row r="72" spans="3:9" x14ac:dyDescent="0.35">
      <c r="C72" s="2" t="s">
        <v>54</v>
      </c>
      <c r="D72" s="2" t="s">
        <v>45</v>
      </c>
      <c r="E72" s="2" t="s">
        <v>16</v>
      </c>
      <c r="F72" s="3">
        <v>44204</v>
      </c>
      <c r="G72" s="4">
        <v>357</v>
      </c>
      <c r="H72" s="5">
        <v>185</v>
      </c>
      <c r="I72" s="2">
        <v>17</v>
      </c>
    </row>
    <row r="73" spans="3:9" x14ac:dyDescent="0.35">
      <c r="C73" s="2" t="s">
        <v>54</v>
      </c>
      <c r="D73" s="2" t="s">
        <v>40</v>
      </c>
      <c r="E73" s="2" t="s">
        <v>49</v>
      </c>
      <c r="F73" s="3">
        <v>44204</v>
      </c>
      <c r="G73" s="4">
        <v>6419</v>
      </c>
      <c r="H73" s="5">
        <v>359</v>
      </c>
      <c r="I73" s="2">
        <v>257</v>
      </c>
    </row>
    <row r="74" spans="3:9" x14ac:dyDescent="0.35">
      <c r="C74" s="2" t="s">
        <v>54</v>
      </c>
      <c r="D74" s="2" t="s">
        <v>24</v>
      </c>
      <c r="E74" s="2" t="s">
        <v>61</v>
      </c>
      <c r="F74" s="3">
        <v>44204</v>
      </c>
      <c r="G74" s="4">
        <v>12726</v>
      </c>
      <c r="H74" s="5">
        <v>179</v>
      </c>
      <c r="I74" s="2">
        <v>579</v>
      </c>
    </row>
    <row r="75" spans="3:9" x14ac:dyDescent="0.35">
      <c r="C75" s="2" t="s">
        <v>70</v>
      </c>
      <c r="D75" s="2" t="s">
        <v>28</v>
      </c>
      <c r="E75" s="2" t="s">
        <v>43</v>
      </c>
      <c r="F75" s="3">
        <v>44207</v>
      </c>
      <c r="G75" s="4">
        <v>6006</v>
      </c>
      <c r="H75" s="5">
        <v>109</v>
      </c>
      <c r="I75" s="2">
        <v>376</v>
      </c>
    </row>
    <row r="76" spans="3:9" x14ac:dyDescent="0.35">
      <c r="C76" s="2" t="s">
        <v>69</v>
      </c>
      <c r="D76" s="2" t="s">
        <v>45</v>
      </c>
      <c r="E76" s="2" t="s">
        <v>31</v>
      </c>
      <c r="F76" s="3">
        <v>44207</v>
      </c>
      <c r="G76" s="4">
        <v>5124</v>
      </c>
      <c r="H76" s="5">
        <v>33</v>
      </c>
      <c r="I76" s="2">
        <v>285</v>
      </c>
    </row>
    <row r="77" spans="3:9" x14ac:dyDescent="0.35">
      <c r="C77" s="2" t="s">
        <v>77</v>
      </c>
      <c r="D77" s="2" t="s">
        <v>15</v>
      </c>
      <c r="E77" s="2" t="s">
        <v>17</v>
      </c>
      <c r="F77" s="3">
        <v>44207</v>
      </c>
      <c r="G77" s="4">
        <v>2709</v>
      </c>
      <c r="H77" s="5">
        <v>188</v>
      </c>
      <c r="I77" s="2">
        <v>113</v>
      </c>
    </row>
    <row r="78" spans="3:9" x14ac:dyDescent="0.35">
      <c r="C78" s="2" t="s">
        <v>14</v>
      </c>
      <c r="D78" s="2" t="s">
        <v>40</v>
      </c>
      <c r="E78" s="2" t="s">
        <v>17</v>
      </c>
      <c r="F78" s="3">
        <v>44207</v>
      </c>
      <c r="G78" s="4">
        <v>7238</v>
      </c>
      <c r="H78" s="5">
        <v>67</v>
      </c>
      <c r="I78" s="2">
        <v>315</v>
      </c>
    </row>
    <row r="79" spans="3:9" x14ac:dyDescent="0.35">
      <c r="C79" s="2" t="s">
        <v>47</v>
      </c>
      <c r="D79" s="2" t="s">
        <v>20</v>
      </c>
      <c r="E79" s="2" t="s">
        <v>25</v>
      </c>
      <c r="F79" s="3">
        <v>44208</v>
      </c>
      <c r="G79" s="4">
        <v>6776</v>
      </c>
      <c r="H79" s="5">
        <v>68</v>
      </c>
      <c r="I79" s="2">
        <v>424</v>
      </c>
    </row>
    <row r="80" spans="3:9" x14ac:dyDescent="0.35">
      <c r="C80" s="2" t="s">
        <v>64</v>
      </c>
      <c r="D80" s="2" t="s">
        <v>45</v>
      </c>
      <c r="E80" s="2" t="s">
        <v>17</v>
      </c>
      <c r="F80" s="3">
        <v>44208</v>
      </c>
      <c r="G80" s="4">
        <v>189</v>
      </c>
      <c r="H80" s="5">
        <v>123</v>
      </c>
      <c r="I80" s="2">
        <v>8</v>
      </c>
    </row>
    <row r="81" spans="3:9" x14ac:dyDescent="0.35">
      <c r="C81" s="2" t="s">
        <v>54</v>
      </c>
      <c r="D81" s="2" t="s">
        <v>28</v>
      </c>
      <c r="E81" s="2" t="s">
        <v>65</v>
      </c>
      <c r="F81" s="3">
        <v>44208</v>
      </c>
      <c r="G81" s="4">
        <v>4669</v>
      </c>
      <c r="H81" s="5">
        <v>217</v>
      </c>
      <c r="I81" s="2">
        <v>390</v>
      </c>
    </row>
    <row r="82" spans="3:9" x14ac:dyDescent="0.35">
      <c r="C82" s="2" t="s">
        <v>14</v>
      </c>
      <c r="D82" s="2" t="s">
        <v>24</v>
      </c>
      <c r="E82" s="2" t="s">
        <v>72</v>
      </c>
      <c r="F82" s="3">
        <v>44208</v>
      </c>
      <c r="G82" s="4">
        <v>490</v>
      </c>
      <c r="H82" s="5">
        <v>188</v>
      </c>
      <c r="I82" s="2">
        <v>35</v>
      </c>
    </row>
    <row r="83" spans="3:9" x14ac:dyDescent="0.35">
      <c r="C83" s="2" t="s">
        <v>54</v>
      </c>
      <c r="D83" s="2" t="s">
        <v>40</v>
      </c>
      <c r="E83" s="2" t="s">
        <v>72</v>
      </c>
      <c r="F83" s="3">
        <v>44208</v>
      </c>
      <c r="G83" s="4">
        <v>4235</v>
      </c>
      <c r="H83" s="5">
        <v>76</v>
      </c>
      <c r="I83" s="2">
        <v>283</v>
      </c>
    </row>
    <row r="84" spans="3:9" x14ac:dyDescent="0.35">
      <c r="C84" s="2" t="s">
        <v>68</v>
      </c>
      <c r="D84" s="2" t="s">
        <v>28</v>
      </c>
      <c r="E84" s="2" t="s">
        <v>49</v>
      </c>
      <c r="F84" s="3">
        <v>44208</v>
      </c>
      <c r="G84" s="4">
        <v>4487</v>
      </c>
      <c r="H84" s="5">
        <v>161</v>
      </c>
      <c r="I84" s="2">
        <v>187</v>
      </c>
    </row>
    <row r="85" spans="3:9" x14ac:dyDescent="0.35">
      <c r="C85" s="2" t="s">
        <v>23</v>
      </c>
      <c r="D85" s="2" t="s">
        <v>24</v>
      </c>
      <c r="E85" s="2" t="s">
        <v>34</v>
      </c>
      <c r="F85" s="3">
        <v>44208</v>
      </c>
      <c r="G85" s="4">
        <v>2653</v>
      </c>
      <c r="H85" s="5">
        <v>147</v>
      </c>
      <c r="I85" s="2">
        <v>332</v>
      </c>
    </row>
    <row r="86" spans="3:9" x14ac:dyDescent="0.35">
      <c r="C86" s="2" t="s">
        <v>35</v>
      </c>
      <c r="D86" s="2" t="s">
        <v>15</v>
      </c>
      <c r="E86" s="2" t="s">
        <v>61</v>
      </c>
      <c r="F86" s="3">
        <v>44208</v>
      </c>
      <c r="G86" s="4">
        <v>5306</v>
      </c>
      <c r="H86" s="5">
        <v>5</v>
      </c>
      <c r="I86" s="2">
        <v>253</v>
      </c>
    </row>
    <row r="87" spans="3:9" x14ac:dyDescent="0.35">
      <c r="C87" s="2" t="s">
        <v>70</v>
      </c>
      <c r="D87" s="2" t="s">
        <v>28</v>
      </c>
      <c r="E87" s="2" t="s">
        <v>26</v>
      </c>
      <c r="F87" s="3">
        <v>44208</v>
      </c>
      <c r="G87" s="4">
        <v>6888</v>
      </c>
      <c r="H87" s="5">
        <v>112</v>
      </c>
      <c r="I87" s="2">
        <v>689</v>
      </c>
    </row>
    <row r="88" spans="3:9" x14ac:dyDescent="0.35">
      <c r="C88" s="2" t="s">
        <v>54</v>
      </c>
      <c r="D88" s="2" t="s">
        <v>15</v>
      </c>
      <c r="E88" s="2" t="s">
        <v>53</v>
      </c>
      <c r="F88" s="3">
        <v>44208</v>
      </c>
      <c r="G88" s="4">
        <v>721</v>
      </c>
      <c r="H88" s="5">
        <v>45</v>
      </c>
      <c r="I88" s="2">
        <v>24</v>
      </c>
    </row>
    <row r="89" spans="3:9" x14ac:dyDescent="0.35">
      <c r="C89" s="2" t="s">
        <v>52</v>
      </c>
      <c r="D89" s="2" t="s">
        <v>20</v>
      </c>
      <c r="E89" s="2" t="s">
        <v>61</v>
      </c>
      <c r="F89" s="3">
        <v>44208</v>
      </c>
      <c r="G89" s="4">
        <v>8610</v>
      </c>
      <c r="H89" s="5">
        <v>124</v>
      </c>
      <c r="I89" s="2">
        <v>345</v>
      </c>
    </row>
    <row r="90" spans="3:9" x14ac:dyDescent="0.35">
      <c r="C90" s="2" t="s">
        <v>56</v>
      </c>
      <c r="D90" s="2" t="s">
        <v>28</v>
      </c>
      <c r="E90" s="2" t="s">
        <v>65</v>
      </c>
      <c r="F90" s="3">
        <v>44208</v>
      </c>
      <c r="G90" s="4">
        <v>11739</v>
      </c>
      <c r="H90" s="5">
        <v>22</v>
      </c>
      <c r="I90" s="2">
        <v>903</v>
      </c>
    </row>
    <row r="91" spans="3:9" x14ac:dyDescent="0.35">
      <c r="C91" s="2" t="s">
        <v>70</v>
      </c>
      <c r="D91" s="2" t="s">
        <v>20</v>
      </c>
      <c r="E91" s="2" t="s">
        <v>58</v>
      </c>
      <c r="F91" s="3">
        <v>44209</v>
      </c>
      <c r="G91" s="4">
        <v>4774</v>
      </c>
      <c r="H91" s="5">
        <v>206</v>
      </c>
      <c r="I91" s="2">
        <v>341</v>
      </c>
    </row>
    <row r="92" spans="3:9" x14ac:dyDescent="0.35">
      <c r="C92" s="2" t="s">
        <v>56</v>
      </c>
      <c r="D92" s="2" t="s">
        <v>24</v>
      </c>
      <c r="E92" s="2" t="s">
        <v>26</v>
      </c>
      <c r="F92" s="3">
        <v>44209</v>
      </c>
      <c r="G92" s="4">
        <v>6307</v>
      </c>
      <c r="H92" s="5">
        <v>123</v>
      </c>
      <c r="I92" s="2">
        <v>789</v>
      </c>
    </row>
    <row r="93" spans="3:9" x14ac:dyDescent="0.35">
      <c r="C93" s="2" t="s">
        <v>76</v>
      </c>
      <c r="D93" s="2" t="s">
        <v>24</v>
      </c>
      <c r="E93" s="2" t="s">
        <v>31</v>
      </c>
      <c r="F93" s="3">
        <v>44209</v>
      </c>
      <c r="G93" s="4">
        <v>4340</v>
      </c>
      <c r="H93" s="5">
        <v>168</v>
      </c>
      <c r="I93" s="2">
        <v>217</v>
      </c>
    </row>
    <row r="94" spans="3:9" x14ac:dyDescent="0.35">
      <c r="C94" s="2" t="s">
        <v>59</v>
      </c>
      <c r="D94" s="2" t="s">
        <v>20</v>
      </c>
      <c r="E94" s="2" t="s">
        <v>72</v>
      </c>
      <c r="F94" s="3">
        <v>44209</v>
      </c>
      <c r="G94" s="4">
        <v>1078</v>
      </c>
      <c r="H94" s="5">
        <v>76</v>
      </c>
      <c r="I94" s="2">
        <v>77</v>
      </c>
    </row>
    <row r="95" spans="3:9" x14ac:dyDescent="0.35">
      <c r="C95" s="2" t="s">
        <v>68</v>
      </c>
      <c r="D95" s="2" t="s">
        <v>45</v>
      </c>
      <c r="E95" s="2" t="s">
        <v>32</v>
      </c>
      <c r="F95" s="3">
        <v>44209</v>
      </c>
      <c r="G95" s="4">
        <v>5418</v>
      </c>
      <c r="H95" s="5">
        <v>287</v>
      </c>
      <c r="I95" s="2">
        <v>247</v>
      </c>
    </row>
    <row r="96" spans="3:9" x14ac:dyDescent="0.35">
      <c r="C96" s="2" t="s">
        <v>33</v>
      </c>
      <c r="D96" s="2" t="s">
        <v>28</v>
      </c>
      <c r="E96" s="2" t="s">
        <v>75</v>
      </c>
      <c r="F96" s="3">
        <v>44209</v>
      </c>
      <c r="G96" s="4">
        <v>6069</v>
      </c>
      <c r="H96" s="5">
        <v>268</v>
      </c>
      <c r="I96" s="2">
        <v>434</v>
      </c>
    </row>
    <row r="97" spans="3:9" x14ac:dyDescent="0.35">
      <c r="C97" s="2" t="s">
        <v>69</v>
      </c>
      <c r="D97" s="2" t="s">
        <v>28</v>
      </c>
      <c r="E97" s="2" t="s">
        <v>75</v>
      </c>
      <c r="F97" s="3">
        <v>44209</v>
      </c>
      <c r="G97" s="4">
        <v>12334</v>
      </c>
      <c r="H97" s="5">
        <v>119</v>
      </c>
      <c r="I97" s="2">
        <v>686</v>
      </c>
    </row>
    <row r="98" spans="3:9" x14ac:dyDescent="0.35">
      <c r="C98" s="2" t="s">
        <v>54</v>
      </c>
      <c r="D98" s="2" t="s">
        <v>45</v>
      </c>
      <c r="E98" s="2" t="s">
        <v>49</v>
      </c>
      <c r="F98" s="3">
        <v>44209</v>
      </c>
      <c r="G98" s="4">
        <v>728</v>
      </c>
      <c r="H98" s="5">
        <v>234</v>
      </c>
      <c r="I98" s="2">
        <v>32</v>
      </c>
    </row>
    <row r="99" spans="3:9" x14ac:dyDescent="0.35">
      <c r="C99" s="2" t="s">
        <v>76</v>
      </c>
      <c r="D99" s="2" t="s">
        <v>20</v>
      </c>
      <c r="E99" s="2" t="s">
        <v>34</v>
      </c>
      <c r="F99" s="3">
        <v>44209</v>
      </c>
      <c r="G99" s="4">
        <v>2135</v>
      </c>
      <c r="H99" s="5">
        <v>179</v>
      </c>
      <c r="I99" s="2">
        <v>165</v>
      </c>
    </row>
    <row r="100" spans="3:9" x14ac:dyDescent="0.35">
      <c r="C100" s="2" t="s">
        <v>51</v>
      </c>
      <c r="D100" s="2" t="s">
        <v>15</v>
      </c>
      <c r="E100" s="2" t="s">
        <v>43</v>
      </c>
      <c r="F100" s="3">
        <v>44209</v>
      </c>
      <c r="G100" s="4">
        <v>2121</v>
      </c>
      <c r="H100" s="5">
        <v>130</v>
      </c>
      <c r="I100" s="2">
        <v>89</v>
      </c>
    </row>
    <row r="101" spans="3:9" x14ac:dyDescent="0.35">
      <c r="C101" s="2" t="s">
        <v>30</v>
      </c>
      <c r="D101" s="2" t="s">
        <v>45</v>
      </c>
      <c r="E101" s="2" t="s">
        <v>17</v>
      </c>
      <c r="F101" s="3">
        <v>44210</v>
      </c>
      <c r="G101" s="4">
        <v>6881</v>
      </c>
      <c r="H101" s="5">
        <v>10</v>
      </c>
      <c r="I101" s="2">
        <v>222</v>
      </c>
    </row>
    <row r="102" spans="3:9" x14ac:dyDescent="0.35">
      <c r="C102" s="2" t="s">
        <v>78</v>
      </c>
      <c r="D102" s="2" t="s">
        <v>15</v>
      </c>
      <c r="E102" s="2" t="s">
        <v>49</v>
      </c>
      <c r="F102" s="3">
        <v>44210</v>
      </c>
      <c r="G102" s="4">
        <v>1239</v>
      </c>
      <c r="H102" s="5">
        <v>97</v>
      </c>
      <c r="I102" s="2">
        <v>50</v>
      </c>
    </row>
    <row r="103" spans="3:9" x14ac:dyDescent="0.35">
      <c r="C103" s="2" t="s">
        <v>70</v>
      </c>
      <c r="D103" s="2" t="s">
        <v>40</v>
      </c>
      <c r="E103" s="2" t="s">
        <v>39</v>
      </c>
      <c r="F103" s="3">
        <v>44210</v>
      </c>
      <c r="G103" s="4">
        <v>3598</v>
      </c>
      <c r="H103" s="5">
        <v>365</v>
      </c>
      <c r="I103" s="2">
        <v>257</v>
      </c>
    </row>
    <row r="104" spans="3:9" x14ac:dyDescent="0.35">
      <c r="C104" s="2" t="s">
        <v>62</v>
      </c>
      <c r="D104" s="2" t="s">
        <v>24</v>
      </c>
      <c r="E104" s="2" t="s">
        <v>73</v>
      </c>
      <c r="F104" s="3">
        <v>44210</v>
      </c>
      <c r="G104" s="4">
        <v>6580</v>
      </c>
      <c r="H104" s="5">
        <v>210</v>
      </c>
      <c r="I104" s="2">
        <v>347</v>
      </c>
    </row>
    <row r="105" spans="3:9" x14ac:dyDescent="0.35">
      <c r="C105" s="2" t="s">
        <v>54</v>
      </c>
      <c r="D105" s="2" t="s">
        <v>45</v>
      </c>
      <c r="E105" s="2" t="s">
        <v>61</v>
      </c>
      <c r="F105" s="3">
        <v>44210</v>
      </c>
      <c r="G105" s="4">
        <v>1127</v>
      </c>
      <c r="H105" s="5">
        <v>97</v>
      </c>
      <c r="I105" s="2">
        <v>54</v>
      </c>
    </row>
    <row r="106" spans="3:9" x14ac:dyDescent="0.35">
      <c r="C106" s="2" t="s">
        <v>66</v>
      </c>
      <c r="D106" s="2" t="s">
        <v>20</v>
      </c>
      <c r="E106" s="2" t="s">
        <v>74</v>
      </c>
      <c r="F106" s="3">
        <v>44210</v>
      </c>
      <c r="G106" s="4">
        <v>3605</v>
      </c>
      <c r="H106" s="5">
        <v>345</v>
      </c>
      <c r="I106" s="2">
        <v>139</v>
      </c>
    </row>
    <row r="107" spans="3:9" x14ac:dyDescent="0.35">
      <c r="C107" s="2" t="s">
        <v>59</v>
      </c>
      <c r="D107" s="2" t="s">
        <v>15</v>
      </c>
      <c r="E107" s="2" t="s">
        <v>63</v>
      </c>
      <c r="F107" s="3">
        <v>44210</v>
      </c>
      <c r="G107" s="4">
        <v>5096</v>
      </c>
      <c r="H107" s="5">
        <v>201</v>
      </c>
      <c r="I107" s="2">
        <v>196</v>
      </c>
    </row>
    <row r="108" spans="3:9" x14ac:dyDescent="0.35">
      <c r="C108" s="2" t="s">
        <v>71</v>
      </c>
      <c r="D108" s="2" t="s">
        <v>28</v>
      </c>
      <c r="E108" s="2" t="s">
        <v>31</v>
      </c>
      <c r="F108" s="3">
        <v>44210</v>
      </c>
      <c r="G108" s="4">
        <v>2135</v>
      </c>
      <c r="H108" s="5">
        <v>183</v>
      </c>
      <c r="I108" s="2">
        <v>98</v>
      </c>
    </row>
    <row r="109" spans="3:9" x14ac:dyDescent="0.35">
      <c r="C109" s="2" t="s">
        <v>68</v>
      </c>
      <c r="D109" s="2" t="s">
        <v>28</v>
      </c>
      <c r="E109" s="2" t="s">
        <v>16</v>
      </c>
      <c r="F109" s="3">
        <v>44210</v>
      </c>
      <c r="G109" s="4">
        <v>35</v>
      </c>
      <c r="H109" s="5">
        <v>142</v>
      </c>
      <c r="I109" s="2">
        <v>3</v>
      </c>
    </row>
    <row r="110" spans="3:9" x14ac:dyDescent="0.35">
      <c r="C110" s="2" t="s">
        <v>64</v>
      </c>
      <c r="D110" s="2" t="s">
        <v>20</v>
      </c>
      <c r="E110" s="2" t="s">
        <v>72</v>
      </c>
      <c r="F110" s="3">
        <v>44210</v>
      </c>
      <c r="G110" s="4">
        <v>13090</v>
      </c>
      <c r="H110" s="5">
        <v>17</v>
      </c>
      <c r="I110" s="2">
        <v>935</v>
      </c>
    </row>
    <row r="111" spans="3:9" x14ac:dyDescent="0.35">
      <c r="C111" s="2" t="s">
        <v>41</v>
      </c>
      <c r="D111" s="2" t="s">
        <v>45</v>
      </c>
      <c r="E111" s="2" t="s">
        <v>73</v>
      </c>
      <c r="F111" s="3">
        <v>44210</v>
      </c>
      <c r="G111" s="4">
        <v>15785</v>
      </c>
      <c r="H111" s="5">
        <v>209</v>
      </c>
      <c r="I111" s="2">
        <v>1128</v>
      </c>
    </row>
    <row r="112" spans="3:9" x14ac:dyDescent="0.35">
      <c r="C112" s="2" t="s">
        <v>48</v>
      </c>
      <c r="D112" s="2" t="s">
        <v>40</v>
      </c>
      <c r="E112" s="2" t="s">
        <v>65</v>
      </c>
      <c r="F112" s="3">
        <v>44210</v>
      </c>
      <c r="G112" s="4">
        <v>14574</v>
      </c>
      <c r="H112" s="5">
        <v>86</v>
      </c>
      <c r="I112" s="2">
        <v>810</v>
      </c>
    </row>
    <row r="113" spans="3:9" x14ac:dyDescent="0.35">
      <c r="C113" s="2" t="s">
        <v>64</v>
      </c>
      <c r="D113" s="2" t="s">
        <v>15</v>
      </c>
      <c r="E113" s="2" t="s">
        <v>57</v>
      </c>
      <c r="F113" s="3">
        <v>44210</v>
      </c>
      <c r="G113" s="4">
        <v>3556</v>
      </c>
      <c r="H113" s="5">
        <v>195</v>
      </c>
      <c r="I113" s="2">
        <v>143</v>
      </c>
    </row>
    <row r="114" spans="3:9" x14ac:dyDescent="0.35">
      <c r="C114" s="2" t="s">
        <v>23</v>
      </c>
      <c r="D114" s="2" t="s">
        <v>28</v>
      </c>
      <c r="E114" s="2" t="s">
        <v>65</v>
      </c>
      <c r="F114" s="3">
        <v>44210</v>
      </c>
      <c r="G114" s="4">
        <v>14532</v>
      </c>
      <c r="H114" s="5">
        <v>142</v>
      </c>
      <c r="I114" s="2">
        <v>969</v>
      </c>
    </row>
    <row r="115" spans="3:9" x14ac:dyDescent="0.35">
      <c r="C115" s="2" t="s">
        <v>77</v>
      </c>
      <c r="D115" s="2" t="s">
        <v>15</v>
      </c>
      <c r="E115" s="2" t="s">
        <v>57</v>
      </c>
      <c r="F115" s="3">
        <v>44210</v>
      </c>
      <c r="G115" s="4">
        <v>4445</v>
      </c>
      <c r="H115" s="5">
        <v>340</v>
      </c>
      <c r="I115" s="2">
        <v>159</v>
      </c>
    </row>
    <row r="116" spans="3:9" x14ac:dyDescent="0.35">
      <c r="C116" s="2" t="s">
        <v>42</v>
      </c>
      <c r="D116" s="2" t="s">
        <v>28</v>
      </c>
      <c r="E116" s="2" t="s">
        <v>17</v>
      </c>
      <c r="F116" s="3">
        <v>44210</v>
      </c>
      <c r="G116" s="4">
        <v>10339</v>
      </c>
      <c r="H116" s="5">
        <v>207</v>
      </c>
      <c r="I116" s="2">
        <v>357</v>
      </c>
    </row>
    <row r="117" spans="3:9" x14ac:dyDescent="0.35">
      <c r="C117" s="2" t="s">
        <v>33</v>
      </c>
      <c r="D117" s="2" t="s">
        <v>15</v>
      </c>
      <c r="E117" s="2" t="s">
        <v>63</v>
      </c>
      <c r="F117" s="3">
        <v>44210</v>
      </c>
      <c r="G117" s="4">
        <v>1351</v>
      </c>
      <c r="H117" s="5">
        <v>282</v>
      </c>
      <c r="I117" s="2">
        <v>55</v>
      </c>
    </row>
    <row r="118" spans="3:9" x14ac:dyDescent="0.35">
      <c r="C118" s="2" t="s">
        <v>23</v>
      </c>
      <c r="D118" s="2" t="s">
        <v>15</v>
      </c>
      <c r="E118" s="2" t="s">
        <v>34</v>
      </c>
      <c r="F118" s="3">
        <v>44210</v>
      </c>
      <c r="G118" s="4">
        <v>4011</v>
      </c>
      <c r="H118" s="5">
        <v>260</v>
      </c>
      <c r="I118" s="2">
        <v>335</v>
      </c>
    </row>
    <row r="119" spans="3:9" x14ac:dyDescent="0.35">
      <c r="C119" s="2" t="s">
        <v>42</v>
      </c>
      <c r="D119" s="2" t="s">
        <v>45</v>
      </c>
      <c r="E119" s="2" t="s">
        <v>65</v>
      </c>
      <c r="F119" s="3">
        <v>44210</v>
      </c>
      <c r="G119" s="4">
        <v>5306</v>
      </c>
      <c r="H119" s="5">
        <v>333</v>
      </c>
      <c r="I119" s="2">
        <v>483</v>
      </c>
    </row>
    <row r="120" spans="3:9" x14ac:dyDescent="0.35">
      <c r="C120" s="2" t="s">
        <v>78</v>
      </c>
      <c r="D120" s="2" t="s">
        <v>28</v>
      </c>
      <c r="E120" s="2" t="s">
        <v>63</v>
      </c>
      <c r="F120" s="3">
        <v>44210</v>
      </c>
      <c r="G120" s="4">
        <v>18704</v>
      </c>
      <c r="H120" s="5">
        <v>78</v>
      </c>
      <c r="I120" s="2">
        <v>585</v>
      </c>
    </row>
    <row r="121" spans="3:9" x14ac:dyDescent="0.35">
      <c r="C121" s="2" t="s">
        <v>76</v>
      </c>
      <c r="D121" s="2" t="s">
        <v>24</v>
      </c>
      <c r="E121" s="2" t="s">
        <v>73</v>
      </c>
      <c r="F121" s="3">
        <v>44210</v>
      </c>
      <c r="G121" s="4">
        <v>9310</v>
      </c>
      <c r="H121" s="5">
        <v>62</v>
      </c>
      <c r="I121" s="2">
        <v>582</v>
      </c>
    </row>
    <row r="122" spans="3:9" x14ac:dyDescent="0.35">
      <c r="C122" s="2" t="s">
        <v>35</v>
      </c>
      <c r="D122" s="2" t="s">
        <v>15</v>
      </c>
      <c r="E122" s="2" t="s">
        <v>44</v>
      </c>
      <c r="F122" s="3">
        <v>44210</v>
      </c>
      <c r="G122" s="4">
        <v>1211</v>
      </c>
      <c r="H122" s="5">
        <v>37</v>
      </c>
      <c r="I122" s="2">
        <v>61</v>
      </c>
    </row>
    <row r="123" spans="3:9" x14ac:dyDescent="0.35">
      <c r="C123" s="2" t="s">
        <v>59</v>
      </c>
      <c r="D123" s="2" t="s">
        <v>24</v>
      </c>
      <c r="E123" s="2" t="s">
        <v>16</v>
      </c>
      <c r="F123" s="3">
        <v>44211</v>
      </c>
      <c r="G123" s="4">
        <v>3094</v>
      </c>
      <c r="H123" s="5">
        <v>317</v>
      </c>
      <c r="I123" s="2">
        <v>148</v>
      </c>
    </row>
    <row r="124" spans="3:9" x14ac:dyDescent="0.35">
      <c r="C124" s="2" t="s">
        <v>42</v>
      </c>
      <c r="D124" s="2" t="s">
        <v>15</v>
      </c>
      <c r="E124" s="2" t="s">
        <v>16</v>
      </c>
      <c r="F124" s="3">
        <v>44211</v>
      </c>
      <c r="G124" s="4">
        <v>4949</v>
      </c>
      <c r="H124" s="5">
        <v>244</v>
      </c>
      <c r="I124" s="2">
        <v>248</v>
      </c>
    </row>
    <row r="125" spans="3:9" x14ac:dyDescent="0.35">
      <c r="C125" s="2" t="s">
        <v>47</v>
      </c>
      <c r="D125" s="2" t="s">
        <v>15</v>
      </c>
      <c r="E125" s="2" t="s">
        <v>31</v>
      </c>
      <c r="F125" s="3">
        <v>44211</v>
      </c>
      <c r="G125" s="4">
        <v>308</v>
      </c>
      <c r="H125" s="5">
        <v>91</v>
      </c>
      <c r="I125" s="2">
        <v>19</v>
      </c>
    </row>
    <row r="126" spans="3:9" x14ac:dyDescent="0.35">
      <c r="C126" s="2" t="s">
        <v>64</v>
      </c>
      <c r="D126" s="2" t="s">
        <v>20</v>
      </c>
      <c r="E126" s="2" t="s">
        <v>57</v>
      </c>
      <c r="F126" s="3">
        <v>44211</v>
      </c>
      <c r="G126" s="4">
        <v>7546</v>
      </c>
      <c r="H126" s="5">
        <v>49</v>
      </c>
      <c r="I126" s="2">
        <v>329</v>
      </c>
    </row>
    <row r="127" spans="3:9" x14ac:dyDescent="0.35">
      <c r="C127" s="2" t="s">
        <v>30</v>
      </c>
      <c r="D127" s="2" t="s">
        <v>28</v>
      </c>
      <c r="E127" s="2" t="s">
        <v>43</v>
      </c>
      <c r="F127" s="3">
        <v>44211</v>
      </c>
      <c r="G127" s="4">
        <v>6713</v>
      </c>
      <c r="H127" s="5">
        <v>422</v>
      </c>
      <c r="I127" s="2">
        <v>373</v>
      </c>
    </row>
    <row r="128" spans="3:9" x14ac:dyDescent="0.35">
      <c r="C128" s="2" t="s">
        <v>52</v>
      </c>
      <c r="D128" s="2" t="s">
        <v>15</v>
      </c>
      <c r="E128" s="2" t="s">
        <v>57</v>
      </c>
      <c r="F128" s="3">
        <v>44211</v>
      </c>
      <c r="G128" s="4">
        <v>6895</v>
      </c>
      <c r="H128" s="5">
        <v>318</v>
      </c>
      <c r="I128" s="2">
        <v>300</v>
      </c>
    </row>
    <row r="129" spans="3:9" x14ac:dyDescent="0.35">
      <c r="C129" s="2" t="s">
        <v>23</v>
      </c>
      <c r="D129" s="2" t="s">
        <v>15</v>
      </c>
      <c r="E129" s="2" t="s">
        <v>39</v>
      </c>
      <c r="F129" s="3">
        <v>44211</v>
      </c>
      <c r="G129" s="4">
        <v>3430</v>
      </c>
      <c r="H129" s="5">
        <v>120</v>
      </c>
      <c r="I129" s="2">
        <v>202</v>
      </c>
    </row>
    <row r="130" spans="3:9" x14ac:dyDescent="0.35">
      <c r="C130" s="2" t="s">
        <v>76</v>
      </c>
      <c r="D130" s="2" t="s">
        <v>15</v>
      </c>
      <c r="E130" s="2" t="s">
        <v>25</v>
      </c>
      <c r="F130" s="3">
        <v>44214</v>
      </c>
      <c r="G130" s="4">
        <v>4165</v>
      </c>
      <c r="H130" s="5">
        <v>61</v>
      </c>
      <c r="I130" s="2">
        <v>348</v>
      </c>
    </row>
    <row r="131" spans="3:9" x14ac:dyDescent="0.35">
      <c r="C131" s="2" t="s">
        <v>71</v>
      </c>
      <c r="D131" s="2" t="s">
        <v>20</v>
      </c>
      <c r="E131" s="2" t="s">
        <v>32</v>
      </c>
      <c r="F131" s="3">
        <v>44214</v>
      </c>
      <c r="G131" s="4">
        <v>2380</v>
      </c>
      <c r="H131" s="5">
        <v>209</v>
      </c>
      <c r="I131" s="2">
        <v>159</v>
      </c>
    </row>
    <row r="132" spans="3:9" x14ac:dyDescent="0.35">
      <c r="C132" s="2" t="s">
        <v>33</v>
      </c>
      <c r="D132" s="2" t="s">
        <v>45</v>
      </c>
      <c r="E132" s="2" t="s">
        <v>25</v>
      </c>
      <c r="F132" s="3">
        <v>44214</v>
      </c>
      <c r="G132" s="4">
        <v>6594</v>
      </c>
      <c r="H132" s="5">
        <v>114</v>
      </c>
      <c r="I132" s="2">
        <v>413</v>
      </c>
    </row>
    <row r="133" spans="3:9" x14ac:dyDescent="0.35">
      <c r="C133" s="2" t="s">
        <v>35</v>
      </c>
      <c r="D133" s="2" t="s">
        <v>40</v>
      </c>
      <c r="E133" s="2" t="s">
        <v>16</v>
      </c>
      <c r="F133" s="3">
        <v>44214</v>
      </c>
      <c r="G133" s="4">
        <v>1428</v>
      </c>
      <c r="H133" s="5">
        <v>55</v>
      </c>
      <c r="I133" s="2">
        <v>76</v>
      </c>
    </row>
    <row r="134" spans="3:9" x14ac:dyDescent="0.35">
      <c r="C134" s="2" t="s">
        <v>37</v>
      </c>
      <c r="D134" s="2" t="s">
        <v>40</v>
      </c>
      <c r="E134" s="2" t="s">
        <v>49</v>
      </c>
      <c r="F134" s="3">
        <v>44214</v>
      </c>
      <c r="G134" s="4">
        <v>2646</v>
      </c>
      <c r="H134" s="5">
        <v>150</v>
      </c>
      <c r="I134" s="2">
        <v>116</v>
      </c>
    </row>
    <row r="135" spans="3:9" x14ac:dyDescent="0.35">
      <c r="C135" s="2" t="s">
        <v>56</v>
      </c>
      <c r="D135" s="2" t="s">
        <v>20</v>
      </c>
      <c r="E135" s="2" t="s">
        <v>17</v>
      </c>
      <c r="F135" s="3">
        <v>44214</v>
      </c>
      <c r="G135" s="4">
        <v>238</v>
      </c>
      <c r="H135" s="5">
        <v>364</v>
      </c>
      <c r="I135" s="2">
        <v>11</v>
      </c>
    </row>
    <row r="136" spans="3:9" x14ac:dyDescent="0.35">
      <c r="C136" s="2" t="s">
        <v>78</v>
      </c>
      <c r="D136" s="2" t="s">
        <v>40</v>
      </c>
      <c r="E136" s="2" t="s">
        <v>16</v>
      </c>
      <c r="F136" s="3">
        <v>44214</v>
      </c>
      <c r="G136" s="4">
        <v>945</v>
      </c>
      <c r="H136" s="5">
        <v>298</v>
      </c>
      <c r="I136" s="2">
        <v>50</v>
      </c>
    </row>
    <row r="137" spans="3:9" x14ac:dyDescent="0.35">
      <c r="C137" s="2" t="s">
        <v>64</v>
      </c>
      <c r="D137" s="2" t="s">
        <v>45</v>
      </c>
      <c r="E137" s="2" t="s">
        <v>61</v>
      </c>
      <c r="F137" s="3">
        <v>44214</v>
      </c>
      <c r="G137" s="4">
        <v>9436</v>
      </c>
      <c r="H137" s="5">
        <v>102</v>
      </c>
      <c r="I137" s="2">
        <v>337</v>
      </c>
    </row>
    <row r="138" spans="3:9" x14ac:dyDescent="0.35">
      <c r="C138" s="2" t="s">
        <v>42</v>
      </c>
      <c r="D138" s="2" t="s">
        <v>28</v>
      </c>
      <c r="E138" s="2" t="s">
        <v>61</v>
      </c>
      <c r="F138" s="3">
        <v>44214</v>
      </c>
      <c r="G138" s="4">
        <v>4081</v>
      </c>
      <c r="H138" s="5">
        <v>116</v>
      </c>
      <c r="I138" s="2">
        <v>152</v>
      </c>
    </row>
    <row r="139" spans="3:9" x14ac:dyDescent="0.35">
      <c r="C139" s="2" t="s">
        <v>35</v>
      </c>
      <c r="D139" s="2" t="s">
        <v>28</v>
      </c>
      <c r="E139" s="2" t="s">
        <v>31</v>
      </c>
      <c r="F139" s="3">
        <v>44214</v>
      </c>
      <c r="G139" s="4">
        <v>10556</v>
      </c>
      <c r="H139" s="5">
        <v>25</v>
      </c>
      <c r="I139" s="2">
        <v>587</v>
      </c>
    </row>
    <row r="140" spans="3:9" x14ac:dyDescent="0.35">
      <c r="C140" s="2" t="s">
        <v>14</v>
      </c>
      <c r="D140" s="2" t="s">
        <v>28</v>
      </c>
      <c r="E140" s="2" t="s">
        <v>25</v>
      </c>
      <c r="F140" s="3">
        <v>44214</v>
      </c>
      <c r="G140" s="4">
        <v>2331</v>
      </c>
      <c r="H140" s="5">
        <v>38</v>
      </c>
      <c r="I140" s="2">
        <v>167</v>
      </c>
    </row>
    <row r="141" spans="3:9" x14ac:dyDescent="0.35">
      <c r="C141" s="2" t="s">
        <v>64</v>
      </c>
      <c r="D141" s="2" t="s">
        <v>24</v>
      </c>
      <c r="E141" s="2" t="s">
        <v>53</v>
      </c>
      <c r="F141" s="3">
        <v>44215</v>
      </c>
      <c r="G141" s="4">
        <v>896</v>
      </c>
      <c r="H141" s="5">
        <v>346</v>
      </c>
      <c r="I141" s="2">
        <v>32</v>
      </c>
    </row>
    <row r="142" spans="3:9" x14ac:dyDescent="0.35">
      <c r="C142" s="2" t="s">
        <v>48</v>
      </c>
      <c r="D142" s="2" t="s">
        <v>20</v>
      </c>
      <c r="E142" s="2" t="s">
        <v>38</v>
      </c>
      <c r="F142" s="3">
        <v>44215</v>
      </c>
      <c r="G142" s="4">
        <v>4214</v>
      </c>
      <c r="H142" s="5">
        <v>314</v>
      </c>
      <c r="I142" s="2">
        <v>169</v>
      </c>
    </row>
    <row r="143" spans="3:9" x14ac:dyDescent="0.35">
      <c r="C143" s="2" t="s">
        <v>48</v>
      </c>
      <c r="D143" s="2" t="s">
        <v>24</v>
      </c>
      <c r="E143" s="2" t="s">
        <v>58</v>
      </c>
      <c r="F143" s="3">
        <v>44215</v>
      </c>
      <c r="G143" s="4">
        <v>2121</v>
      </c>
      <c r="H143" s="5">
        <v>90</v>
      </c>
      <c r="I143" s="2">
        <v>177</v>
      </c>
    </row>
    <row r="144" spans="3:9" x14ac:dyDescent="0.35">
      <c r="C144" s="2" t="s">
        <v>77</v>
      </c>
      <c r="D144" s="2" t="s">
        <v>20</v>
      </c>
      <c r="E144" s="2" t="s">
        <v>43</v>
      </c>
      <c r="F144" s="3">
        <v>44215</v>
      </c>
      <c r="G144" s="4">
        <v>1029</v>
      </c>
      <c r="H144" s="5">
        <v>386</v>
      </c>
      <c r="I144" s="2">
        <v>47</v>
      </c>
    </row>
    <row r="145" spans="3:9" x14ac:dyDescent="0.35">
      <c r="C145" s="2" t="s">
        <v>54</v>
      </c>
      <c r="D145" s="2" t="s">
        <v>20</v>
      </c>
      <c r="E145" s="2" t="s">
        <v>39</v>
      </c>
      <c r="F145" s="3">
        <v>44215</v>
      </c>
      <c r="G145" s="4">
        <v>15407</v>
      </c>
      <c r="H145" s="5">
        <v>103</v>
      </c>
      <c r="I145" s="2">
        <v>771</v>
      </c>
    </row>
    <row r="146" spans="3:9" x14ac:dyDescent="0.35">
      <c r="C146" s="2" t="s">
        <v>33</v>
      </c>
      <c r="D146" s="2" t="s">
        <v>15</v>
      </c>
      <c r="E146" s="2" t="s">
        <v>57</v>
      </c>
      <c r="F146" s="3">
        <v>44215</v>
      </c>
      <c r="G146" s="4">
        <v>10129</v>
      </c>
      <c r="H146" s="5">
        <v>134</v>
      </c>
      <c r="I146" s="2">
        <v>406</v>
      </c>
    </row>
    <row r="147" spans="3:9" x14ac:dyDescent="0.35">
      <c r="C147" s="2" t="s">
        <v>68</v>
      </c>
      <c r="D147" s="2" t="s">
        <v>28</v>
      </c>
      <c r="E147" s="2" t="s">
        <v>73</v>
      </c>
      <c r="F147" s="3">
        <v>44215</v>
      </c>
      <c r="G147" s="4">
        <v>16380</v>
      </c>
      <c r="H147" s="5">
        <v>203</v>
      </c>
      <c r="I147" s="2">
        <v>1092</v>
      </c>
    </row>
    <row r="148" spans="3:9" x14ac:dyDescent="0.35">
      <c r="C148" s="2" t="s">
        <v>78</v>
      </c>
      <c r="D148" s="2" t="s">
        <v>20</v>
      </c>
      <c r="E148" s="2" t="s">
        <v>25</v>
      </c>
      <c r="F148" s="3">
        <v>44215</v>
      </c>
      <c r="G148" s="4">
        <v>3899</v>
      </c>
      <c r="H148" s="5">
        <v>102</v>
      </c>
      <c r="I148" s="2">
        <v>279</v>
      </c>
    </row>
    <row r="149" spans="3:9" x14ac:dyDescent="0.35">
      <c r="C149" s="2" t="s">
        <v>41</v>
      </c>
      <c r="D149" s="2" t="s">
        <v>24</v>
      </c>
      <c r="E149" s="2" t="s">
        <v>61</v>
      </c>
      <c r="F149" s="3">
        <v>44215</v>
      </c>
      <c r="G149" s="4">
        <v>12075</v>
      </c>
      <c r="H149" s="5">
        <v>264</v>
      </c>
      <c r="I149" s="2">
        <v>432</v>
      </c>
    </row>
    <row r="150" spans="3:9" x14ac:dyDescent="0.35">
      <c r="C150" s="2" t="s">
        <v>64</v>
      </c>
      <c r="D150" s="2" t="s">
        <v>28</v>
      </c>
      <c r="E150" s="2" t="s">
        <v>38</v>
      </c>
      <c r="F150" s="3">
        <v>44215</v>
      </c>
      <c r="G150" s="4">
        <v>10696</v>
      </c>
      <c r="H150" s="5">
        <v>115</v>
      </c>
      <c r="I150" s="2">
        <v>428</v>
      </c>
    </row>
    <row r="151" spans="3:9" x14ac:dyDescent="0.35">
      <c r="C151" s="2" t="s">
        <v>37</v>
      </c>
      <c r="D151" s="2" t="s">
        <v>28</v>
      </c>
      <c r="E151" s="2" t="s">
        <v>32</v>
      </c>
      <c r="F151" s="3">
        <v>44215</v>
      </c>
      <c r="G151" s="4">
        <v>4039</v>
      </c>
      <c r="H151" s="5">
        <v>436</v>
      </c>
      <c r="I151" s="2">
        <v>238</v>
      </c>
    </row>
    <row r="152" spans="3:9" x14ac:dyDescent="0.35">
      <c r="C152" s="2" t="s">
        <v>62</v>
      </c>
      <c r="D152" s="2" t="s">
        <v>20</v>
      </c>
      <c r="E152" s="2" t="s">
        <v>74</v>
      </c>
      <c r="F152" s="3">
        <v>44215</v>
      </c>
      <c r="G152" s="4">
        <v>5250</v>
      </c>
      <c r="H152" s="5">
        <v>410</v>
      </c>
      <c r="I152" s="2">
        <v>202</v>
      </c>
    </row>
    <row r="153" spans="3:9" x14ac:dyDescent="0.35">
      <c r="C153" s="2" t="s">
        <v>76</v>
      </c>
      <c r="D153" s="2" t="s">
        <v>20</v>
      </c>
      <c r="E153" s="2" t="s">
        <v>31</v>
      </c>
      <c r="F153" s="3">
        <v>44215</v>
      </c>
      <c r="G153" s="4">
        <v>8113</v>
      </c>
      <c r="H153" s="5">
        <v>25</v>
      </c>
      <c r="I153" s="2">
        <v>508</v>
      </c>
    </row>
    <row r="154" spans="3:9" x14ac:dyDescent="0.35">
      <c r="C154" s="2" t="s">
        <v>54</v>
      </c>
      <c r="D154" s="2" t="s">
        <v>45</v>
      </c>
      <c r="E154" s="2" t="s">
        <v>44</v>
      </c>
      <c r="F154" s="3">
        <v>44215</v>
      </c>
      <c r="G154" s="4">
        <v>161</v>
      </c>
      <c r="H154" s="5">
        <v>95</v>
      </c>
      <c r="I154" s="2">
        <v>10</v>
      </c>
    </row>
    <row r="155" spans="3:9" x14ac:dyDescent="0.35">
      <c r="C155" s="2" t="s">
        <v>51</v>
      </c>
      <c r="D155" s="2" t="s">
        <v>45</v>
      </c>
      <c r="E155" s="2" t="s">
        <v>61</v>
      </c>
      <c r="F155" s="3">
        <v>44215</v>
      </c>
      <c r="G155" s="4">
        <v>8218</v>
      </c>
      <c r="H155" s="5">
        <v>205</v>
      </c>
      <c r="I155" s="2">
        <v>294</v>
      </c>
    </row>
    <row r="156" spans="3:9" x14ac:dyDescent="0.35">
      <c r="C156" s="2" t="s">
        <v>47</v>
      </c>
      <c r="D156" s="2" t="s">
        <v>40</v>
      </c>
      <c r="E156" s="2" t="s">
        <v>34</v>
      </c>
      <c r="F156" s="3">
        <v>44215</v>
      </c>
      <c r="G156" s="4">
        <v>742</v>
      </c>
      <c r="H156" s="5">
        <v>80</v>
      </c>
      <c r="I156" s="2">
        <v>53</v>
      </c>
    </row>
    <row r="157" spans="3:9" x14ac:dyDescent="0.35">
      <c r="C157" s="2" t="s">
        <v>33</v>
      </c>
      <c r="D157" s="2" t="s">
        <v>28</v>
      </c>
      <c r="E157" s="2" t="s">
        <v>63</v>
      </c>
      <c r="F157" s="3">
        <v>44215</v>
      </c>
      <c r="G157" s="4">
        <v>3087</v>
      </c>
      <c r="H157" s="5">
        <v>193</v>
      </c>
      <c r="I157" s="2">
        <v>111</v>
      </c>
    </row>
    <row r="158" spans="3:9" x14ac:dyDescent="0.35">
      <c r="C158" s="2" t="s">
        <v>54</v>
      </c>
      <c r="D158" s="2" t="s">
        <v>20</v>
      </c>
      <c r="E158" s="2" t="s">
        <v>38</v>
      </c>
      <c r="F158" s="3">
        <v>44215</v>
      </c>
      <c r="G158" s="4">
        <v>5110</v>
      </c>
      <c r="H158" s="5">
        <v>131</v>
      </c>
      <c r="I158" s="2">
        <v>155</v>
      </c>
    </row>
    <row r="159" spans="3:9" x14ac:dyDescent="0.35">
      <c r="C159" s="2" t="s">
        <v>35</v>
      </c>
      <c r="D159" s="2" t="s">
        <v>15</v>
      </c>
      <c r="E159" s="2" t="s">
        <v>16</v>
      </c>
      <c r="F159" s="3">
        <v>44215</v>
      </c>
      <c r="G159" s="4">
        <v>5873</v>
      </c>
      <c r="H159" s="5">
        <v>164</v>
      </c>
      <c r="I159" s="2">
        <v>267</v>
      </c>
    </row>
    <row r="160" spans="3:9" x14ac:dyDescent="0.35">
      <c r="C160" s="2" t="s">
        <v>64</v>
      </c>
      <c r="D160" s="2" t="s">
        <v>45</v>
      </c>
      <c r="E160" s="2" t="s">
        <v>39</v>
      </c>
      <c r="F160" s="3">
        <v>44215</v>
      </c>
      <c r="G160" s="4">
        <v>4641</v>
      </c>
      <c r="H160" s="5">
        <v>301</v>
      </c>
      <c r="I160" s="2">
        <v>357</v>
      </c>
    </row>
    <row r="161" spans="3:9" x14ac:dyDescent="0.35">
      <c r="C161" s="2" t="s">
        <v>35</v>
      </c>
      <c r="D161" s="2" t="s">
        <v>15</v>
      </c>
      <c r="E161" s="2" t="s">
        <v>74</v>
      </c>
      <c r="F161" s="3">
        <v>44216</v>
      </c>
      <c r="G161" s="4">
        <v>1155</v>
      </c>
      <c r="H161" s="5">
        <v>34</v>
      </c>
      <c r="I161" s="2">
        <v>45</v>
      </c>
    </row>
    <row r="162" spans="3:9" x14ac:dyDescent="0.35">
      <c r="C162" s="2" t="s">
        <v>56</v>
      </c>
      <c r="D162" s="2" t="s">
        <v>45</v>
      </c>
      <c r="E162" s="2" t="s">
        <v>26</v>
      </c>
      <c r="F162" s="3">
        <v>44216</v>
      </c>
      <c r="G162" s="4">
        <v>784</v>
      </c>
      <c r="H162" s="5">
        <v>247</v>
      </c>
      <c r="I162" s="2">
        <v>49</v>
      </c>
    </row>
    <row r="163" spans="3:9" x14ac:dyDescent="0.35">
      <c r="C163" s="2" t="s">
        <v>71</v>
      </c>
      <c r="D163" s="2" t="s">
        <v>15</v>
      </c>
      <c r="E163" s="2" t="s">
        <v>39</v>
      </c>
      <c r="F163" s="3">
        <v>44216</v>
      </c>
      <c r="G163" s="4">
        <v>5369</v>
      </c>
      <c r="H163" s="5">
        <v>16</v>
      </c>
      <c r="I163" s="2">
        <v>384</v>
      </c>
    </row>
    <row r="164" spans="3:9" x14ac:dyDescent="0.35">
      <c r="C164" s="2" t="s">
        <v>56</v>
      </c>
      <c r="D164" s="2" t="s">
        <v>24</v>
      </c>
      <c r="E164" s="2" t="s">
        <v>44</v>
      </c>
      <c r="F164" s="3">
        <v>44216</v>
      </c>
      <c r="G164" s="4">
        <v>343</v>
      </c>
      <c r="H164" s="5">
        <v>338</v>
      </c>
      <c r="I164" s="2">
        <v>18</v>
      </c>
    </row>
    <row r="165" spans="3:9" x14ac:dyDescent="0.35">
      <c r="C165" s="2" t="s">
        <v>56</v>
      </c>
      <c r="D165" s="2" t="s">
        <v>45</v>
      </c>
      <c r="E165" s="2" t="s">
        <v>72</v>
      </c>
      <c r="F165" s="3">
        <v>44216</v>
      </c>
      <c r="G165" s="4">
        <v>7007</v>
      </c>
      <c r="H165" s="5">
        <v>38</v>
      </c>
      <c r="I165" s="2">
        <v>584</v>
      </c>
    </row>
    <row r="166" spans="3:9" x14ac:dyDescent="0.35">
      <c r="C166" s="2" t="s">
        <v>69</v>
      </c>
      <c r="D166" s="2" t="s">
        <v>20</v>
      </c>
      <c r="E166" s="2" t="s">
        <v>34</v>
      </c>
      <c r="F166" s="3">
        <v>44216</v>
      </c>
      <c r="G166" s="4">
        <v>126</v>
      </c>
      <c r="H166" s="5">
        <v>127</v>
      </c>
      <c r="I166" s="2">
        <v>13</v>
      </c>
    </row>
    <row r="167" spans="3:9" x14ac:dyDescent="0.35">
      <c r="C167" s="2" t="s">
        <v>70</v>
      </c>
      <c r="D167" s="2" t="s">
        <v>20</v>
      </c>
      <c r="E167" s="2" t="s">
        <v>31</v>
      </c>
      <c r="F167" s="3">
        <v>44216</v>
      </c>
      <c r="G167" s="4">
        <v>3073</v>
      </c>
      <c r="H167" s="5">
        <v>57</v>
      </c>
      <c r="I167" s="2">
        <v>134</v>
      </c>
    </row>
    <row r="168" spans="3:9" x14ac:dyDescent="0.35">
      <c r="C168" s="2" t="s">
        <v>37</v>
      </c>
      <c r="D168" s="2" t="s">
        <v>15</v>
      </c>
      <c r="E168" s="2" t="s">
        <v>75</v>
      </c>
      <c r="F168" s="3">
        <v>44217</v>
      </c>
      <c r="G168" s="4">
        <v>7805</v>
      </c>
      <c r="H168" s="5">
        <v>86</v>
      </c>
      <c r="I168" s="2">
        <v>488</v>
      </c>
    </row>
    <row r="169" spans="3:9" x14ac:dyDescent="0.35">
      <c r="C169" s="2" t="s">
        <v>59</v>
      </c>
      <c r="D169" s="2" t="s">
        <v>45</v>
      </c>
      <c r="E169" s="2" t="s">
        <v>63</v>
      </c>
      <c r="F169" s="3">
        <v>44217</v>
      </c>
      <c r="G169" s="4">
        <v>3087</v>
      </c>
      <c r="H169" s="5">
        <v>14</v>
      </c>
      <c r="I169" s="2">
        <v>124</v>
      </c>
    </row>
    <row r="170" spans="3:9" x14ac:dyDescent="0.35">
      <c r="C170" s="2" t="s">
        <v>68</v>
      </c>
      <c r="D170" s="2" t="s">
        <v>15</v>
      </c>
      <c r="E170" s="2" t="s">
        <v>75</v>
      </c>
      <c r="F170" s="3">
        <v>44217</v>
      </c>
      <c r="G170" s="4">
        <v>9030</v>
      </c>
      <c r="H170" s="5">
        <v>85</v>
      </c>
      <c r="I170" s="2">
        <v>452</v>
      </c>
    </row>
    <row r="171" spans="3:9" x14ac:dyDescent="0.35">
      <c r="C171" s="2" t="s">
        <v>35</v>
      </c>
      <c r="D171" s="2" t="s">
        <v>28</v>
      </c>
      <c r="E171" s="2" t="s">
        <v>73</v>
      </c>
      <c r="F171" s="3">
        <v>44217</v>
      </c>
      <c r="G171" s="4">
        <v>7805</v>
      </c>
      <c r="H171" s="5">
        <v>6</v>
      </c>
      <c r="I171" s="2">
        <v>411</v>
      </c>
    </row>
    <row r="172" spans="3:9" x14ac:dyDescent="0.35">
      <c r="C172" s="2" t="s">
        <v>62</v>
      </c>
      <c r="D172" s="2" t="s">
        <v>20</v>
      </c>
      <c r="E172" s="2" t="s">
        <v>63</v>
      </c>
      <c r="F172" s="3">
        <v>44217</v>
      </c>
      <c r="G172" s="4">
        <v>6979</v>
      </c>
      <c r="H172" s="5">
        <v>38</v>
      </c>
      <c r="I172" s="2">
        <v>233</v>
      </c>
    </row>
    <row r="173" spans="3:9" x14ac:dyDescent="0.35">
      <c r="C173" s="2" t="s">
        <v>37</v>
      </c>
      <c r="D173" s="2" t="s">
        <v>20</v>
      </c>
      <c r="E173" s="2" t="s">
        <v>49</v>
      </c>
      <c r="F173" s="3">
        <v>44217</v>
      </c>
      <c r="G173" s="4">
        <v>11284</v>
      </c>
      <c r="H173" s="5">
        <v>39</v>
      </c>
      <c r="I173" s="2">
        <v>513</v>
      </c>
    </row>
    <row r="174" spans="3:9" x14ac:dyDescent="0.35">
      <c r="C174" s="2" t="s">
        <v>42</v>
      </c>
      <c r="D174" s="2" t="s">
        <v>40</v>
      </c>
      <c r="E174" s="2" t="s">
        <v>17</v>
      </c>
      <c r="F174" s="3">
        <v>44217</v>
      </c>
      <c r="G174" s="4">
        <v>2408</v>
      </c>
      <c r="H174" s="5">
        <v>106</v>
      </c>
      <c r="I174" s="2">
        <v>90</v>
      </c>
    </row>
    <row r="175" spans="3:9" x14ac:dyDescent="0.35">
      <c r="C175" s="2" t="s">
        <v>33</v>
      </c>
      <c r="D175" s="2" t="s">
        <v>45</v>
      </c>
      <c r="E175" s="2" t="s">
        <v>26</v>
      </c>
      <c r="F175" s="3">
        <v>44217</v>
      </c>
      <c r="G175" s="4">
        <v>5299</v>
      </c>
      <c r="H175" s="5">
        <v>86</v>
      </c>
      <c r="I175" s="2">
        <v>332</v>
      </c>
    </row>
    <row r="176" spans="3:9" x14ac:dyDescent="0.35">
      <c r="C176" s="2" t="s">
        <v>56</v>
      </c>
      <c r="D176" s="2" t="s">
        <v>45</v>
      </c>
      <c r="E176" s="2" t="s">
        <v>53</v>
      </c>
      <c r="F176" s="3">
        <v>44217</v>
      </c>
      <c r="G176" s="4">
        <v>6293</v>
      </c>
      <c r="H176" s="5">
        <v>158</v>
      </c>
      <c r="I176" s="2">
        <v>234</v>
      </c>
    </row>
    <row r="177" spans="3:9" x14ac:dyDescent="0.35">
      <c r="C177" s="2" t="s">
        <v>54</v>
      </c>
      <c r="D177" s="2" t="s">
        <v>40</v>
      </c>
      <c r="E177" s="2" t="s">
        <v>32</v>
      </c>
      <c r="F177" s="3">
        <v>44217</v>
      </c>
      <c r="G177" s="4">
        <v>280</v>
      </c>
      <c r="H177" s="5">
        <v>408</v>
      </c>
      <c r="I177" s="2">
        <v>17</v>
      </c>
    </row>
    <row r="178" spans="3:9" x14ac:dyDescent="0.35">
      <c r="C178" s="2" t="s">
        <v>41</v>
      </c>
      <c r="D178" s="2" t="s">
        <v>20</v>
      </c>
      <c r="E178" s="2" t="s">
        <v>43</v>
      </c>
      <c r="F178" s="3">
        <v>44217</v>
      </c>
      <c r="G178" s="4">
        <v>644</v>
      </c>
      <c r="H178" s="5">
        <v>483</v>
      </c>
      <c r="I178" s="2">
        <v>30</v>
      </c>
    </row>
    <row r="179" spans="3:9" x14ac:dyDescent="0.35">
      <c r="C179" s="2" t="s">
        <v>51</v>
      </c>
      <c r="D179" s="2" t="s">
        <v>40</v>
      </c>
      <c r="E179" s="2" t="s">
        <v>75</v>
      </c>
      <c r="F179" s="3">
        <v>44217</v>
      </c>
      <c r="G179" s="4">
        <v>2191</v>
      </c>
      <c r="H179" s="5">
        <v>65</v>
      </c>
      <c r="I179" s="2">
        <v>110</v>
      </c>
    </row>
    <row r="180" spans="3:9" x14ac:dyDescent="0.35">
      <c r="C180" s="2" t="s">
        <v>70</v>
      </c>
      <c r="D180" s="2" t="s">
        <v>15</v>
      </c>
      <c r="E180" s="2" t="s">
        <v>75</v>
      </c>
      <c r="F180" s="3">
        <v>44217</v>
      </c>
      <c r="G180" s="4">
        <v>427</v>
      </c>
      <c r="H180" s="5">
        <v>267</v>
      </c>
      <c r="I180" s="2">
        <v>26</v>
      </c>
    </row>
    <row r="181" spans="3:9" x14ac:dyDescent="0.35">
      <c r="C181" s="2" t="s">
        <v>52</v>
      </c>
      <c r="D181" s="2" t="s">
        <v>24</v>
      </c>
      <c r="E181" s="2" t="s">
        <v>73</v>
      </c>
      <c r="F181" s="3">
        <v>44217</v>
      </c>
      <c r="G181" s="4">
        <v>5537</v>
      </c>
      <c r="H181" s="5">
        <v>346</v>
      </c>
      <c r="I181" s="2">
        <v>426</v>
      </c>
    </row>
    <row r="182" spans="3:9" x14ac:dyDescent="0.35">
      <c r="C182" s="2" t="s">
        <v>62</v>
      </c>
      <c r="D182" s="2" t="s">
        <v>40</v>
      </c>
      <c r="E182" s="2" t="s">
        <v>31</v>
      </c>
      <c r="F182" s="3">
        <v>44217</v>
      </c>
      <c r="G182" s="4">
        <v>742</v>
      </c>
      <c r="H182" s="5">
        <v>264</v>
      </c>
      <c r="I182" s="2">
        <v>31</v>
      </c>
    </row>
    <row r="183" spans="3:9" x14ac:dyDescent="0.35">
      <c r="C183" s="2" t="s">
        <v>77</v>
      </c>
      <c r="D183" s="2" t="s">
        <v>24</v>
      </c>
      <c r="E183" s="2" t="s">
        <v>43</v>
      </c>
      <c r="F183" s="3">
        <v>44217</v>
      </c>
      <c r="G183" s="4">
        <v>4200</v>
      </c>
      <c r="H183" s="5">
        <v>457</v>
      </c>
      <c r="I183" s="2">
        <v>248</v>
      </c>
    </row>
    <row r="184" spans="3:9" x14ac:dyDescent="0.35">
      <c r="C184" s="2" t="s">
        <v>54</v>
      </c>
      <c r="D184" s="2" t="s">
        <v>45</v>
      </c>
      <c r="E184" s="2" t="s">
        <v>34</v>
      </c>
      <c r="F184" s="3">
        <v>44217</v>
      </c>
      <c r="G184" s="4">
        <v>5299</v>
      </c>
      <c r="H184" s="5">
        <v>203</v>
      </c>
      <c r="I184" s="2">
        <v>442</v>
      </c>
    </row>
    <row r="185" spans="3:9" x14ac:dyDescent="0.35">
      <c r="C185" s="2" t="s">
        <v>54</v>
      </c>
      <c r="D185" s="2" t="s">
        <v>28</v>
      </c>
      <c r="E185" s="2" t="s">
        <v>57</v>
      </c>
      <c r="F185" s="3">
        <v>44217</v>
      </c>
      <c r="G185" s="4">
        <v>3829</v>
      </c>
      <c r="H185" s="5">
        <v>286</v>
      </c>
      <c r="I185" s="2">
        <v>160</v>
      </c>
    </row>
    <row r="186" spans="3:9" x14ac:dyDescent="0.35">
      <c r="C186" s="2" t="s">
        <v>48</v>
      </c>
      <c r="D186" s="2" t="s">
        <v>15</v>
      </c>
      <c r="E186" s="2" t="s">
        <v>38</v>
      </c>
      <c r="F186" s="3">
        <v>44217</v>
      </c>
      <c r="G186" s="4">
        <v>5747</v>
      </c>
      <c r="H186" s="5">
        <v>70</v>
      </c>
      <c r="I186" s="2">
        <v>192</v>
      </c>
    </row>
    <row r="187" spans="3:9" x14ac:dyDescent="0.35">
      <c r="C187" s="2" t="s">
        <v>47</v>
      </c>
      <c r="D187" s="2" t="s">
        <v>15</v>
      </c>
      <c r="E187" s="2" t="s">
        <v>43</v>
      </c>
      <c r="F187" s="3">
        <v>44217</v>
      </c>
      <c r="G187" s="4">
        <v>2345</v>
      </c>
      <c r="H187" s="5">
        <v>199</v>
      </c>
      <c r="I187" s="2">
        <v>147</v>
      </c>
    </row>
    <row r="188" spans="3:9" x14ac:dyDescent="0.35">
      <c r="C188" s="2" t="s">
        <v>30</v>
      </c>
      <c r="D188" s="2" t="s">
        <v>15</v>
      </c>
      <c r="E188" s="2" t="s">
        <v>58</v>
      </c>
      <c r="F188" s="3">
        <v>44218</v>
      </c>
      <c r="G188" s="4">
        <v>4312</v>
      </c>
      <c r="H188" s="5">
        <v>181</v>
      </c>
      <c r="I188" s="2">
        <v>616</v>
      </c>
    </row>
    <row r="189" spans="3:9" x14ac:dyDescent="0.35">
      <c r="C189" s="2" t="s">
        <v>71</v>
      </c>
      <c r="D189" s="2" t="s">
        <v>15</v>
      </c>
      <c r="E189" s="2" t="s">
        <v>43</v>
      </c>
      <c r="F189" s="3">
        <v>44218</v>
      </c>
      <c r="G189" s="4">
        <v>1358</v>
      </c>
      <c r="H189" s="5">
        <v>68</v>
      </c>
      <c r="I189" s="2">
        <v>68</v>
      </c>
    </row>
    <row r="190" spans="3:9" x14ac:dyDescent="0.35">
      <c r="C190" s="2" t="s">
        <v>14</v>
      </c>
      <c r="D190" s="2" t="s">
        <v>28</v>
      </c>
      <c r="E190" s="2" t="s">
        <v>58</v>
      </c>
      <c r="F190" s="3">
        <v>44218</v>
      </c>
      <c r="G190" s="4">
        <v>13146</v>
      </c>
      <c r="H190" s="5">
        <v>85</v>
      </c>
      <c r="I190" s="2">
        <v>1644</v>
      </c>
    </row>
    <row r="191" spans="3:9" x14ac:dyDescent="0.35">
      <c r="C191" s="2" t="s">
        <v>41</v>
      </c>
      <c r="D191" s="2" t="s">
        <v>40</v>
      </c>
      <c r="E191" s="2" t="s">
        <v>25</v>
      </c>
      <c r="F191" s="3">
        <v>44218</v>
      </c>
      <c r="G191" s="4">
        <v>12047</v>
      </c>
      <c r="H191" s="5">
        <v>295</v>
      </c>
      <c r="I191" s="2">
        <v>927</v>
      </c>
    </row>
    <row r="192" spans="3:9" x14ac:dyDescent="0.35">
      <c r="C192" s="2" t="s">
        <v>54</v>
      </c>
      <c r="D192" s="2" t="s">
        <v>24</v>
      </c>
      <c r="E192" s="2" t="s">
        <v>73</v>
      </c>
      <c r="F192" s="3">
        <v>44218</v>
      </c>
      <c r="G192" s="4">
        <v>5971</v>
      </c>
      <c r="H192" s="5">
        <v>44</v>
      </c>
      <c r="I192" s="2">
        <v>460</v>
      </c>
    </row>
    <row r="193" spans="3:9" x14ac:dyDescent="0.35">
      <c r="C193" s="2" t="s">
        <v>70</v>
      </c>
      <c r="D193" s="2" t="s">
        <v>15</v>
      </c>
      <c r="E193" s="2" t="s">
        <v>26</v>
      </c>
      <c r="F193" s="3">
        <v>44218</v>
      </c>
      <c r="G193" s="4">
        <v>3038</v>
      </c>
      <c r="H193" s="5">
        <v>280</v>
      </c>
      <c r="I193" s="2">
        <v>254</v>
      </c>
    </row>
    <row r="194" spans="3:9" x14ac:dyDescent="0.35">
      <c r="C194" s="2" t="s">
        <v>48</v>
      </c>
      <c r="D194" s="2" t="s">
        <v>45</v>
      </c>
      <c r="E194" s="2" t="s">
        <v>53</v>
      </c>
      <c r="F194" s="3">
        <v>44218</v>
      </c>
      <c r="G194" s="4">
        <v>8022</v>
      </c>
      <c r="H194" s="5">
        <v>167</v>
      </c>
      <c r="I194" s="2">
        <v>268</v>
      </c>
    </row>
    <row r="195" spans="3:9" x14ac:dyDescent="0.35">
      <c r="C195" s="2" t="s">
        <v>70</v>
      </c>
      <c r="D195" s="2" t="s">
        <v>24</v>
      </c>
      <c r="E195" s="2" t="s">
        <v>34</v>
      </c>
      <c r="F195" s="3">
        <v>44218</v>
      </c>
      <c r="G195" s="4">
        <v>2226</v>
      </c>
      <c r="H195" s="5">
        <v>1</v>
      </c>
      <c r="I195" s="2">
        <v>248</v>
      </c>
    </row>
    <row r="196" spans="3:9" x14ac:dyDescent="0.35">
      <c r="C196" s="2" t="s">
        <v>56</v>
      </c>
      <c r="D196" s="2" t="s">
        <v>24</v>
      </c>
      <c r="E196" s="2" t="s">
        <v>57</v>
      </c>
      <c r="F196" s="3">
        <v>44218</v>
      </c>
      <c r="G196" s="4">
        <v>2366</v>
      </c>
      <c r="H196" s="5">
        <v>470</v>
      </c>
      <c r="I196" s="2">
        <v>79</v>
      </c>
    </row>
    <row r="197" spans="3:9" x14ac:dyDescent="0.35">
      <c r="C197" s="2" t="s">
        <v>78</v>
      </c>
      <c r="D197" s="2" t="s">
        <v>40</v>
      </c>
      <c r="E197" s="2" t="s">
        <v>26</v>
      </c>
      <c r="F197" s="3">
        <v>44218</v>
      </c>
      <c r="G197" s="4">
        <v>8386</v>
      </c>
      <c r="H197" s="5">
        <v>194</v>
      </c>
      <c r="I197" s="2">
        <v>599</v>
      </c>
    </row>
    <row r="198" spans="3:9" x14ac:dyDescent="0.35">
      <c r="C198" s="2" t="s">
        <v>33</v>
      </c>
      <c r="D198" s="2" t="s">
        <v>24</v>
      </c>
      <c r="E198" s="2" t="s">
        <v>53</v>
      </c>
      <c r="F198" s="3">
        <v>44218</v>
      </c>
      <c r="G198" s="4">
        <v>13230</v>
      </c>
      <c r="H198" s="5">
        <v>261</v>
      </c>
      <c r="I198" s="2">
        <v>576</v>
      </c>
    </row>
    <row r="199" spans="3:9" x14ac:dyDescent="0.35">
      <c r="C199" s="2" t="s">
        <v>42</v>
      </c>
      <c r="D199" s="2" t="s">
        <v>45</v>
      </c>
      <c r="E199" s="2" t="s">
        <v>32</v>
      </c>
      <c r="F199" s="3">
        <v>44218</v>
      </c>
      <c r="G199" s="4">
        <v>1771</v>
      </c>
      <c r="H199" s="5">
        <v>151</v>
      </c>
      <c r="I199" s="2">
        <v>111</v>
      </c>
    </row>
    <row r="200" spans="3:9" x14ac:dyDescent="0.35">
      <c r="C200" s="2" t="s">
        <v>68</v>
      </c>
      <c r="D200" s="2" t="s">
        <v>45</v>
      </c>
      <c r="E200" s="2" t="s">
        <v>16</v>
      </c>
      <c r="F200" s="3">
        <v>44218</v>
      </c>
      <c r="G200" s="4">
        <v>3416</v>
      </c>
      <c r="H200" s="5">
        <v>458</v>
      </c>
      <c r="I200" s="2">
        <v>228</v>
      </c>
    </row>
    <row r="201" spans="3:9" x14ac:dyDescent="0.35">
      <c r="C201" s="2" t="s">
        <v>42</v>
      </c>
      <c r="D201" s="2" t="s">
        <v>45</v>
      </c>
      <c r="E201" s="2" t="s">
        <v>43</v>
      </c>
      <c r="F201" s="3">
        <v>44218</v>
      </c>
      <c r="G201" s="4">
        <v>15197</v>
      </c>
      <c r="H201" s="5">
        <v>11</v>
      </c>
      <c r="I201" s="2">
        <v>634</v>
      </c>
    </row>
    <row r="202" spans="3:9" x14ac:dyDescent="0.35">
      <c r="C202" s="2" t="s">
        <v>54</v>
      </c>
      <c r="D202" s="2" t="s">
        <v>15</v>
      </c>
      <c r="E202" s="2" t="s">
        <v>34</v>
      </c>
      <c r="F202" s="3">
        <v>44218</v>
      </c>
      <c r="G202" s="4">
        <v>5971</v>
      </c>
      <c r="H202" s="5">
        <v>59</v>
      </c>
      <c r="I202" s="2">
        <v>498</v>
      </c>
    </row>
    <row r="203" spans="3:9" x14ac:dyDescent="0.35">
      <c r="C203" s="2" t="s">
        <v>23</v>
      </c>
      <c r="D203" s="2" t="s">
        <v>45</v>
      </c>
      <c r="E203" s="2" t="s">
        <v>58</v>
      </c>
      <c r="F203" s="3">
        <v>44218</v>
      </c>
      <c r="G203" s="4">
        <v>13335</v>
      </c>
      <c r="H203" s="5">
        <v>227</v>
      </c>
      <c r="I203" s="2">
        <v>1667</v>
      </c>
    </row>
    <row r="204" spans="3:9" x14ac:dyDescent="0.35">
      <c r="C204" s="2" t="s">
        <v>77</v>
      </c>
      <c r="D204" s="2" t="s">
        <v>24</v>
      </c>
      <c r="E204" s="2" t="s">
        <v>75</v>
      </c>
      <c r="F204" s="3">
        <v>44218</v>
      </c>
      <c r="G204" s="4">
        <v>4613</v>
      </c>
      <c r="H204" s="5">
        <v>54</v>
      </c>
      <c r="I204" s="2">
        <v>210</v>
      </c>
    </row>
    <row r="205" spans="3:9" x14ac:dyDescent="0.35">
      <c r="C205" s="2" t="s">
        <v>30</v>
      </c>
      <c r="D205" s="2" t="s">
        <v>20</v>
      </c>
      <c r="E205" s="2" t="s">
        <v>65</v>
      </c>
      <c r="F205" s="3">
        <v>44218</v>
      </c>
      <c r="G205" s="4">
        <v>10430</v>
      </c>
      <c r="H205" s="5">
        <v>110</v>
      </c>
      <c r="I205" s="2">
        <v>580</v>
      </c>
    </row>
    <row r="206" spans="3:9" x14ac:dyDescent="0.35">
      <c r="C206" s="2" t="s">
        <v>48</v>
      </c>
      <c r="D206" s="2" t="s">
        <v>28</v>
      </c>
      <c r="E206" s="2" t="s">
        <v>32</v>
      </c>
      <c r="F206" s="3">
        <v>44218</v>
      </c>
      <c r="G206" s="4">
        <v>168</v>
      </c>
      <c r="H206" s="5">
        <v>94</v>
      </c>
      <c r="I206" s="2">
        <v>10</v>
      </c>
    </row>
    <row r="207" spans="3:9" x14ac:dyDescent="0.35">
      <c r="C207" s="2" t="s">
        <v>71</v>
      </c>
      <c r="D207" s="2" t="s">
        <v>45</v>
      </c>
      <c r="E207" s="2" t="s">
        <v>31</v>
      </c>
      <c r="F207" s="3">
        <v>44218</v>
      </c>
      <c r="G207" s="4">
        <v>4606</v>
      </c>
      <c r="H207" s="5">
        <v>256</v>
      </c>
      <c r="I207" s="2">
        <v>192</v>
      </c>
    </row>
    <row r="208" spans="3:9" x14ac:dyDescent="0.35">
      <c r="C208" s="2" t="s">
        <v>64</v>
      </c>
      <c r="D208" s="2" t="s">
        <v>45</v>
      </c>
      <c r="E208" s="2" t="s">
        <v>25</v>
      </c>
      <c r="F208" s="3">
        <v>44218</v>
      </c>
      <c r="G208" s="4">
        <v>1491</v>
      </c>
      <c r="H208" s="5">
        <v>193</v>
      </c>
      <c r="I208" s="2">
        <v>136</v>
      </c>
    </row>
    <row r="209" spans="3:9" x14ac:dyDescent="0.35">
      <c r="C209" s="2" t="s">
        <v>23</v>
      </c>
      <c r="D209" s="2" t="s">
        <v>20</v>
      </c>
      <c r="E209" s="2" t="s">
        <v>31</v>
      </c>
      <c r="F209" s="3">
        <v>44221</v>
      </c>
      <c r="G209" s="4">
        <v>12194</v>
      </c>
      <c r="H209" s="5">
        <v>302</v>
      </c>
      <c r="I209" s="2">
        <v>509</v>
      </c>
    </row>
    <row r="210" spans="3:9" x14ac:dyDescent="0.35">
      <c r="C210" s="2" t="s">
        <v>30</v>
      </c>
      <c r="D210" s="2" t="s">
        <v>45</v>
      </c>
      <c r="E210" s="2" t="s">
        <v>16</v>
      </c>
      <c r="F210" s="3">
        <v>44221</v>
      </c>
      <c r="G210" s="4">
        <v>10122</v>
      </c>
      <c r="H210" s="5">
        <v>206</v>
      </c>
      <c r="I210" s="2">
        <v>533</v>
      </c>
    </row>
    <row r="211" spans="3:9" x14ac:dyDescent="0.35">
      <c r="C211" s="2" t="s">
        <v>59</v>
      </c>
      <c r="D211" s="2" t="s">
        <v>40</v>
      </c>
      <c r="E211" s="2" t="s">
        <v>31</v>
      </c>
      <c r="F211" s="3">
        <v>44221</v>
      </c>
      <c r="G211" s="4">
        <v>1841</v>
      </c>
      <c r="H211" s="5">
        <v>164</v>
      </c>
      <c r="I211" s="2">
        <v>88</v>
      </c>
    </row>
    <row r="212" spans="3:9" x14ac:dyDescent="0.35">
      <c r="C212" s="2" t="s">
        <v>70</v>
      </c>
      <c r="D212" s="2" t="s">
        <v>45</v>
      </c>
      <c r="E212" s="2" t="s">
        <v>58</v>
      </c>
      <c r="F212" s="3">
        <v>44221</v>
      </c>
      <c r="G212" s="4">
        <v>6958</v>
      </c>
      <c r="H212" s="5">
        <v>337</v>
      </c>
      <c r="I212" s="2">
        <v>580</v>
      </c>
    </row>
    <row r="213" spans="3:9" x14ac:dyDescent="0.35">
      <c r="C213" s="2" t="s">
        <v>51</v>
      </c>
      <c r="D213" s="2" t="s">
        <v>20</v>
      </c>
      <c r="E213" s="2" t="s">
        <v>31</v>
      </c>
      <c r="F213" s="3">
        <v>44221</v>
      </c>
      <c r="G213" s="4">
        <v>749</v>
      </c>
      <c r="H213" s="5">
        <v>323</v>
      </c>
      <c r="I213" s="2">
        <v>35</v>
      </c>
    </row>
    <row r="214" spans="3:9" x14ac:dyDescent="0.35">
      <c r="C214" s="2" t="s">
        <v>70</v>
      </c>
      <c r="D214" s="2" t="s">
        <v>45</v>
      </c>
      <c r="E214" s="2" t="s">
        <v>16</v>
      </c>
      <c r="F214" s="3">
        <v>44221</v>
      </c>
      <c r="G214" s="4">
        <v>3507</v>
      </c>
      <c r="H214" s="5">
        <v>48</v>
      </c>
      <c r="I214" s="2">
        <v>195</v>
      </c>
    </row>
    <row r="215" spans="3:9" x14ac:dyDescent="0.35">
      <c r="C215" s="2" t="s">
        <v>42</v>
      </c>
      <c r="D215" s="2" t="s">
        <v>15</v>
      </c>
      <c r="E215" s="2" t="s">
        <v>34</v>
      </c>
      <c r="F215" s="3">
        <v>44221</v>
      </c>
      <c r="G215" s="4">
        <v>7294</v>
      </c>
      <c r="H215" s="5">
        <v>122</v>
      </c>
      <c r="I215" s="2">
        <v>562</v>
      </c>
    </row>
    <row r="216" spans="3:9" x14ac:dyDescent="0.35">
      <c r="C216" s="2" t="s">
        <v>56</v>
      </c>
      <c r="D216" s="2" t="s">
        <v>20</v>
      </c>
      <c r="E216" s="2" t="s">
        <v>65</v>
      </c>
      <c r="F216" s="3">
        <v>44221</v>
      </c>
      <c r="G216" s="4">
        <v>5040</v>
      </c>
      <c r="H216" s="5">
        <v>219</v>
      </c>
      <c r="I216" s="2">
        <v>420</v>
      </c>
    </row>
    <row r="217" spans="3:9" x14ac:dyDescent="0.35">
      <c r="C217" s="2" t="s">
        <v>56</v>
      </c>
      <c r="D217" s="2" t="s">
        <v>20</v>
      </c>
      <c r="E217" s="2" t="s">
        <v>53</v>
      </c>
      <c r="F217" s="3">
        <v>44221</v>
      </c>
      <c r="G217" s="4">
        <v>3913</v>
      </c>
      <c r="H217" s="5">
        <v>257</v>
      </c>
      <c r="I217" s="2">
        <v>157</v>
      </c>
    </row>
    <row r="218" spans="3:9" x14ac:dyDescent="0.35">
      <c r="C218" s="2" t="s">
        <v>59</v>
      </c>
      <c r="D218" s="2" t="s">
        <v>28</v>
      </c>
      <c r="E218" s="2" t="s">
        <v>26</v>
      </c>
      <c r="F218" s="3">
        <v>44221</v>
      </c>
      <c r="G218" s="4">
        <v>3598</v>
      </c>
      <c r="H218" s="5">
        <v>101</v>
      </c>
      <c r="I218" s="2">
        <v>300</v>
      </c>
    </row>
    <row r="219" spans="3:9" x14ac:dyDescent="0.35">
      <c r="C219" s="2" t="s">
        <v>37</v>
      </c>
      <c r="D219" s="2" t="s">
        <v>28</v>
      </c>
      <c r="E219" s="2" t="s">
        <v>61</v>
      </c>
      <c r="F219" s="3">
        <v>44221</v>
      </c>
      <c r="G219" s="4">
        <v>8911</v>
      </c>
      <c r="H219" s="5">
        <v>302</v>
      </c>
      <c r="I219" s="2">
        <v>319</v>
      </c>
    </row>
    <row r="220" spans="3:9" x14ac:dyDescent="0.35">
      <c r="C220" s="2" t="s">
        <v>54</v>
      </c>
      <c r="D220" s="2" t="s">
        <v>15</v>
      </c>
      <c r="E220" s="2" t="s">
        <v>74</v>
      </c>
      <c r="F220" s="3">
        <v>44221</v>
      </c>
      <c r="G220" s="4">
        <v>42</v>
      </c>
      <c r="H220" s="5">
        <v>35</v>
      </c>
      <c r="I220" s="2">
        <v>2</v>
      </c>
    </row>
    <row r="221" spans="3:9" x14ac:dyDescent="0.35">
      <c r="C221" s="2" t="s">
        <v>68</v>
      </c>
      <c r="D221" s="2" t="s">
        <v>20</v>
      </c>
      <c r="E221" s="2" t="s">
        <v>75</v>
      </c>
      <c r="F221" s="3">
        <v>44221</v>
      </c>
      <c r="G221" s="4">
        <v>2282</v>
      </c>
      <c r="H221" s="5">
        <v>222</v>
      </c>
      <c r="I221" s="2">
        <v>109</v>
      </c>
    </row>
    <row r="222" spans="3:9" x14ac:dyDescent="0.35">
      <c r="C222" s="2" t="s">
        <v>77</v>
      </c>
      <c r="D222" s="2" t="s">
        <v>24</v>
      </c>
      <c r="E222" s="2" t="s">
        <v>31</v>
      </c>
      <c r="F222" s="3">
        <v>44221</v>
      </c>
      <c r="G222" s="4">
        <v>12964</v>
      </c>
      <c r="H222" s="5">
        <v>242</v>
      </c>
      <c r="I222" s="2">
        <v>541</v>
      </c>
    </row>
    <row r="223" spans="3:9" x14ac:dyDescent="0.35">
      <c r="C223" s="2" t="s">
        <v>59</v>
      </c>
      <c r="D223" s="2" t="s">
        <v>24</v>
      </c>
      <c r="E223" s="2" t="s">
        <v>73</v>
      </c>
      <c r="F223" s="3">
        <v>44221</v>
      </c>
      <c r="G223" s="4">
        <v>5775</v>
      </c>
      <c r="H223" s="5">
        <v>219</v>
      </c>
      <c r="I223" s="2">
        <v>361</v>
      </c>
    </row>
    <row r="224" spans="3:9" x14ac:dyDescent="0.35">
      <c r="C224" s="2" t="s">
        <v>70</v>
      </c>
      <c r="D224" s="2" t="s">
        <v>15</v>
      </c>
      <c r="E224" s="2" t="s">
        <v>61</v>
      </c>
      <c r="F224" s="3">
        <v>44221</v>
      </c>
      <c r="G224" s="4">
        <v>10787</v>
      </c>
      <c r="H224" s="5">
        <v>100</v>
      </c>
      <c r="I224" s="2">
        <v>400</v>
      </c>
    </row>
    <row r="225" spans="3:9" x14ac:dyDescent="0.35">
      <c r="C225" s="2" t="s">
        <v>48</v>
      </c>
      <c r="D225" s="2" t="s">
        <v>40</v>
      </c>
      <c r="E225" s="2" t="s">
        <v>75</v>
      </c>
      <c r="F225" s="3">
        <v>44221</v>
      </c>
      <c r="G225" s="4">
        <v>6342</v>
      </c>
      <c r="H225" s="5">
        <v>115</v>
      </c>
      <c r="I225" s="2">
        <v>374</v>
      </c>
    </row>
    <row r="226" spans="3:9" x14ac:dyDescent="0.35">
      <c r="C226" s="2" t="s">
        <v>52</v>
      </c>
      <c r="D226" s="2" t="s">
        <v>20</v>
      </c>
      <c r="E226" s="2" t="s">
        <v>74</v>
      </c>
      <c r="F226" s="3">
        <v>44221</v>
      </c>
      <c r="G226" s="4">
        <v>11564</v>
      </c>
      <c r="H226" s="5">
        <v>46</v>
      </c>
      <c r="I226" s="2">
        <v>463</v>
      </c>
    </row>
    <row r="227" spans="3:9" x14ac:dyDescent="0.35">
      <c r="C227" s="2" t="s">
        <v>33</v>
      </c>
      <c r="D227" s="2" t="s">
        <v>28</v>
      </c>
      <c r="E227" s="2" t="s">
        <v>16</v>
      </c>
      <c r="F227" s="3">
        <v>44221</v>
      </c>
      <c r="G227" s="4">
        <v>2793</v>
      </c>
      <c r="H227" s="5">
        <v>37</v>
      </c>
      <c r="I227" s="2">
        <v>156</v>
      </c>
    </row>
    <row r="228" spans="3:9" x14ac:dyDescent="0.35">
      <c r="C228" s="2" t="s">
        <v>62</v>
      </c>
      <c r="D228" s="2" t="s">
        <v>24</v>
      </c>
      <c r="E228" s="2" t="s">
        <v>72</v>
      </c>
      <c r="F228" s="3">
        <v>44221</v>
      </c>
      <c r="G228" s="4">
        <v>1603</v>
      </c>
      <c r="H228" s="5">
        <v>81</v>
      </c>
      <c r="I228" s="2">
        <v>134</v>
      </c>
    </row>
    <row r="229" spans="3:9" x14ac:dyDescent="0.35">
      <c r="C229" s="2" t="s">
        <v>47</v>
      </c>
      <c r="D229" s="2" t="s">
        <v>40</v>
      </c>
      <c r="E229" s="2" t="s">
        <v>32</v>
      </c>
      <c r="F229" s="3">
        <v>44221</v>
      </c>
      <c r="G229" s="4">
        <v>3052</v>
      </c>
      <c r="H229" s="5">
        <v>357</v>
      </c>
      <c r="I229" s="2">
        <v>180</v>
      </c>
    </row>
    <row r="230" spans="3:9" x14ac:dyDescent="0.35">
      <c r="C230" s="2" t="s">
        <v>30</v>
      </c>
      <c r="D230" s="2" t="s">
        <v>24</v>
      </c>
      <c r="E230" s="2" t="s">
        <v>75</v>
      </c>
      <c r="F230" s="3">
        <v>44221</v>
      </c>
      <c r="G230" s="4">
        <v>1659</v>
      </c>
      <c r="H230" s="5">
        <v>82</v>
      </c>
      <c r="I230" s="2">
        <v>83</v>
      </c>
    </row>
    <row r="231" spans="3:9" x14ac:dyDescent="0.35">
      <c r="C231" s="2" t="s">
        <v>14</v>
      </c>
      <c r="D231" s="2" t="s">
        <v>15</v>
      </c>
      <c r="E231" s="2" t="s">
        <v>39</v>
      </c>
      <c r="F231" s="3">
        <v>44221</v>
      </c>
      <c r="G231" s="4">
        <v>3143</v>
      </c>
      <c r="H231" s="5">
        <v>82</v>
      </c>
      <c r="I231" s="2">
        <v>210</v>
      </c>
    </row>
    <row r="232" spans="3:9" x14ac:dyDescent="0.35">
      <c r="C232" s="2" t="s">
        <v>23</v>
      </c>
      <c r="D232" s="2" t="s">
        <v>28</v>
      </c>
      <c r="E232" s="2" t="s">
        <v>75</v>
      </c>
      <c r="F232" s="3">
        <v>44221</v>
      </c>
      <c r="G232" s="4">
        <v>12782</v>
      </c>
      <c r="H232" s="5">
        <v>212</v>
      </c>
      <c r="I232" s="2">
        <v>609</v>
      </c>
    </row>
    <row r="233" spans="3:9" x14ac:dyDescent="0.35">
      <c r="C233" s="2" t="s">
        <v>76</v>
      </c>
      <c r="D233" s="2" t="s">
        <v>15</v>
      </c>
      <c r="E233" s="2" t="s">
        <v>72</v>
      </c>
      <c r="F233" s="3">
        <v>44221</v>
      </c>
      <c r="G233" s="4">
        <v>343</v>
      </c>
      <c r="H233" s="5">
        <v>313</v>
      </c>
      <c r="I233" s="2">
        <v>32</v>
      </c>
    </row>
    <row r="234" spans="3:9" x14ac:dyDescent="0.35">
      <c r="C234" s="2" t="s">
        <v>56</v>
      </c>
      <c r="D234" s="2" t="s">
        <v>15</v>
      </c>
      <c r="E234" s="2" t="s">
        <v>25</v>
      </c>
      <c r="F234" s="3">
        <v>44221</v>
      </c>
      <c r="G234" s="4">
        <v>1785</v>
      </c>
      <c r="H234" s="5">
        <v>216</v>
      </c>
      <c r="I234" s="2">
        <v>138</v>
      </c>
    </row>
    <row r="235" spans="3:9" x14ac:dyDescent="0.35">
      <c r="C235" s="2" t="s">
        <v>56</v>
      </c>
      <c r="D235" s="2" t="s">
        <v>24</v>
      </c>
      <c r="E235" s="2" t="s">
        <v>58</v>
      </c>
      <c r="F235" s="3">
        <v>44221</v>
      </c>
      <c r="G235" s="4">
        <v>4914</v>
      </c>
      <c r="H235" s="5">
        <v>46</v>
      </c>
      <c r="I235" s="2">
        <v>615</v>
      </c>
    </row>
    <row r="236" spans="3:9" x14ac:dyDescent="0.35">
      <c r="C236" s="2" t="s">
        <v>62</v>
      </c>
      <c r="D236" s="2" t="s">
        <v>45</v>
      </c>
      <c r="E236" s="2" t="s">
        <v>25</v>
      </c>
      <c r="F236" s="3">
        <v>44222</v>
      </c>
      <c r="G236" s="4">
        <v>1869</v>
      </c>
      <c r="H236" s="5">
        <v>242</v>
      </c>
      <c r="I236" s="2">
        <v>208</v>
      </c>
    </row>
    <row r="237" spans="3:9" x14ac:dyDescent="0.35">
      <c r="C237" s="2" t="s">
        <v>35</v>
      </c>
      <c r="D237" s="2" t="s">
        <v>20</v>
      </c>
      <c r="E237" s="2" t="s">
        <v>61</v>
      </c>
      <c r="F237" s="3">
        <v>44222</v>
      </c>
      <c r="G237" s="4">
        <v>8512</v>
      </c>
      <c r="H237" s="5">
        <v>173</v>
      </c>
      <c r="I237" s="2">
        <v>387</v>
      </c>
    </row>
    <row r="238" spans="3:9" x14ac:dyDescent="0.35">
      <c r="C238" s="2" t="s">
        <v>77</v>
      </c>
      <c r="D238" s="2" t="s">
        <v>45</v>
      </c>
      <c r="E238" s="2" t="s">
        <v>58</v>
      </c>
      <c r="F238" s="3">
        <v>44222</v>
      </c>
      <c r="G238" s="4">
        <v>9296</v>
      </c>
      <c r="H238" s="5">
        <v>1</v>
      </c>
      <c r="I238" s="2">
        <v>716</v>
      </c>
    </row>
    <row r="239" spans="3:9" x14ac:dyDescent="0.35">
      <c r="C239" s="2" t="s">
        <v>48</v>
      </c>
      <c r="D239" s="2" t="s">
        <v>40</v>
      </c>
      <c r="E239" s="2" t="s">
        <v>49</v>
      </c>
      <c r="F239" s="3">
        <v>44222</v>
      </c>
      <c r="G239" s="4">
        <v>6034</v>
      </c>
      <c r="H239" s="5">
        <v>229</v>
      </c>
      <c r="I239" s="2">
        <v>263</v>
      </c>
    </row>
    <row r="240" spans="3:9" x14ac:dyDescent="0.35">
      <c r="C240" s="2" t="s">
        <v>66</v>
      </c>
      <c r="D240" s="2" t="s">
        <v>20</v>
      </c>
      <c r="E240" s="2" t="s">
        <v>63</v>
      </c>
      <c r="F240" s="3">
        <v>44222</v>
      </c>
      <c r="G240" s="4">
        <v>9471</v>
      </c>
      <c r="H240" s="5">
        <v>166</v>
      </c>
      <c r="I240" s="2">
        <v>365</v>
      </c>
    </row>
    <row r="241" spans="3:9" x14ac:dyDescent="0.35">
      <c r="C241" s="2" t="s">
        <v>69</v>
      </c>
      <c r="D241" s="2" t="s">
        <v>20</v>
      </c>
      <c r="E241" s="2" t="s">
        <v>74</v>
      </c>
      <c r="F241" s="3">
        <v>44222</v>
      </c>
      <c r="G241" s="4">
        <v>3815</v>
      </c>
      <c r="H241" s="5">
        <v>146</v>
      </c>
      <c r="I241" s="2">
        <v>166</v>
      </c>
    </row>
    <row r="242" spans="3:9" x14ac:dyDescent="0.35">
      <c r="C242" s="2" t="s">
        <v>14</v>
      </c>
      <c r="D242" s="2" t="s">
        <v>15</v>
      </c>
      <c r="E242" s="2" t="s">
        <v>44</v>
      </c>
      <c r="F242" s="3">
        <v>44222</v>
      </c>
      <c r="G242" s="4">
        <v>9485</v>
      </c>
      <c r="H242" s="5">
        <v>140</v>
      </c>
      <c r="I242" s="2">
        <v>527</v>
      </c>
    </row>
    <row r="243" spans="3:9" x14ac:dyDescent="0.35">
      <c r="C243" s="2" t="s">
        <v>70</v>
      </c>
      <c r="D243" s="2" t="s">
        <v>28</v>
      </c>
      <c r="E243" s="2" t="s">
        <v>53</v>
      </c>
      <c r="F243" s="3">
        <v>44222</v>
      </c>
      <c r="G243" s="4">
        <v>3549</v>
      </c>
      <c r="H243" s="5">
        <v>78</v>
      </c>
      <c r="I243" s="2">
        <v>132</v>
      </c>
    </row>
    <row r="244" spans="3:9" x14ac:dyDescent="0.35">
      <c r="C244" s="2" t="s">
        <v>35</v>
      </c>
      <c r="D244" s="2" t="s">
        <v>45</v>
      </c>
      <c r="E244" s="2" t="s">
        <v>58</v>
      </c>
      <c r="F244" s="3">
        <v>44222</v>
      </c>
      <c r="G244" s="4">
        <v>1512</v>
      </c>
      <c r="H244" s="5">
        <v>61</v>
      </c>
      <c r="I244" s="2">
        <v>117</v>
      </c>
    </row>
    <row r="245" spans="3:9" x14ac:dyDescent="0.35">
      <c r="C245" s="2" t="s">
        <v>68</v>
      </c>
      <c r="D245" s="2" t="s">
        <v>24</v>
      </c>
      <c r="E245" s="2" t="s">
        <v>53</v>
      </c>
      <c r="F245" s="3">
        <v>44222</v>
      </c>
      <c r="G245" s="4">
        <v>2296</v>
      </c>
      <c r="H245" s="5">
        <v>113</v>
      </c>
      <c r="I245" s="2">
        <v>96</v>
      </c>
    </row>
    <row r="246" spans="3:9" x14ac:dyDescent="0.35">
      <c r="C246" s="2" t="s">
        <v>64</v>
      </c>
      <c r="D246" s="2" t="s">
        <v>20</v>
      </c>
      <c r="E246" s="2" t="s">
        <v>17</v>
      </c>
      <c r="F246" s="3">
        <v>44223</v>
      </c>
      <c r="G246" s="4">
        <v>17402</v>
      </c>
      <c r="H246" s="5">
        <v>43</v>
      </c>
      <c r="I246" s="2">
        <v>697</v>
      </c>
    </row>
    <row r="247" spans="3:9" x14ac:dyDescent="0.35">
      <c r="C247" s="2" t="s">
        <v>69</v>
      </c>
      <c r="D247" s="2" t="s">
        <v>45</v>
      </c>
      <c r="E247" s="2" t="s">
        <v>65</v>
      </c>
      <c r="F247" s="3">
        <v>44223</v>
      </c>
      <c r="G247" s="4">
        <v>11816</v>
      </c>
      <c r="H247" s="5">
        <v>160</v>
      </c>
      <c r="I247" s="2">
        <v>844</v>
      </c>
    </row>
    <row r="248" spans="3:9" x14ac:dyDescent="0.35">
      <c r="C248" s="2" t="s">
        <v>42</v>
      </c>
      <c r="D248" s="2" t="s">
        <v>15</v>
      </c>
      <c r="E248" s="2" t="s">
        <v>53</v>
      </c>
      <c r="F248" s="3">
        <v>44223</v>
      </c>
      <c r="G248" s="4">
        <v>10612</v>
      </c>
      <c r="H248" s="5">
        <v>232</v>
      </c>
      <c r="I248" s="2">
        <v>425</v>
      </c>
    </row>
    <row r="249" spans="3:9" x14ac:dyDescent="0.35">
      <c r="C249" s="2" t="s">
        <v>14</v>
      </c>
      <c r="D249" s="2" t="s">
        <v>28</v>
      </c>
      <c r="E249" s="2" t="s">
        <v>17</v>
      </c>
      <c r="F249" s="3">
        <v>44223</v>
      </c>
      <c r="G249" s="4">
        <v>5558</v>
      </c>
      <c r="H249" s="5">
        <v>263</v>
      </c>
      <c r="I249" s="2">
        <v>192</v>
      </c>
    </row>
    <row r="250" spans="3:9" x14ac:dyDescent="0.35">
      <c r="C250" s="2" t="s">
        <v>76</v>
      </c>
      <c r="D250" s="2" t="s">
        <v>45</v>
      </c>
      <c r="E250" s="2" t="s">
        <v>16</v>
      </c>
      <c r="F250" s="3">
        <v>44223</v>
      </c>
      <c r="G250" s="4">
        <v>14056</v>
      </c>
      <c r="H250" s="5">
        <v>148</v>
      </c>
      <c r="I250" s="2">
        <v>781</v>
      </c>
    </row>
    <row r="251" spans="3:9" x14ac:dyDescent="0.35">
      <c r="C251" s="2" t="s">
        <v>59</v>
      </c>
      <c r="D251" s="2" t="s">
        <v>28</v>
      </c>
      <c r="E251" s="2" t="s">
        <v>53</v>
      </c>
      <c r="F251" s="3">
        <v>44223</v>
      </c>
      <c r="G251" s="4">
        <v>5131</v>
      </c>
      <c r="H251" s="5">
        <v>171</v>
      </c>
      <c r="I251" s="2">
        <v>166</v>
      </c>
    </row>
    <row r="252" spans="3:9" x14ac:dyDescent="0.35">
      <c r="C252" s="2" t="s">
        <v>70</v>
      </c>
      <c r="D252" s="2" t="s">
        <v>28</v>
      </c>
      <c r="E252" s="2" t="s">
        <v>31</v>
      </c>
      <c r="F252" s="3">
        <v>44223</v>
      </c>
      <c r="G252" s="4">
        <v>1477</v>
      </c>
      <c r="H252" s="5">
        <v>352</v>
      </c>
      <c r="I252" s="2">
        <v>87</v>
      </c>
    </row>
    <row r="253" spans="3:9" x14ac:dyDescent="0.35">
      <c r="C253" s="2" t="s">
        <v>47</v>
      </c>
      <c r="D253" s="2" t="s">
        <v>40</v>
      </c>
      <c r="E253" s="2" t="s">
        <v>16</v>
      </c>
      <c r="F253" s="3">
        <v>44223</v>
      </c>
      <c r="G253" s="4">
        <v>7686</v>
      </c>
      <c r="H253" s="5">
        <v>72</v>
      </c>
      <c r="I253" s="2">
        <v>549</v>
      </c>
    </row>
    <row r="254" spans="3:9" x14ac:dyDescent="0.35">
      <c r="C254" s="2" t="s">
        <v>77</v>
      </c>
      <c r="D254" s="2" t="s">
        <v>45</v>
      </c>
      <c r="E254" s="2" t="s">
        <v>43</v>
      </c>
      <c r="F254" s="3">
        <v>44223</v>
      </c>
      <c r="G254" s="4">
        <v>8722</v>
      </c>
      <c r="H254" s="5">
        <v>35</v>
      </c>
      <c r="I254" s="2">
        <v>460</v>
      </c>
    </row>
    <row r="255" spans="3:9" x14ac:dyDescent="0.35">
      <c r="C255" s="2" t="s">
        <v>54</v>
      </c>
      <c r="D255" s="2" t="s">
        <v>45</v>
      </c>
      <c r="E255" s="2" t="s">
        <v>53</v>
      </c>
      <c r="F255" s="3">
        <v>44223</v>
      </c>
      <c r="G255" s="4">
        <v>6370</v>
      </c>
      <c r="H255" s="5">
        <v>35</v>
      </c>
      <c r="I255" s="2">
        <v>206</v>
      </c>
    </row>
    <row r="256" spans="3:9" x14ac:dyDescent="0.35">
      <c r="C256" s="2" t="s">
        <v>33</v>
      </c>
      <c r="D256" s="2" t="s">
        <v>45</v>
      </c>
      <c r="E256" s="2" t="s">
        <v>43</v>
      </c>
      <c r="F256" s="3">
        <v>44223</v>
      </c>
      <c r="G256" s="4">
        <v>4074</v>
      </c>
      <c r="H256" s="5">
        <v>208</v>
      </c>
      <c r="I256" s="2">
        <v>240</v>
      </c>
    </row>
    <row r="257" spans="3:9" x14ac:dyDescent="0.35">
      <c r="C257" s="2" t="s">
        <v>78</v>
      </c>
      <c r="D257" s="2" t="s">
        <v>15</v>
      </c>
      <c r="E257" s="2" t="s">
        <v>63</v>
      </c>
      <c r="F257" s="3">
        <v>44223</v>
      </c>
      <c r="G257" s="4">
        <v>1309</v>
      </c>
      <c r="H257" s="5">
        <v>97</v>
      </c>
      <c r="I257" s="2">
        <v>51</v>
      </c>
    </row>
    <row r="258" spans="3:9" x14ac:dyDescent="0.35">
      <c r="C258" s="2" t="s">
        <v>51</v>
      </c>
      <c r="D258" s="2" t="s">
        <v>40</v>
      </c>
      <c r="E258" s="2" t="s">
        <v>73</v>
      </c>
      <c r="F258" s="3">
        <v>44223</v>
      </c>
      <c r="G258" s="4">
        <v>4991</v>
      </c>
      <c r="H258" s="5">
        <v>137</v>
      </c>
      <c r="I258" s="2">
        <v>357</v>
      </c>
    </row>
    <row r="259" spans="3:9" x14ac:dyDescent="0.35">
      <c r="C259" s="2" t="s">
        <v>35</v>
      </c>
      <c r="D259" s="2" t="s">
        <v>24</v>
      </c>
      <c r="E259" s="2" t="s">
        <v>74</v>
      </c>
      <c r="F259" s="3">
        <v>44223</v>
      </c>
      <c r="G259" s="4">
        <v>6965</v>
      </c>
      <c r="H259" s="5">
        <v>91</v>
      </c>
      <c r="I259" s="2">
        <v>367</v>
      </c>
    </row>
    <row r="260" spans="3:9" x14ac:dyDescent="0.35">
      <c r="C260" s="2" t="s">
        <v>69</v>
      </c>
      <c r="D260" s="2" t="s">
        <v>40</v>
      </c>
      <c r="E260" s="2" t="s">
        <v>38</v>
      </c>
      <c r="F260" s="3">
        <v>44223</v>
      </c>
      <c r="G260" s="4">
        <v>10199</v>
      </c>
      <c r="H260" s="5">
        <v>497</v>
      </c>
      <c r="I260" s="2">
        <v>408</v>
      </c>
    </row>
    <row r="261" spans="3:9" x14ac:dyDescent="0.35">
      <c r="C261" s="2" t="s">
        <v>30</v>
      </c>
      <c r="D261" s="2" t="s">
        <v>15</v>
      </c>
      <c r="E261" s="2" t="s">
        <v>75</v>
      </c>
      <c r="F261" s="3">
        <v>44223</v>
      </c>
      <c r="G261" s="4">
        <v>7392</v>
      </c>
      <c r="H261" s="5">
        <v>9</v>
      </c>
      <c r="I261" s="2">
        <v>390</v>
      </c>
    </row>
    <row r="262" spans="3:9" x14ac:dyDescent="0.35">
      <c r="C262" s="2" t="s">
        <v>14</v>
      </c>
      <c r="D262" s="2" t="s">
        <v>15</v>
      </c>
      <c r="E262" s="2" t="s">
        <v>65</v>
      </c>
      <c r="F262" s="3">
        <v>44223</v>
      </c>
      <c r="G262" s="4">
        <v>5880</v>
      </c>
      <c r="H262" s="5">
        <v>71</v>
      </c>
      <c r="I262" s="2">
        <v>392</v>
      </c>
    </row>
    <row r="263" spans="3:9" x14ac:dyDescent="0.35">
      <c r="C263" s="2" t="s">
        <v>35</v>
      </c>
      <c r="D263" s="2" t="s">
        <v>28</v>
      </c>
      <c r="E263" s="2" t="s">
        <v>63</v>
      </c>
      <c r="F263" s="3">
        <v>44223</v>
      </c>
      <c r="G263" s="4">
        <v>5950</v>
      </c>
      <c r="H263" s="5">
        <v>25</v>
      </c>
      <c r="I263" s="2">
        <v>238</v>
      </c>
    </row>
    <row r="264" spans="3:9" x14ac:dyDescent="0.35">
      <c r="C264" s="2" t="s">
        <v>52</v>
      </c>
      <c r="D264" s="2" t="s">
        <v>28</v>
      </c>
      <c r="E264" s="2" t="s">
        <v>53</v>
      </c>
      <c r="F264" s="3">
        <v>44223</v>
      </c>
      <c r="G264" s="4">
        <v>10395</v>
      </c>
      <c r="H264" s="5">
        <v>57</v>
      </c>
      <c r="I264" s="2">
        <v>336</v>
      </c>
    </row>
    <row r="265" spans="3:9" x14ac:dyDescent="0.35">
      <c r="C265" s="2" t="s">
        <v>66</v>
      </c>
      <c r="D265" s="2" t="s">
        <v>20</v>
      </c>
      <c r="E265" s="2" t="s">
        <v>49</v>
      </c>
      <c r="F265" s="3">
        <v>44223</v>
      </c>
      <c r="G265" s="4">
        <v>6174</v>
      </c>
      <c r="H265" s="5">
        <v>33</v>
      </c>
      <c r="I265" s="2">
        <v>247</v>
      </c>
    </row>
    <row r="266" spans="3:9" x14ac:dyDescent="0.35">
      <c r="C266" s="2" t="s">
        <v>35</v>
      </c>
      <c r="D266" s="2" t="s">
        <v>15</v>
      </c>
      <c r="E266" s="2" t="s">
        <v>72</v>
      </c>
      <c r="F266" s="3">
        <v>44223</v>
      </c>
      <c r="G266" s="4">
        <v>15239</v>
      </c>
      <c r="H266" s="5">
        <v>170</v>
      </c>
      <c r="I266" s="2">
        <v>1524</v>
      </c>
    </row>
    <row r="267" spans="3:9" x14ac:dyDescent="0.35">
      <c r="C267" s="2" t="s">
        <v>76</v>
      </c>
      <c r="D267" s="2" t="s">
        <v>24</v>
      </c>
      <c r="E267" s="2" t="s">
        <v>58</v>
      </c>
      <c r="F267" s="3">
        <v>44223</v>
      </c>
      <c r="G267" s="4">
        <v>2219</v>
      </c>
      <c r="H267" s="5">
        <v>145</v>
      </c>
      <c r="I267" s="2">
        <v>247</v>
      </c>
    </row>
    <row r="268" spans="3:9" x14ac:dyDescent="0.35">
      <c r="C268" s="2" t="s">
        <v>42</v>
      </c>
      <c r="D268" s="2" t="s">
        <v>15</v>
      </c>
      <c r="E268" s="2" t="s">
        <v>72</v>
      </c>
      <c r="F268" s="3">
        <v>44223</v>
      </c>
      <c r="G268" s="4">
        <v>3150</v>
      </c>
      <c r="H268" s="5">
        <v>70</v>
      </c>
      <c r="I268" s="2">
        <v>243</v>
      </c>
    </row>
    <row r="269" spans="3:9" x14ac:dyDescent="0.35">
      <c r="C269" s="2" t="s">
        <v>42</v>
      </c>
      <c r="D269" s="2" t="s">
        <v>45</v>
      </c>
      <c r="E269" s="2" t="s">
        <v>34</v>
      </c>
      <c r="F269" s="3">
        <v>44223</v>
      </c>
      <c r="G269" s="4">
        <v>2968</v>
      </c>
      <c r="H269" s="5">
        <v>216</v>
      </c>
      <c r="I269" s="2">
        <v>212</v>
      </c>
    </row>
    <row r="270" spans="3:9" x14ac:dyDescent="0.35">
      <c r="C270" s="2" t="s">
        <v>23</v>
      </c>
      <c r="D270" s="2" t="s">
        <v>24</v>
      </c>
      <c r="E270" s="2" t="s">
        <v>39</v>
      </c>
      <c r="F270" s="3">
        <v>44223</v>
      </c>
      <c r="G270" s="4">
        <v>3241</v>
      </c>
      <c r="H270" s="5">
        <v>199</v>
      </c>
      <c r="I270" s="2">
        <v>163</v>
      </c>
    </row>
    <row r="271" spans="3:9" x14ac:dyDescent="0.35">
      <c r="C271" s="2" t="s">
        <v>69</v>
      </c>
      <c r="D271" s="2" t="s">
        <v>24</v>
      </c>
      <c r="E271" s="2" t="s">
        <v>49</v>
      </c>
      <c r="F271" s="3">
        <v>44223</v>
      </c>
      <c r="G271" s="4">
        <v>3605</v>
      </c>
      <c r="H271" s="5">
        <v>120</v>
      </c>
      <c r="I271" s="2">
        <v>151</v>
      </c>
    </row>
    <row r="272" spans="3:9" x14ac:dyDescent="0.35">
      <c r="C272" s="2" t="s">
        <v>48</v>
      </c>
      <c r="D272" s="2" t="s">
        <v>24</v>
      </c>
      <c r="E272" s="2" t="s">
        <v>31</v>
      </c>
      <c r="F272" s="3">
        <v>44224</v>
      </c>
      <c r="G272" s="4">
        <v>3640</v>
      </c>
      <c r="H272" s="5">
        <v>169</v>
      </c>
      <c r="I272" s="2">
        <v>174</v>
      </c>
    </row>
    <row r="273" spans="3:9" x14ac:dyDescent="0.35">
      <c r="C273" s="2" t="s">
        <v>64</v>
      </c>
      <c r="D273" s="2" t="s">
        <v>24</v>
      </c>
      <c r="E273" s="2" t="s">
        <v>31</v>
      </c>
      <c r="F273" s="3">
        <v>44224</v>
      </c>
      <c r="G273" s="4">
        <v>1309</v>
      </c>
      <c r="H273" s="5">
        <v>294</v>
      </c>
      <c r="I273" s="2">
        <v>77</v>
      </c>
    </row>
    <row r="274" spans="3:9" x14ac:dyDescent="0.35">
      <c r="C274" s="2" t="s">
        <v>68</v>
      </c>
      <c r="D274" s="2" t="s">
        <v>20</v>
      </c>
      <c r="E274" s="2" t="s">
        <v>44</v>
      </c>
      <c r="F274" s="3">
        <v>44224</v>
      </c>
      <c r="G274" s="4">
        <v>10346</v>
      </c>
      <c r="H274" s="5">
        <v>131</v>
      </c>
      <c r="I274" s="2">
        <v>739</v>
      </c>
    </row>
    <row r="275" spans="3:9" x14ac:dyDescent="0.35">
      <c r="C275" s="2" t="s">
        <v>69</v>
      </c>
      <c r="D275" s="2" t="s">
        <v>24</v>
      </c>
      <c r="E275" s="2" t="s">
        <v>16</v>
      </c>
      <c r="F275" s="3">
        <v>44224</v>
      </c>
      <c r="G275" s="4">
        <v>1071</v>
      </c>
      <c r="H275" s="5">
        <v>359</v>
      </c>
      <c r="I275" s="2">
        <v>54</v>
      </c>
    </row>
    <row r="276" spans="3:9" x14ac:dyDescent="0.35">
      <c r="C276" s="2" t="s">
        <v>64</v>
      </c>
      <c r="D276" s="2" t="s">
        <v>45</v>
      </c>
      <c r="E276" s="2" t="s">
        <v>72</v>
      </c>
      <c r="F276" s="3">
        <v>44224</v>
      </c>
      <c r="G276" s="4">
        <v>6328</v>
      </c>
      <c r="H276" s="5">
        <v>119</v>
      </c>
      <c r="I276" s="2">
        <v>791</v>
      </c>
    </row>
    <row r="277" spans="3:9" x14ac:dyDescent="0.35">
      <c r="C277" s="2" t="s">
        <v>51</v>
      </c>
      <c r="D277" s="2" t="s">
        <v>24</v>
      </c>
      <c r="E277" s="2" t="s">
        <v>63</v>
      </c>
      <c r="F277" s="3">
        <v>44224</v>
      </c>
      <c r="G277" s="4">
        <v>1820</v>
      </c>
      <c r="H277" s="5">
        <v>143</v>
      </c>
      <c r="I277" s="2">
        <v>68</v>
      </c>
    </row>
    <row r="278" spans="3:9" x14ac:dyDescent="0.35">
      <c r="C278" s="2" t="s">
        <v>59</v>
      </c>
      <c r="D278" s="2" t="s">
        <v>20</v>
      </c>
      <c r="E278" s="2" t="s">
        <v>75</v>
      </c>
      <c r="F278" s="3">
        <v>44224</v>
      </c>
      <c r="G278" s="4">
        <v>3437</v>
      </c>
      <c r="H278" s="5">
        <v>179</v>
      </c>
      <c r="I278" s="2">
        <v>157</v>
      </c>
    </row>
    <row r="279" spans="3:9" x14ac:dyDescent="0.35">
      <c r="C279" s="2" t="s">
        <v>42</v>
      </c>
      <c r="D279" s="2" t="s">
        <v>45</v>
      </c>
      <c r="E279" s="2" t="s">
        <v>25</v>
      </c>
      <c r="F279" s="3">
        <v>44224</v>
      </c>
      <c r="G279" s="4">
        <v>4550</v>
      </c>
      <c r="H279" s="5">
        <v>214</v>
      </c>
      <c r="I279" s="2">
        <v>455</v>
      </c>
    </row>
    <row r="280" spans="3:9" x14ac:dyDescent="0.35">
      <c r="C280" s="2" t="s">
        <v>14</v>
      </c>
      <c r="D280" s="2" t="s">
        <v>24</v>
      </c>
      <c r="E280" s="2" t="s">
        <v>49</v>
      </c>
      <c r="F280" s="3">
        <v>44224</v>
      </c>
      <c r="G280" s="4">
        <v>2968</v>
      </c>
      <c r="H280" s="5">
        <v>259</v>
      </c>
      <c r="I280" s="2">
        <v>110</v>
      </c>
    </row>
    <row r="281" spans="3:9" x14ac:dyDescent="0.35">
      <c r="C281" s="2" t="s">
        <v>52</v>
      </c>
      <c r="D281" s="2" t="s">
        <v>28</v>
      </c>
      <c r="E281" s="2" t="s">
        <v>44</v>
      </c>
      <c r="F281" s="3">
        <v>44224</v>
      </c>
      <c r="G281" s="4">
        <v>12565</v>
      </c>
      <c r="H281" s="5">
        <v>4</v>
      </c>
      <c r="I281" s="2">
        <v>898</v>
      </c>
    </row>
    <row r="282" spans="3:9" x14ac:dyDescent="0.35">
      <c r="C282" s="2" t="s">
        <v>42</v>
      </c>
      <c r="D282" s="2" t="s">
        <v>24</v>
      </c>
      <c r="E282" s="2" t="s">
        <v>17</v>
      </c>
      <c r="F282" s="3">
        <v>44224</v>
      </c>
      <c r="G282" s="4">
        <v>8246</v>
      </c>
      <c r="H282" s="5">
        <v>294</v>
      </c>
      <c r="I282" s="2">
        <v>318</v>
      </c>
    </row>
    <row r="283" spans="3:9" x14ac:dyDescent="0.35">
      <c r="C283" s="2" t="s">
        <v>59</v>
      </c>
      <c r="D283" s="2" t="s">
        <v>20</v>
      </c>
      <c r="E283" s="2" t="s">
        <v>39</v>
      </c>
      <c r="F283" s="3">
        <v>44224</v>
      </c>
      <c r="G283" s="4">
        <v>1190</v>
      </c>
      <c r="H283" s="5">
        <v>137</v>
      </c>
      <c r="I283" s="2">
        <v>70</v>
      </c>
    </row>
    <row r="284" spans="3:9" x14ac:dyDescent="0.35">
      <c r="C284" s="2" t="s">
        <v>78</v>
      </c>
      <c r="D284" s="2" t="s">
        <v>15</v>
      </c>
      <c r="E284" s="2" t="s">
        <v>44</v>
      </c>
      <c r="F284" s="3">
        <v>44224</v>
      </c>
      <c r="G284" s="4">
        <v>3283</v>
      </c>
      <c r="H284" s="5">
        <v>146</v>
      </c>
      <c r="I284" s="2">
        <v>183</v>
      </c>
    </row>
    <row r="285" spans="3:9" x14ac:dyDescent="0.35">
      <c r="C285" s="2" t="s">
        <v>54</v>
      </c>
      <c r="D285" s="2" t="s">
        <v>40</v>
      </c>
      <c r="E285" s="2" t="s">
        <v>38</v>
      </c>
      <c r="F285" s="3">
        <v>44224</v>
      </c>
      <c r="G285" s="4">
        <v>3087</v>
      </c>
      <c r="H285" s="5">
        <v>300</v>
      </c>
      <c r="I285" s="2">
        <v>115</v>
      </c>
    </row>
    <row r="286" spans="3:9" x14ac:dyDescent="0.35">
      <c r="C286" s="2" t="s">
        <v>48</v>
      </c>
      <c r="D286" s="2" t="s">
        <v>20</v>
      </c>
      <c r="E286" s="2" t="s">
        <v>75</v>
      </c>
      <c r="F286" s="3">
        <v>44224</v>
      </c>
      <c r="G286" s="4">
        <v>6531</v>
      </c>
      <c r="H286" s="5">
        <v>244</v>
      </c>
      <c r="I286" s="2">
        <v>297</v>
      </c>
    </row>
    <row r="287" spans="3:9" x14ac:dyDescent="0.35">
      <c r="C287" s="2" t="s">
        <v>70</v>
      </c>
      <c r="D287" s="2" t="s">
        <v>28</v>
      </c>
      <c r="E287" s="2" t="s">
        <v>25</v>
      </c>
      <c r="F287" s="3">
        <v>44224</v>
      </c>
      <c r="G287" s="4">
        <v>4228</v>
      </c>
      <c r="H287" s="5">
        <v>55</v>
      </c>
      <c r="I287" s="2">
        <v>249</v>
      </c>
    </row>
    <row r="288" spans="3:9" x14ac:dyDescent="0.35">
      <c r="C288" s="2" t="s">
        <v>78</v>
      </c>
      <c r="D288" s="2" t="s">
        <v>28</v>
      </c>
      <c r="E288" s="2" t="s">
        <v>57</v>
      </c>
      <c r="F288" s="3">
        <v>44224</v>
      </c>
      <c r="G288" s="4">
        <v>10094</v>
      </c>
      <c r="H288" s="5">
        <v>118</v>
      </c>
      <c r="I288" s="2">
        <v>389</v>
      </c>
    </row>
    <row r="289" spans="3:9" x14ac:dyDescent="0.35">
      <c r="C289" s="2" t="s">
        <v>76</v>
      </c>
      <c r="D289" s="2" t="s">
        <v>15</v>
      </c>
      <c r="E289" s="2" t="s">
        <v>17</v>
      </c>
      <c r="F289" s="3">
        <v>44224</v>
      </c>
      <c r="G289" s="4">
        <v>182</v>
      </c>
      <c r="H289" s="5">
        <v>46</v>
      </c>
      <c r="I289" s="2">
        <v>6</v>
      </c>
    </row>
    <row r="290" spans="3:9" x14ac:dyDescent="0.35">
      <c r="C290" s="2" t="s">
        <v>66</v>
      </c>
      <c r="D290" s="2" t="s">
        <v>15</v>
      </c>
      <c r="E290" s="2" t="s">
        <v>25</v>
      </c>
      <c r="F290" s="3">
        <v>44224</v>
      </c>
      <c r="G290" s="4">
        <v>616</v>
      </c>
      <c r="H290" s="5">
        <v>151</v>
      </c>
      <c r="I290" s="2">
        <v>37</v>
      </c>
    </row>
    <row r="291" spans="3:9" x14ac:dyDescent="0.35">
      <c r="C291" s="2" t="s">
        <v>78</v>
      </c>
      <c r="D291" s="2" t="s">
        <v>28</v>
      </c>
      <c r="E291" s="2" t="s">
        <v>73</v>
      </c>
      <c r="F291" s="3">
        <v>44225</v>
      </c>
      <c r="G291" s="4">
        <v>12131</v>
      </c>
      <c r="H291" s="5">
        <v>121</v>
      </c>
      <c r="I291" s="2">
        <v>809</v>
      </c>
    </row>
    <row r="292" spans="3:9" x14ac:dyDescent="0.35">
      <c r="C292" s="2" t="s">
        <v>51</v>
      </c>
      <c r="D292" s="2" t="s">
        <v>28</v>
      </c>
      <c r="E292" s="2" t="s">
        <v>49</v>
      </c>
      <c r="F292" s="3">
        <v>44225</v>
      </c>
      <c r="G292" s="4">
        <v>2394</v>
      </c>
      <c r="H292" s="5">
        <v>323</v>
      </c>
      <c r="I292" s="2">
        <v>93</v>
      </c>
    </row>
    <row r="293" spans="3:9" x14ac:dyDescent="0.35">
      <c r="C293" s="2" t="s">
        <v>30</v>
      </c>
      <c r="D293" s="2" t="s">
        <v>20</v>
      </c>
      <c r="E293" s="2" t="s">
        <v>25</v>
      </c>
      <c r="F293" s="3">
        <v>44225</v>
      </c>
      <c r="G293" s="4">
        <v>14287</v>
      </c>
      <c r="H293" s="5">
        <v>89</v>
      </c>
      <c r="I293" s="2">
        <v>841</v>
      </c>
    </row>
    <row r="294" spans="3:9" x14ac:dyDescent="0.35">
      <c r="C294" s="2" t="s">
        <v>64</v>
      </c>
      <c r="D294" s="2" t="s">
        <v>15</v>
      </c>
      <c r="E294" s="2" t="s">
        <v>32</v>
      </c>
      <c r="F294" s="3">
        <v>44225</v>
      </c>
      <c r="G294" s="4">
        <v>10941</v>
      </c>
      <c r="H294" s="5">
        <v>185</v>
      </c>
      <c r="I294" s="2">
        <v>730</v>
      </c>
    </row>
    <row r="295" spans="3:9" x14ac:dyDescent="0.35">
      <c r="C295" s="2" t="s">
        <v>78</v>
      </c>
      <c r="D295" s="2" t="s">
        <v>45</v>
      </c>
      <c r="E295" s="2" t="s">
        <v>49</v>
      </c>
      <c r="F295" s="3">
        <v>44225</v>
      </c>
      <c r="G295" s="4">
        <v>7777</v>
      </c>
      <c r="H295" s="5">
        <v>345</v>
      </c>
      <c r="I295" s="2">
        <v>260</v>
      </c>
    </row>
    <row r="296" spans="3:9" x14ac:dyDescent="0.35">
      <c r="C296" s="2" t="s">
        <v>47</v>
      </c>
      <c r="D296" s="2" t="s">
        <v>24</v>
      </c>
      <c r="E296" s="2" t="s">
        <v>58</v>
      </c>
      <c r="F296" s="3">
        <v>44225</v>
      </c>
      <c r="G296" s="4">
        <v>9436</v>
      </c>
      <c r="H296" s="5">
        <v>7</v>
      </c>
      <c r="I296" s="2">
        <v>858</v>
      </c>
    </row>
    <row r="297" spans="3:9" x14ac:dyDescent="0.35">
      <c r="C297" s="2" t="s">
        <v>51</v>
      </c>
      <c r="D297" s="2" t="s">
        <v>24</v>
      </c>
      <c r="E297" s="2" t="s">
        <v>65</v>
      </c>
      <c r="F297" s="3">
        <v>44225</v>
      </c>
      <c r="G297" s="4">
        <v>1267</v>
      </c>
      <c r="H297" s="5">
        <v>104</v>
      </c>
      <c r="I297" s="2">
        <v>116</v>
      </c>
    </row>
    <row r="298" spans="3:9" x14ac:dyDescent="0.35">
      <c r="C298" s="2" t="s">
        <v>51</v>
      </c>
      <c r="D298" s="2" t="s">
        <v>28</v>
      </c>
      <c r="E298" s="2" t="s">
        <v>63</v>
      </c>
      <c r="F298" s="3">
        <v>44225</v>
      </c>
      <c r="G298" s="4">
        <v>8806</v>
      </c>
      <c r="H298" s="5">
        <v>32</v>
      </c>
      <c r="I298" s="2">
        <v>327</v>
      </c>
    </row>
    <row r="299" spans="3:9" x14ac:dyDescent="0.35">
      <c r="C299" s="2" t="s">
        <v>47</v>
      </c>
      <c r="D299" s="2" t="s">
        <v>45</v>
      </c>
      <c r="E299" s="2" t="s">
        <v>75</v>
      </c>
      <c r="F299" s="3">
        <v>44225</v>
      </c>
      <c r="G299" s="4">
        <v>3640</v>
      </c>
      <c r="H299" s="5">
        <v>403</v>
      </c>
      <c r="I299" s="2">
        <v>243</v>
      </c>
    </row>
    <row r="300" spans="3:9" x14ac:dyDescent="0.35">
      <c r="C300" s="2" t="s">
        <v>51</v>
      </c>
      <c r="D300" s="2" t="s">
        <v>45</v>
      </c>
      <c r="E300" s="2" t="s">
        <v>57</v>
      </c>
      <c r="F300" s="3">
        <v>44225</v>
      </c>
      <c r="G300" s="4">
        <v>4900</v>
      </c>
      <c r="H300" s="5">
        <v>239</v>
      </c>
      <c r="I300" s="2">
        <v>182</v>
      </c>
    </row>
    <row r="301" spans="3:9" x14ac:dyDescent="0.35">
      <c r="C301" s="2" t="s">
        <v>62</v>
      </c>
      <c r="D301" s="2" t="s">
        <v>40</v>
      </c>
      <c r="E301" s="2" t="s">
        <v>25</v>
      </c>
      <c r="F301" s="3">
        <v>44225</v>
      </c>
      <c r="G301" s="4">
        <v>5558</v>
      </c>
      <c r="H301" s="5">
        <v>219</v>
      </c>
      <c r="I301" s="2">
        <v>348</v>
      </c>
    </row>
    <row r="302" spans="3:9" x14ac:dyDescent="0.35">
      <c r="C302" s="2" t="s">
        <v>71</v>
      </c>
      <c r="D302" s="2" t="s">
        <v>15</v>
      </c>
      <c r="E302" s="2" t="s">
        <v>32</v>
      </c>
      <c r="F302" s="3">
        <v>44225</v>
      </c>
      <c r="G302" s="4">
        <v>9142</v>
      </c>
      <c r="H302" s="5">
        <v>1</v>
      </c>
      <c r="I302" s="2">
        <v>436</v>
      </c>
    </row>
    <row r="303" spans="3:9" x14ac:dyDescent="0.35">
      <c r="C303" s="2" t="s">
        <v>23</v>
      </c>
      <c r="D303" s="2" t="s">
        <v>45</v>
      </c>
      <c r="E303" s="2" t="s">
        <v>39</v>
      </c>
      <c r="F303" s="3">
        <v>44225</v>
      </c>
      <c r="G303" s="4">
        <v>3514</v>
      </c>
      <c r="H303" s="5">
        <v>143</v>
      </c>
      <c r="I303" s="2">
        <v>235</v>
      </c>
    </row>
    <row r="304" spans="3:9" x14ac:dyDescent="0.35">
      <c r="C304" s="2" t="s">
        <v>37</v>
      </c>
      <c r="D304" s="2" t="s">
        <v>24</v>
      </c>
      <c r="E304" s="2" t="s">
        <v>26</v>
      </c>
      <c r="F304" s="3">
        <v>44225</v>
      </c>
      <c r="G304" s="4">
        <v>140</v>
      </c>
      <c r="H304" s="5">
        <v>91</v>
      </c>
      <c r="I304" s="2">
        <v>10</v>
      </c>
    </row>
    <row r="305" spans="3:9" x14ac:dyDescent="0.35">
      <c r="C305" s="2" t="s">
        <v>69</v>
      </c>
      <c r="D305" s="2" t="s">
        <v>45</v>
      </c>
      <c r="E305" s="2" t="s">
        <v>61</v>
      </c>
      <c r="F305" s="3">
        <v>44228</v>
      </c>
      <c r="G305" s="4">
        <v>11844</v>
      </c>
      <c r="H305" s="5">
        <v>211</v>
      </c>
      <c r="I305" s="2">
        <v>439</v>
      </c>
    </row>
    <row r="306" spans="3:9" x14ac:dyDescent="0.35">
      <c r="C306" s="2" t="s">
        <v>33</v>
      </c>
      <c r="D306" s="2" t="s">
        <v>15</v>
      </c>
      <c r="E306" s="2" t="s">
        <v>17</v>
      </c>
      <c r="F306" s="3">
        <v>44228</v>
      </c>
      <c r="G306" s="4">
        <v>6517</v>
      </c>
      <c r="H306" s="5">
        <v>54</v>
      </c>
      <c r="I306" s="2">
        <v>233</v>
      </c>
    </row>
    <row r="307" spans="3:9" x14ac:dyDescent="0.35">
      <c r="C307" s="2" t="s">
        <v>51</v>
      </c>
      <c r="D307" s="2" t="s">
        <v>20</v>
      </c>
      <c r="E307" s="2" t="s">
        <v>17</v>
      </c>
      <c r="F307" s="3">
        <v>44228</v>
      </c>
      <c r="G307" s="4">
        <v>8715</v>
      </c>
      <c r="H307" s="5">
        <v>24</v>
      </c>
      <c r="I307" s="2">
        <v>282</v>
      </c>
    </row>
    <row r="308" spans="3:9" x14ac:dyDescent="0.35">
      <c r="C308" s="2" t="s">
        <v>41</v>
      </c>
      <c r="D308" s="2" t="s">
        <v>20</v>
      </c>
      <c r="E308" s="2" t="s">
        <v>53</v>
      </c>
      <c r="F308" s="3">
        <v>44228</v>
      </c>
      <c r="G308" s="4">
        <v>4851</v>
      </c>
      <c r="H308" s="5">
        <v>455</v>
      </c>
      <c r="I308" s="2">
        <v>180</v>
      </c>
    </row>
    <row r="309" spans="3:9" x14ac:dyDescent="0.35">
      <c r="C309" s="2" t="s">
        <v>14</v>
      </c>
      <c r="D309" s="2" t="s">
        <v>28</v>
      </c>
      <c r="E309" s="2" t="s">
        <v>53</v>
      </c>
      <c r="F309" s="3">
        <v>44228</v>
      </c>
      <c r="G309" s="4">
        <v>10983</v>
      </c>
      <c r="H309" s="5">
        <v>185</v>
      </c>
      <c r="I309" s="2">
        <v>379</v>
      </c>
    </row>
    <row r="310" spans="3:9" x14ac:dyDescent="0.35">
      <c r="C310" s="2" t="s">
        <v>76</v>
      </c>
      <c r="D310" s="2" t="s">
        <v>40</v>
      </c>
      <c r="E310" s="2" t="s">
        <v>34</v>
      </c>
      <c r="F310" s="3">
        <v>44228</v>
      </c>
      <c r="G310" s="4">
        <v>3290</v>
      </c>
      <c r="H310" s="5">
        <v>75</v>
      </c>
      <c r="I310" s="2">
        <v>329</v>
      </c>
    </row>
    <row r="311" spans="3:9" x14ac:dyDescent="0.35">
      <c r="C311" s="2" t="s">
        <v>64</v>
      </c>
      <c r="D311" s="2" t="s">
        <v>40</v>
      </c>
      <c r="E311" s="2" t="s">
        <v>53</v>
      </c>
      <c r="F311" s="3">
        <v>44228</v>
      </c>
      <c r="G311" s="4">
        <v>6545</v>
      </c>
      <c r="H311" s="5">
        <v>86</v>
      </c>
      <c r="I311" s="2">
        <v>212</v>
      </c>
    </row>
    <row r="312" spans="3:9" x14ac:dyDescent="0.35">
      <c r="C312" s="2" t="s">
        <v>33</v>
      </c>
      <c r="D312" s="2" t="s">
        <v>24</v>
      </c>
      <c r="E312" s="2" t="s">
        <v>72</v>
      </c>
      <c r="F312" s="3">
        <v>44228</v>
      </c>
      <c r="G312" s="4">
        <v>441</v>
      </c>
      <c r="H312" s="5">
        <v>7</v>
      </c>
      <c r="I312" s="2">
        <v>45</v>
      </c>
    </row>
    <row r="313" spans="3:9" x14ac:dyDescent="0.35">
      <c r="C313" s="2" t="s">
        <v>52</v>
      </c>
      <c r="D313" s="2" t="s">
        <v>20</v>
      </c>
      <c r="E313" s="2" t="s">
        <v>75</v>
      </c>
      <c r="F313" s="3">
        <v>44228</v>
      </c>
      <c r="G313" s="4">
        <v>9849</v>
      </c>
      <c r="H313" s="5">
        <v>75</v>
      </c>
      <c r="I313" s="2">
        <v>580</v>
      </c>
    </row>
    <row r="314" spans="3:9" x14ac:dyDescent="0.35">
      <c r="C314" s="2" t="s">
        <v>59</v>
      </c>
      <c r="D314" s="2" t="s">
        <v>15</v>
      </c>
      <c r="E314" s="2" t="s">
        <v>25</v>
      </c>
      <c r="F314" s="3">
        <v>44228</v>
      </c>
      <c r="G314" s="4">
        <v>3073</v>
      </c>
      <c r="H314" s="5">
        <v>9</v>
      </c>
      <c r="I314" s="2">
        <v>308</v>
      </c>
    </row>
    <row r="315" spans="3:9" x14ac:dyDescent="0.35">
      <c r="C315" s="2" t="s">
        <v>42</v>
      </c>
      <c r="D315" s="2" t="s">
        <v>28</v>
      </c>
      <c r="E315" s="2" t="s">
        <v>53</v>
      </c>
      <c r="F315" s="3">
        <v>44228</v>
      </c>
      <c r="G315" s="4">
        <v>4452</v>
      </c>
      <c r="H315" s="5">
        <v>75</v>
      </c>
      <c r="I315" s="2">
        <v>149</v>
      </c>
    </row>
    <row r="316" spans="3:9" x14ac:dyDescent="0.35">
      <c r="C316" s="2" t="s">
        <v>30</v>
      </c>
      <c r="D316" s="2" t="s">
        <v>24</v>
      </c>
      <c r="E316" s="2" t="s">
        <v>43</v>
      </c>
      <c r="F316" s="3">
        <v>44228</v>
      </c>
      <c r="G316" s="4">
        <v>10220</v>
      </c>
      <c r="H316" s="5">
        <v>105</v>
      </c>
      <c r="I316" s="2">
        <v>538</v>
      </c>
    </row>
    <row r="317" spans="3:9" x14ac:dyDescent="0.35">
      <c r="C317" s="2" t="s">
        <v>59</v>
      </c>
      <c r="D317" s="2" t="s">
        <v>45</v>
      </c>
      <c r="E317" s="2" t="s">
        <v>72</v>
      </c>
      <c r="F317" s="3">
        <v>44228</v>
      </c>
      <c r="G317" s="4">
        <v>3150</v>
      </c>
      <c r="H317" s="5">
        <v>11</v>
      </c>
      <c r="I317" s="2">
        <v>210</v>
      </c>
    </row>
    <row r="318" spans="3:9" x14ac:dyDescent="0.35">
      <c r="C318" s="2" t="s">
        <v>51</v>
      </c>
      <c r="D318" s="2" t="s">
        <v>28</v>
      </c>
      <c r="E318" s="2" t="s">
        <v>73</v>
      </c>
      <c r="F318" s="3">
        <v>44228</v>
      </c>
      <c r="G318" s="4">
        <v>6083</v>
      </c>
      <c r="H318" s="5">
        <v>43</v>
      </c>
      <c r="I318" s="2">
        <v>381</v>
      </c>
    </row>
    <row r="319" spans="3:9" x14ac:dyDescent="0.35">
      <c r="C319" s="2" t="s">
        <v>54</v>
      </c>
      <c r="D319" s="2" t="s">
        <v>45</v>
      </c>
      <c r="E319" s="2" t="s">
        <v>65</v>
      </c>
      <c r="F319" s="3">
        <v>44228</v>
      </c>
      <c r="G319" s="4">
        <v>14063</v>
      </c>
      <c r="H319" s="5">
        <v>140</v>
      </c>
      <c r="I319" s="2">
        <v>1407</v>
      </c>
    </row>
    <row r="320" spans="3:9" x14ac:dyDescent="0.35">
      <c r="C320" s="2" t="s">
        <v>51</v>
      </c>
      <c r="D320" s="2" t="s">
        <v>45</v>
      </c>
      <c r="E320" s="2" t="s">
        <v>72</v>
      </c>
      <c r="F320" s="3">
        <v>44228</v>
      </c>
      <c r="G320" s="4">
        <v>4578</v>
      </c>
      <c r="H320" s="5">
        <v>256</v>
      </c>
      <c r="I320" s="2">
        <v>306</v>
      </c>
    </row>
    <row r="321" spans="3:9" x14ac:dyDescent="0.35">
      <c r="C321" s="2" t="s">
        <v>37</v>
      </c>
      <c r="D321" s="2" t="s">
        <v>20</v>
      </c>
      <c r="E321" s="2" t="s">
        <v>25</v>
      </c>
      <c r="F321" s="3">
        <v>44228</v>
      </c>
      <c r="G321" s="4">
        <v>6454</v>
      </c>
      <c r="H321" s="5">
        <v>21</v>
      </c>
      <c r="I321" s="2">
        <v>461</v>
      </c>
    </row>
    <row r="322" spans="3:9" x14ac:dyDescent="0.35">
      <c r="C322" s="2" t="s">
        <v>69</v>
      </c>
      <c r="D322" s="2" t="s">
        <v>28</v>
      </c>
      <c r="E322" s="2" t="s">
        <v>38</v>
      </c>
      <c r="F322" s="3">
        <v>44229</v>
      </c>
      <c r="G322" s="4">
        <v>6650</v>
      </c>
      <c r="H322" s="5">
        <v>166</v>
      </c>
      <c r="I322" s="2">
        <v>256</v>
      </c>
    </row>
    <row r="323" spans="3:9" x14ac:dyDescent="0.35">
      <c r="C323" s="2" t="s">
        <v>14</v>
      </c>
      <c r="D323" s="2" t="s">
        <v>20</v>
      </c>
      <c r="E323" s="2" t="s">
        <v>74</v>
      </c>
      <c r="F323" s="3">
        <v>44229</v>
      </c>
      <c r="G323" s="4">
        <v>2436</v>
      </c>
      <c r="H323" s="5">
        <v>203</v>
      </c>
      <c r="I323" s="2">
        <v>94</v>
      </c>
    </row>
    <row r="324" spans="3:9" x14ac:dyDescent="0.35">
      <c r="C324" s="2" t="s">
        <v>76</v>
      </c>
      <c r="D324" s="2" t="s">
        <v>15</v>
      </c>
      <c r="E324" s="2" t="s">
        <v>75</v>
      </c>
      <c r="F324" s="3">
        <v>44229</v>
      </c>
      <c r="G324" s="4">
        <v>6944</v>
      </c>
      <c r="H324" s="5">
        <v>33</v>
      </c>
      <c r="I324" s="2">
        <v>331</v>
      </c>
    </row>
    <row r="325" spans="3:9" x14ac:dyDescent="0.35">
      <c r="C325" s="2" t="s">
        <v>41</v>
      </c>
      <c r="D325" s="2" t="s">
        <v>20</v>
      </c>
      <c r="E325" s="2" t="s">
        <v>63</v>
      </c>
      <c r="F325" s="3">
        <v>44229</v>
      </c>
      <c r="G325" s="4">
        <v>19817</v>
      </c>
      <c r="H325" s="5">
        <v>126</v>
      </c>
      <c r="I325" s="2">
        <v>684</v>
      </c>
    </row>
    <row r="326" spans="3:9" x14ac:dyDescent="0.35">
      <c r="C326" s="2" t="s">
        <v>14</v>
      </c>
      <c r="D326" s="2" t="s">
        <v>20</v>
      </c>
      <c r="E326" s="2" t="s">
        <v>26</v>
      </c>
      <c r="F326" s="3">
        <v>44229</v>
      </c>
      <c r="G326" s="4">
        <v>3521</v>
      </c>
      <c r="H326" s="5">
        <v>50</v>
      </c>
      <c r="I326" s="2">
        <v>235</v>
      </c>
    </row>
    <row r="327" spans="3:9" x14ac:dyDescent="0.35">
      <c r="C327" s="2" t="s">
        <v>30</v>
      </c>
      <c r="D327" s="2" t="s">
        <v>28</v>
      </c>
      <c r="E327" s="2" t="s">
        <v>63</v>
      </c>
      <c r="F327" s="3">
        <v>44229</v>
      </c>
      <c r="G327" s="4">
        <v>10458</v>
      </c>
      <c r="H327" s="5">
        <v>546</v>
      </c>
      <c r="I327" s="2">
        <v>327</v>
      </c>
    </row>
    <row r="328" spans="3:9" x14ac:dyDescent="0.35">
      <c r="C328" s="2" t="s">
        <v>78</v>
      </c>
      <c r="D328" s="2" t="s">
        <v>15</v>
      </c>
      <c r="E328" s="2" t="s">
        <v>31</v>
      </c>
      <c r="F328" s="3">
        <v>44229</v>
      </c>
      <c r="G328" s="4">
        <v>1302</v>
      </c>
      <c r="H328" s="5">
        <v>401</v>
      </c>
      <c r="I328" s="2">
        <v>57</v>
      </c>
    </row>
    <row r="329" spans="3:9" x14ac:dyDescent="0.35">
      <c r="C329" s="2" t="s">
        <v>56</v>
      </c>
      <c r="D329" s="2" t="s">
        <v>40</v>
      </c>
      <c r="E329" s="2" t="s">
        <v>63</v>
      </c>
      <c r="F329" s="3">
        <v>44229</v>
      </c>
      <c r="G329" s="4">
        <v>7952</v>
      </c>
      <c r="H329" s="5">
        <v>221</v>
      </c>
      <c r="I329" s="2">
        <v>249</v>
      </c>
    </row>
    <row r="330" spans="3:9" x14ac:dyDescent="0.35">
      <c r="C330" s="2" t="s">
        <v>68</v>
      </c>
      <c r="D330" s="2" t="s">
        <v>40</v>
      </c>
      <c r="E330" s="2" t="s">
        <v>44</v>
      </c>
      <c r="F330" s="3">
        <v>44229</v>
      </c>
      <c r="G330" s="4">
        <v>4753</v>
      </c>
      <c r="H330" s="5">
        <v>133</v>
      </c>
      <c r="I330" s="2">
        <v>265</v>
      </c>
    </row>
    <row r="331" spans="3:9" x14ac:dyDescent="0.35">
      <c r="C331" s="2" t="s">
        <v>64</v>
      </c>
      <c r="D331" s="2" t="s">
        <v>20</v>
      </c>
      <c r="E331" s="2" t="s">
        <v>43</v>
      </c>
      <c r="F331" s="3">
        <v>44229</v>
      </c>
      <c r="G331" s="4">
        <v>11452</v>
      </c>
      <c r="H331" s="5">
        <v>81</v>
      </c>
      <c r="I331" s="2">
        <v>546</v>
      </c>
    </row>
    <row r="332" spans="3:9" x14ac:dyDescent="0.35">
      <c r="C332" s="2" t="s">
        <v>33</v>
      </c>
      <c r="D332" s="2" t="s">
        <v>20</v>
      </c>
      <c r="E332" s="2" t="s">
        <v>61</v>
      </c>
      <c r="F332" s="3">
        <v>44229</v>
      </c>
      <c r="G332" s="4">
        <v>9345</v>
      </c>
      <c r="H332" s="5">
        <v>124</v>
      </c>
      <c r="I332" s="2">
        <v>390</v>
      </c>
    </row>
    <row r="333" spans="3:9" x14ac:dyDescent="0.35">
      <c r="C333" s="2" t="s">
        <v>70</v>
      </c>
      <c r="D333" s="2" t="s">
        <v>20</v>
      </c>
      <c r="E333" s="2" t="s">
        <v>39</v>
      </c>
      <c r="F333" s="3">
        <v>44229</v>
      </c>
      <c r="G333" s="4">
        <v>7490</v>
      </c>
      <c r="H333" s="5">
        <v>172</v>
      </c>
      <c r="I333" s="2">
        <v>357</v>
      </c>
    </row>
    <row r="334" spans="3:9" x14ac:dyDescent="0.35">
      <c r="C334" s="2" t="s">
        <v>71</v>
      </c>
      <c r="D334" s="2" t="s">
        <v>20</v>
      </c>
      <c r="E334" s="2" t="s">
        <v>53</v>
      </c>
      <c r="F334" s="3">
        <v>44229</v>
      </c>
      <c r="G334" s="4">
        <v>1519</v>
      </c>
      <c r="H334" s="5">
        <v>127</v>
      </c>
      <c r="I334" s="2">
        <v>57</v>
      </c>
    </row>
    <row r="335" spans="3:9" x14ac:dyDescent="0.35">
      <c r="C335" s="2" t="s">
        <v>59</v>
      </c>
      <c r="D335" s="2" t="s">
        <v>45</v>
      </c>
      <c r="E335" s="2" t="s">
        <v>73</v>
      </c>
      <c r="F335" s="3">
        <v>44229</v>
      </c>
      <c r="G335" s="4">
        <v>3087</v>
      </c>
      <c r="H335" s="5">
        <v>135</v>
      </c>
      <c r="I335" s="2">
        <v>155</v>
      </c>
    </row>
    <row r="336" spans="3:9" x14ac:dyDescent="0.35">
      <c r="C336" s="2" t="s">
        <v>47</v>
      </c>
      <c r="D336" s="2" t="s">
        <v>45</v>
      </c>
      <c r="E336" s="2" t="s">
        <v>73</v>
      </c>
      <c r="F336" s="3">
        <v>44229</v>
      </c>
      <c r="G336" s="4">
        <v>2352</v>
      </c>
      <c r="H336" s="5">
        <v>178</v>
      </c>
      <c r="I336" s="2">
        <v>168</v>
      </c>
    </row>
    <row r="337" spans="3:9" x14ac:dyDescent="0.35">
      <c r="C337" s="2" t="s">
        <v>42</v>
      </c>
      <c r="D337" s="2" t="s">
        <v>24</v>
      </c>
      <c r="E337" s="2" t="s">
        <v>34</v>
      </c>
      <c r="F337" s="3">
        <v>44229</v>
      </c>
      <c r="G337" s="4">
        <v>11578</v>
      </c>
      <c r="H337" s="5">
        <v>76</v>
      </c>
      <c r="I337" s="2">
        <v>891</v>
      </c>
    </row>
    <row r="338" spans="3:9" x14ac:dyDescent="0.35">
      <c r="C338" s="2" t="s">
        <v>64</v>
      </c>
      <c r="D338" s="2" t="s">
        <v>28</v>
      </c>
      <c r="E338" s="2" t="s">
        <v>74</v>
      </c>
      <c r="F338" s="3">
        <v>44229</v>
      </c>
      <c r="G338" s="4">
        <v>462</v>
      </c>
      <c r="H338" s="5">
        <v>223</v>
      </c>
      <c r="I338" s="2">
        <v>22</v>
      </c>
    </row>
    <row r="339" spans="3:9" x14ac:dyDescent="0.35">
      <c r="C339" s="2" t="s">
        <v>78</v>
      </c>
      <c r="D339" s="2" t="s">
        <v>20</v>
      </c>
      <c r="E339" s="2" t="s">
        <v>57</v>
      </c>
      <c r="F339" s="3">
        <v>44230</v>
      </c>
      <c r="G339" s="4">
        <v>6916</v>
      </c>
      <c r="H339" s="5">
        <v>32</v>
      </c>
      <c r="I339" s="2">
        <v>315</v>
      </c>
    </row>
    <row r="340" spans="3:9" x14ac:dyDescent="0.35">
      <c r="C340" s="2" t="s">
        <v>64</v>
      </c>
      <c r="D340" s="2" t="s">
        <v>20</v>
      </c>
      <c r="E340" s="2" t="s">
        <v>58</v>
      </c>
      <c r="F340" s="3">
        <v>44230</v>
      </c>
      <c r="G340" s="4">
        <v>3248</v>
      </c>
      <c r="H340" s="5">
        <v>101</v>
      </c>
      <c r="I340" s="2">
        <v>542</v>
      </c>
    </row>
    <row r="341" spans="3:9" x14ac:dyDescent="0.35">
      <c r="C341" s="2" t="s">
        <v>71</v>
      </c>
      <c r="D341" s="2" t="s">
        <v>24</v>
      </c>
      <c r="E341" s="2" t="s">
        <v>17</v>
      </c>
      <c r="F341" s="3">
        <v>44230</v>
      </c>
      <c r="G341" s="4">
        <v>6475</v>
      </c>
      <c r="H341" s="5">
        <v>431</v>
      </c>
      <c r="I341" s="2">
        <v>240</v>
      </c>
    </row>
    <row r="342" spans="3:9" x14ac:dyDescent="0.35">
      <c r="C342" s="2" t="s">
        <v>77</v>
      </c>
      <c r="D342" s="2" t="s">
        <v>45</v>
      </c>
      <c r="E342" s="2" t="s">
        <v>74</v>
      </c>
      <c r="F342" s="3">
        <v>44230</v>
      </c>
      <c r="G342" s="4">
        <v>9009</v>
      </c>
      <c r="H342" s="5">
        <v>129</v>
      </c>
      <c r="I342" s="2">
        <v>501</v>
      </c>
    </row>
    <row r="343" spans="3:9" x14ac:dyDescent="0.35">
      <c r="C343" s="2" t="s">
        <v>42</v>
      </c>
      <c r="D343" s="2" t="s">
        <v>24</v>
      </c>
      <c r="E343" s="2" t="s">
        <v>25</v>
      </c>
      <c r="F343" s="3">
        <v>44230</v>
      </c>
      <c r="G343" s="4">
        <v>2835</v>
      </c>
      <c r="H343" s="5">
        <v>20</v>
      </c>
      <c r="I343" s="2">
        <v>189</v>
      </c>
    </row>
    <row r="344" spans="3:9" x14ac:dyDescent="0.35">
      <c r="C344" s="2" t="s">
        <v>52</v>
      </c>
      <c r="D344" s="2" t="s">
        <v>20</v>
      </c>
      <c r="E344" s="2" t="s">
        <v>17</v>
      </c>
      <c r="F344" s="3">
        <v>44230</v>
      </c>
      <c r="G344" s="4">
        <v>7644</v>
      </c>
      <c r="H344" s="5">
        <v>77</v>
      </c>
      <c r="I344" s="2">
        <v>294</v>
      </c>
    </row>
    <row r="345" spans="3:9" x14ac:dyDescent="0.35">
      <c r="C345" s="2" t="s">
        <v>37</v>
      </c>
      <c r="D345" s="2" t="s">
        <v>45</v>
      </c>
      <c r="E345" s="2" t="s">
        <v>72</v>
      </c>
      <c r="F345" s="3">
        <v>44230</v>
      </c>
      <c r="G345" s="4">
        <v>3360</v>
      </c>
      <c r="H345" s="5">
        <v>48</v>
      </c>
      <c r="I345" s="2">
        <v>240</v>
      </c>
    </row>
    <row r="346" spans="3:9" x14ac:dyDescent="0.35">
      <c r="C346" s="2" t="s">
        <v>37</v>
      </c>
      <c r="D346" s="2" t="s">
        <v>28</v>
      </c>
      <c r="E346" s="2" t="s">
        <v>39</v>
      </c>
      <c r="F346" s="3">
        <v>44230</v>
      </c>
      <c r="G346" s="4">
        <v>1379</v>
      </c>
      <c r="H346" s="5">
        <v>246</v>
      </c>
      <c r="I346" s="2">
        <v>99</v>
      </c>
    </row>
    <row r="347" spans="3:9" x14ac:dyDescent="0.35">
      <c r="C347" s="2" t="s">
        <v>66</v>
      </c>
      <c r="D347" s="2" t="s">
        <v>28</v>
      </c>
      <c r="E347" s="2" t="s">
        <v>53</v>
      </c>
      <c r="F347" s="3">
        <v>44230</v>
      </c>
      <c r="G347" s="4">
        <v>9534</v>
      </c>
      <c r="H347" s="5">
        <v>229</v>
      </c>
      <c r="I347" s="2">
        <v>382</v>
      </c>
    </row>
    <row r="348" spans="3:9" x14ac:dyDescent="0.35">
      <c r="C348" s="2" t="s">
        <v>42</v>
      </c>
      <c r="D348" s="2" t="s">
        <v>28</v>
      </c>
      <c r="E348" s="2" t="s">
        <v>74</v>
      </c>
      <c r="F348" s="3">
        <v>44230</v>
      </c>
      <c r="G348" s="4">
        <v>14448</v>
      </c>
      <c r="H348" s="5">
        <v>28</v>
      </c>
      <c r="I348" s="2">
        <v>657</v>
      </c>
    </row>
    <row r="349" spans="3:9" x14ac:dyDescent="0.35">
      <c r="C349" s="2" t="s">
        <v>78</v>
      </c>
      <c r="D349" s="2" t="s">
        <v>28</v>
      </c>
      <c r="E349" s="2" t="s">
        <v>34</v>
      </c>
      <c r="F349" s="3">
        <v>44230</v>
      </c>
      <c r="G349" s="4">
        <v>3829</v>
      </c>
      <c r="H349" s="5">
        <v>432</v>
      </c>
      <c r="I349" s="2">
        <v>240</v>
      </c>
    </row>
    <row r="350" spans="3:9" x14ac:dyDescent="0.35">
      <c r="C350" s="2" t="s">
        <v>33</v>
      </c>
      <c r="D350" s="2" t="s">
        <v>15</v>
      </c>
      <c r="E350" s="2" t="s">
        <v>58</v>
      </c>
      <c r="F350" s="3">
        <v>44231</v>
      </c>
      <c r="G350" s="4">
        <v>9086</v>
      </c>
      <c r="H350" s="5">
        <v>206</v>
      </c>
      <c r="I350" s="2">
        <v>758</v>
      </c>
    </row>
    <row r="351" spans="3:9" x14ac:dyDescent="0.35">
      <c r="C351" s="2" t="s">
        <v>69</v>
      </c>
      <c r="D351" s="2" t="s">
        <v>24</v>
      </c>
      <c r="E351" s="2" t="s">
        <v>17</v>
      </c>
      <c r="F351" s="3">
        <v>44231</v>
      </c>
      <c r="G351" s="4">
        <v>5803</v>
      </c>
      <c r="H351" s="5">
        <v>299</v>
      </c>
      <c r="I351" s="2">
        <v>194</v>
      </c>
    </row>
    <row r="352" spans="3:9" x14ac:dyDescent="0.35">
      <c r="C352" s="2" t="s">
        <v>71</v>
      </c>
      <c r="D352" s="2" t="s">
        <v>45</v>
      </c>
      <c r="E352" s="2" t="s">
        <v>38</v>
      </c>
      <c r="F352" s="3">
        <v>44231</v>
      </c>
      <c r="G352" s="4">
        <v>182</v>
      </c>
      <c r="H352" s="5">
        <v>36</v>
      </c>
      <c r="I352" s="2">
        <v>7</v>
      </c>
    </row>
    <row r="353" spans="3:9" x14ac:dyDescent="0.35">
      <c r="C353" s="2" t="s">
        <v>62</v>
      </c>
      <c r="D353" s="2" t="s">
        <v>45</v>
      </c>
      <c r="E353" s="2" t="s">
        <v>43</v>
      </c>
      <c r="F353" s="3">
        <v>44231</v>
      </c>
      <c r="G353" s="4">
        <v>9863</v>
      </c>
      <c r="H353" s="5">
        <v>21</v>
      </c>
      <c r="I353" s="2">
        <v>520</v>
      </c>
    </row>
    <row r="354" spans="3:9" x14ac:dyDescent="0.35">
      <c r="C354" s="2" t="s">
        <v>47</v>
      </c>
      <c r="D354" s="2" t="s">
        <v>15</v>
      </c>
      <c r="E354" s="2" t="s">
        <v>58</v>
      </c>
      <c r="F354" s="3">
        <v>44231</v>
      </c>
      <c r="G354" s="4">
        <v>4046</v>
      </c>
      <c r="H354" s="5">
        <v>80</v>
      </c>
      <c r="I354" s="2">
        <v>289</v>
      </c>
    </row>
    <row r="355" spans="3:9" x14ac:dyDescent="0.35">
      <c r="C355" s="2" t="s">
        <v>59</v>
      </c>
      <c r="D355" s="2" t="s">
        <v>45</v>
      </c>
      <c r="E355" s="2" t="s">
        <v>65</v>
      </c>
      <c r="F355" s="3">
        <v>44231</v>
      </c>
      <c r="G355" s="4">
        <v>3493</v>
      </c>
      <c r="H355" s="5">
        <v>140</v>
      </c>
      <c r="I355" s="2">
        <v>350</v>
      </c>
    </row>
    <row r="356" spans="3:9" x14ac:dyDescent="0.35">
      <c r="C356" s="2" t="s">
        <v>68</v>
      </c>
      <c r="D356" s="2" t="s">
        <v>24</v>
      </c>
      <c r="E356" s="2" t="s">
        <v>32</v>
      </c>
      <c r="F356" s="3">
        <v>44231</v>
      </c>
      <c r="G356" s="4">
        <v>392</v>
      </c>
      <c r="H356" s="5">
        <v>89</v>
      </c>
      <c r="I356" s="2">
        <v>18</v>
      </c>
    </row>
    <row r="357" spans="3:9" x14ac:dyDescent="0.35">
      <c r="C357" s="2" t="s">
        <v>41</v>
      </c>
      <c r="D357" s="2" t="s">
        <v>20</v>
      </c>
      <c r="E357" s="2" t="s">
        <v>61</v>
      </c>
      <c r="F357" s="3">
        <v>44231</v>
      </c>
      <c r="G357" s="4">
        <v>2534</v>
      </c>
      <c r="H357" s="5">
        <v>19</v>
      </c>
      <c r="I357" s="2">
        <v>111</v>
      </c>
    </row>
    <row r="358" spans="3:9" x14ac:dyDescent="0.35">
      <c r="C358" s="2" t="s">
        <v>66</v>
      </c>
      <c r="D358" s="2" t="s">
        <v>45</v>
      </c>
      <c r="E358" s="2" t="s">
        <v>43</v>
      </c>
      <c r="F358" s="3">
        <v>44231</v>
      </c>
      <c r="G358" s="4">
        <v>7084</v>
      </c>
      <c r="H358" s="5">
        <v>6</v>
      </c>
      <c r="I358" s="2">
        <v>308</v>
      </c>
    </row>
    <row r="359" spans="3:9" x14ac:dyDescent="0.35">
      <c r="C359" s="2" t="s">
        <v>41</v>
      </c>
      <c r="D359" s="2" t="s">
        <v>45</v>
      </c>
      <c r="E359" s="2" t="s">
        <v>58</v>
      </c>
      <c r="F359" s="3">
        <v>44231</v>
      </c>
      <c r="G359" s="4">
        <v>4809</v>
      </c>
      <c r="H359" s="5">
        <v>70</v>
      </c>
      <c r="I359" s="2">
        <v>344</v>
      </c>
    </row>
    <row r="360" spans="3:9" x14ac:dyDescent="0.35">
      <c r="C360" s="2" t="s">
        <v>70</v>
      </c>
      <c r="D360" s="2" t="s">
        <v>24</v>
      </c>
      <c r="E360" s="2" t="s">
        <v>49</v>
      </c>
      <c r="F360" s="3">
        <v>44231</v>
      </c>
      <c r="G360" s="4">
        <v>7959</v>
      </c>
      <c r="H360" s="5">
        <v>273</v>
      </c>
      <c r="I360" s="2">
        <v>266</v>
      </c>
    </row>
    <row r="361" spans="3:9" x14ac:dyDescent="0.35">
      <c r="C361" s="2" t="s">
        <v>69</v>
      </c>
      <c r="D361" s="2" t="s">
        <v>24</v>
      </c>
      <c r="E361" s="2" t="s">
        <v>31</v>
      </c>
      <c r="F361" s="3">
        <v>44231</v>
      </c>
      <c r="G361" s="4">
        <v>10521</v>
      </c>
      <c r="H361" s="5">
        <v>231</v>
      </c>
      <c r="I361" s="2">
        <v>527</v>
      </c>
    </row>
    <row r="362" spans="3:9" x14ac:dyDescent="0.35">
      <c r="C362" s="2" t="s">
        <v>69</v>
      </c>
      <c r="D362" s="2" t="s">
        <v>24</v>
      </c>
      <c r="E362" s="2" t="s">
        <v>65</v>
      </c>
      <c r="F362" s="3">
        <v>44231</v>
      </c>
      <c r="G362" s="4">
        <v>56</v>
      </c>
      <c r="H362" s="5">
        <v>168</v>
      </c>
      <c r="I362" s="2">
        <v>5</v>
      </c>
    </row>
    <row r="363" spans="3:9" x14ac:dyDescent="0.35">
      <c r="C363" s="2" t="s">
        <v>37</v>
      </c>
      <c r="D363" s="2" t="s">
        <v>45</v>
      </c>
      <c r="E363" s="2" t="s">
        <v>34</v>
      </c>
      <c r="F363" s="3">
        <v>44231</v>
      </c>
      <c r="G363" s="4">
        <v>3017</v>
      </c>
      <c r="H363" s="5">
        <v>103</v>
      </c>
      <c r="I363" s="2">
        <v>189</v>
      </c>
    </row>
    <row r="364" spans="3:9" x14ac:dyDescent="0.35">
      <c r="C364" s="2" t="s">
        <v>30</v>
      </c>
      <c r="D364" s="2" t="s">
        <v>20</v>
      </c>
      <c r="E364" s="2" t="s">
        <v>58</v>
      </c>
      <c r="F364" s="3">
        <v>44231</v>
      </c>
      <c r="G364" s="4">
        <v>18949</v>
      </c>
      <c r="H364" s="5">
        <v>300</v>
      </c>
      <c r="I364" s="2">
        <v>2707</v>
      </c>
    </row>
    <row r="365" spans="3:9" x14ac:dyDescent="0.35">
      <c r="C365" s="2" t="s">
        <v>78</v>
      </c>
      <c r="D365" s="2" t="s">
        <v>45</v>
      </c>
      <c r="E365" s="2" t="s">
        <v>17</v>
      </c>
      <c r="F365" s="3">
        <v>44231</v>
      </c>
      <c r="G365" s="4">
        <v>8764</v>
      </c>
      <c r="H365" s="5">
        <v>69</v>
      </c>
      <c r="I365" s="2">
        <v>338</v>
      </c>
    </row>
    <row r="366" spans="3:9" x14ac:dyDescent="0.35">
      <c r="C366" s="2" t="s">
        <v>52</v>
      </c>
      <c r="D366" s="2" t="s">
        <v>20</v>
      </c>
      <c r="E366" s="2" t="s">
        <v>16</v>
      </c>
      <c r="F366" s="3">
        <v>44231</v>
      </c>
      <c r="G366" s="4">
        <v>12201</v>
      </c>
      <c r="H366" s="5">
        <v>103</v>
      </c>
      <c r="I366" s="2">
        <v>643</v>
      </c>
    </row>
    <row r="367" spans="3:9" x14ac:dyDescent="0.35">
      <c r="C367" s="2" t="s">
        <v>48</v>
      </c>
      <c r="D367" s="2" t="s">
        <v>28</v>
      </c>
      <c r="E367" s="2" t="s">
        <v>61</v>
      </c>
      <c r="F367" s="3">
        <v>44231</v>
      </c>
      <c r="G367" s="4">
        <v>11935</v>
      </c>
      <c r="H367" s="5">
        <v>189</v>
      </c>
      <c r="I367" s="2">
        <v>460</v>
      </c>
    </row>
    <row r="368" spans="3:9" x14ac:dyDescent="0.35">
      <c r="C368" s="2" t="s">
        <v>14</v>
      </c>
      <c r="D368" s="2" t="s">
        <v>28</v>
      </c>
      <c r="E368" s="2" t="s">
        <v>73</v>
      </c>
      <c r="F368" s="3">
        <v>44231</v>
      </c>
      <c r="G368" s="4">
        <v>3724</v>
      </c>
      <c r="H368" s="5">
        <v>322</v>
      </c>
      <c r="I368" s="2">
        <v>266</v>
      </c>
    </row>
    <row r="369" spans="3:9" x14ac:dyDescent="0.35">
      <c r="C369" s="2" t="s">
        <v>77</v>
      </c>
      <c r="D369" s="2" t="s">
        <v>24</v>
      </c>
      <c r="E369" s="2" t="s">
        <v>44</v>
      </c>
      <c r="F369" s="3">
        <v>44231</v>
      </c>
      <c r="G369" s="4">
        <v>2646</v>
      </c>
      <c r="H369" s="5">
        <v>70</v>
      </c>
      <c r="I369" s="2">
        <v>166</v>
      </c>
    </row>
    <row r="370" spans="3:9" x14ac:dyDescent="0.35">
      <c r="C370" s="2" t="s">
        <v>33</v>
      </c>
      <c r="D370" s="2" t="s">
        <v>20</v>
      </c>
      <c r="E370" s="2" t="s">
        <v>25</v>
      </c>
      <c r="F370" s="3">
        <v>44231</v>
      </c>
      <c r="G370" s="4">
        <v>686</v>
      </c>
      <c r="H370" s="5">
        <v>18</v>
      </c>
      <c r="I370" s="2">
        <v>46</v>
      </c>
    </row>
    <row r="371" spans="3:9" x14ac:dyDescent="0.35">
      <c r="C371" s="2" t="s">
        <v>30</v>
      </c>
      <c r="D371" s="2" t="s">
        <v>40</v>
      </c>
      <c r="E371" s="2" t="s">
        <v>73</v>
      </c>
      <c r="F371" s="3">
        <v>44231</v>
      </c>
      <c r="G371" s="4">
        <v>2037</v>
      </c>
      <c r="H371" s="5">
        <v>272</v>
      </c>
      <c r="I371" s="2">
        <v>128</v>
      </c>
    </row>
    <row r="372" spans="3:9" x14ac:dyDescent="0.35">
      <c r="C372" s="2" t="s">
        <v>77</v>
      </c>
      <c r="D372" s="2" t="s">
        <v>20</v>
      </c>
      <c r="E372" s="2" t="s">
        <v>75</v>
      </c>
      <c r="F372" s="3">
        <v>44231</v>
      </c>
      <c r="G372" s="4">
        <v>6300</v>
      </c>
      <c r="H372" s="5">
        <v>208</v>
      </c>
      <c r="I372" s="2">
        <v>300</v>
      </c>
    </row>
    <row r="373" spans="3:9" x14ac:dyDescent="0.35">
      <c r="C373" s="2" t="s">
        <v>64</v>
      </c>
      <c r="D373" s="2" t="s">
        <v>24</v>
      </c>
      <c r="E373" s="2" t="s">
        <v>74</v>
      </c>
      <c r="F373" s="3">
        <v>44231</v>
      </c>
      <c r="G373" s="4">
        <v>2541</v>
      </c>
      <c r="H373" s="5">
        <v>14</v>
      </c>
      <c r="I373" s="2">
        <v>111</v>
      </c>
    </row>
    <row r="374" spans="3:9" x14ac:dyDescent="0.35">
      <c r="C374" s="2" t="s">
        <v>35</v>
      </c>
      <c r="D374" s="2" t="s">
        <v>20</v>
      </c>
      <c r="E374" s="2" t="s">
        <v>16</v>
      </c>
      <c r="F374" s="3">
        <v>44231</v>
      </c>
      <c r="G374" s="4">
        <v>1883</v>
      </c>
      <c r="H374" s="5">
        <v>97</v>
      </c>
      <c r="I374" s="2">
        <v>118</v>
      </c>
    </row>
    <row r="375" spans="3:9" x14ac:dyDescent="0.35">
      <c r="C375" s="2" t="s">
        <v>54</v>
      </c>
      <c r="D375" s="2" t="s">
        <v>20</v>
      </c>
      <c r="E375" s="2" t="s">
        <v>61</v>
      </c>
      <c r="F375" s="3">
        <v>44231</v>
      </c>
      <c r="G375" s="4">
        <v>10255</v>
      </c>
      <c r="H375" s="5">
        <v>180</v>
      </c>
      <c r="I375" s="2">
        <v>446</v>
      </c>
    </row>
    <row r="376" spans="3:9" x14ac:dyDescent="0.35">
      <c r="C376" s="2" t="s">
        <v>66</v>
      </c>
      <c r="D376" s="2" t="s">
        <v>45</v>
      </c>
      <c r="E376" s="2" t="s">
        <v>63</v>
      </c>
      <c r="F376" s="3">
        <v>44232</v>
      </c>
      <c r="G376" s="4">
        <v>5803</v>
      </c>
      <c r="H376" s="5">
        <v>98</v>
      </c>
      <c r="I376" s="2">
        <v>233</v>
      </c>
    </row>
    <row r="377" spans="3:9" x14ac:dyDescent="0.35">
      <c r="C377" s="2" t="s">
        <v>59</v>
      </c>
      <c r="D377" s="2" t="s">
        <v>20</v>
      </c>
      <c r="E377" s="2" t="s">
        <v>26</v>
      </c>
      <c r="F377" s="3">
        <v>44232</v>
      </c>
      <c r="G377" s="4">
        <v>8260</v>
      </c>
      <c r="H377" s="5">
        <v>239</v>
      </c>
      <c r="I377" s="2">
        <v>1033</v>
      </c>
    </row>
    <row r="378" spans="3:9" x14ac:dyDescent="0.35">
      <c r="C378" s="2" t="s">
        <v>78</v>
      </c>
      <c r="D378" s="2" t="s">
        <v>20</v>
      </c>
      <c r="E378" s="2" t="s">
        <v>34</v>
      </c>
      <c r="F378" s="3">
        <v>44232</v>
      </c>
      <c r="G378" s="4">
        <v>14868</v>
      </c>
      <c r="H378" s="5">
        <v>5</v>
      </c>
      <c r="I378" s="2">
        <v>1859</v>
      </c>
    </row>
    <row r="379" spans="3:9" x14ac:dyDescent="0.35">
      <c r="C379" s="2" t="s">
        <v>33</v>
      </c>
      <c r="D379" s="2" t="s">
        <v>28</v>
      </c>
      <c r="E379" s="2" t="s">
        <v>44</v>
      </c>
      <c r="F379" s="3">
        <v>44232</v>
      </c>
      <c r="G379" s="4">
        <v>4137</v>
      </c>
      <c r="H379" s="5">
        <v>10</v>
      </c>
      <c r="I379" s="2">
        <v>276</v>
      </c>
    </row>
    <row r="380" spans="3:9" x14ac:dyDescent="0.35">
      <c r="C380" s="2" t="s">
        <v>56</v>
      </c>
      <c r="D380" s="2" t="s">
        <v>45</v>
      </c>
      <c r="E380" s="2" t="s">
        <v>63</v>
      </c>
      <c r="F380" s="3">
        <v>44232</v>
      </c>
      <c r="G380" s="4">
        <v>7161</v>
      </c>
      <c r="H380" s="5">
        <v>480</v>
      </c>
      <c r="I380" s="2">
        <v>276</v>
      </c>
    </row>
    <row r="381" spans="3:9" x14ac:dyDescent="0.35">
      <c r="C381" s="2" t="s">
        <v>78</v>
      </c>
      <c r="D381" s="2" t="s">
        <v>28</v>
      </c>
      <c r="E381" s="2" t="s">
        <v>49</v>
      </c>
      <c r="F381" s="3">
        <v>44232</v>
      </c>
      <c r="G381" s="4">
        <v>9625</v>
      </c>
      <c r="H381" s="5">
        <v>149</v>
      </c>
      <c r="I381" s="2">
        <v>332</v>
      </c>
    </row>
    <row r="382" spans="3:9" x14ac:dyDescent="0.35">
      <c r="C382" s="2" t="s">
        <v>37</v>
      </c>
      <c r="D382" s="2" t="s">
        <v>24</v>
      </c>
      <c r="E382" s="2" t="s">
        <v>53</v>
      </c>
      <c r="F382" s="3">
        <v>44232</v>
      </c>
      <c r="G382" s="4">
        <v>12852</v>
      </c>
      <c r="H382" s="5">
        <v>296</v>
      </c>
      <c r="I382" s="2">
        <v>429</v>
      </c>
    </row>
    <row r="383" spans="3:9" x14ac:dyDescent="0.35">
      <c r="C383" s="2" t="s">
        <v>62</v>
      </c>
      <c r="D383" s="2" t="s">
        <v>24</v>
      </c>
      <c r="E383" s="2" t="s">
        <v>44</v>
      </c>
      <c r="F383" s="3">
        <v>44232</v>
      </c>
      <c r="G383" s="4">
        <v>7546</v>
      </c>
      <c r="H383" s="5">
        <v>365</v>
      </c>
      <c r="I383" s="2">
        <v>581</v>
      </c>
    </row>
    <row r="384" spans="3:9" x14ac:dyDescent="0.35">
      <c r="C384" s="2" t="s">
        <v>37</v>
      </c>
      <c r="D384" s="2" t="s">
        <v>28</v>
      </c>
      <c r="E384" s="2" t="s">
        <v>44</v>
      </c>
      <c r="F384" s="3">
        <v>44232</v>
      </c>
      <c r="G384" s="4">
        <v>4123</v>
      </c>
      <c r="H384" s="5">
        <v>104</v>
      </c>
      <c r="I384" s="2">
        <v>275</v>
      </c>
    </row>
    <row r="385" spans="3:9" x14ac:dyDescent="0.35">
      <c r="C385" s="2" t="s">
        <v>76</v>
      </c>
      <c r="D385" s="2" t="s">
        <v>20</v>
      </c>
      <c r="E385" s="2" t="s">
        <v>53</v>
      </c>
      <c r="F385" s="3">
        <v>44232</v>
      </c>
      <c r="G385" s="4">
        <v>13174</v>
      </c>
      <c r="H385" s="5">
        <v>78</v>
      </c>
      <c r="I385" s="2">
        <v>573</v>
      </c>
    </row>
    <row r="386" spans="3:9" x14ac:dyDescent="0.35">
      <c r="C386" s="2" t="s">
        <v>42</v>
      </c>
      <c r="D386" s="2" t="s">
        <v>28</v>
      </c>
      <c r="E386" s="2" t="s">
        <v>26</v>
      </c>
      <c r="F386" s="3">
        <v>44232</v>
      </c>
      <c r="G386" s="4">
        <v>7637</v>
      </c>
      <c r="H386" s="5">
        <v>161</v>
      </c>
      <c r="I386" s="2">
        <v>546</v>
      </c>
    </row>
    <row r="387" spans="3:9" x14ac:dyDescent="0.35">
      <c r="C387" s="2" t="s">
        <v>62</v>
      </c>
      <c r="D387" s="2" t="s">
        <v>28</v>
      </c>
      <c r="E387" s="2" t="s">
        <v>34</v>
      </c>
      <c r="F387" s="3">
        <v>44232</v>
      </c>
      <c r="G387" s="4">
        <v>3311</v>
      </c>
      <c r="H387" s="5">
        <v>128</v>
      </c>
      <c r="I387" s="2">
        <v>332</v>
      </c>
    </row>
    <row r="388" spans="3:9" x14ac:dyDescent="0.35">
      <c r="C388" s="2" t="s">
        <v>76</v>
      </c>
      <c r="D388" s="2" t="s">
        <v>20</v>
      </c>
      <c r="E388" s="2" t="s">
        <v>16</v>
      </c>
      <c r="F388" s="3">
        <v>44232</v>
      </c>
      <c r="G388" s="4">
        <v>2338</v>
      </c>
      <c r="H388" s="5">
        <v>52</v>
      </c>
      <c r="I388" s="2">
        <v>107</v>
      </c>
    </row>
    <row r="389" spans="3:9" x14ac:dyDescent="0.35">
      <c r="C389" s="2" t="s">
        <v>47</v>
      </c>
      <c r="D389" s="2" t="s">
        <v>20</v>
      </c>
      <c r="E389" s="2" t="s">
        <v>57</v>
      </c>
      <c r="F389" s="3">
        <v>44235</v>
      </c>
      <c r="G389" s="4">
        <v>3465</v>
      </c>
      <c r="H389" s="5">
        <v>228</v>
      </c>
      <c r="I389" s="2">
        <v>139</v>
      </c>
    </row>
    <row r="390" spans="3:9" x14ac:dyDescent="0.35">
      <c r="C390" s="2" t="s">
        <v>42</v>
      </c>
      <c r="D390" s="2" t="s">
        <v>40</v>
      </c>
      <c r="E390" s="2" t="s">
        <v>74</v>
      </c>
      <c r="F390" s="3">
        <v>44235</v>
      </c>
      <c r="G390" s="4">
        <v>2345</v>
      </c>
      <c r="H390" s="5">
        <v>435</v>
      </c>
      <c r="I390" s="2">
        <v>107</v>
      </c>
    </row>
    <row r="391" spans="3:9" x14ac:dyDescent="0.35">
      <c r="C391" s="2" t="s">
        <v>62</v>
      </c>
      <c r="D391" s="2" t="s">
        <v>24</v>
      </c>
      <c r="E391" s="2" t="s">
        <v>53</v>
      </c>
      <c r="F391" s="3">
        <v>44235</v>
      </c>
      <c r="G391" s="4">
        <v>12698</v>
      </c>
      <c r="H391" s="5">
        <v>53</v>
      </c>
      <c r="I391" s="2">
        <v>471</v>
      </c>
    </row>
    <row r="392" spans="3:9" x14ac:dyDescent="0.35">
      <c r="C392" s="2" t="s">
        <v>14</v>
      </c>
      <c r="D392" s="2" t="s">
        <v>15</v>
      </c>
      <c r="E392" s="2" t="s">
        <v>43</v>
      </c>
      <c r="F392" s="3">
        <v>44235</v>
      </c>
      <c r="G392" s="4">
        <v>6678</v>
      </c>
      <c r="H392" s="5">
        <v>24</v>
      </c>
      <c r="I392" s="2">
        <v>334</v>
      </c>
    </row>
    <row r="393" spans="3:9" x14ac:dyDescent="0.35">
      <c r="C393" s="2" t="s">
        <v>30</v>
      </c>
      <c r="D393" s="2" t="s">
        <v>24</v>
      </c>
      <c r="E393" s="2" t="s">
        <v>34</v>
      </c>
      <c r="F393" s="3">
        <v>44235</v>
      </c>
      <c r="G393" s="4">
        <v>4851</v>
      </c>
      <c r="H393" s="5">
        <v>120</v>
      </c>
      <c r="I393" s="2">
        <v>324</v>
      </c>
    </row>
    <row r="394" spans="3:9" x14ac:dyDescent="0.35">
      <c r="C394" s="2" t="s">
        <v>54</v>
      </c>
      <c r="D394" s="2" t="s">
        <v>15</v>
      </c>
      <c r="E394" s="2" t="s">
        <v>49</v>
      </c>
      <c r="F394" s="3">
        <v>44235</v>
      </c>
      <c r="G394" s="4">
        <v>336</v>
      </c>
      <c r="H394" s="5">
        <v>164</v>
      </c>
      <c r="I394" s="2">
        <v>12</v>
      </c>
    </row>
    <row r="395" spans="3:9" x14ac:dyDescent="0.35">
      <c r="C395" s="2" t="s">
        <v>30</v>
      </c>
      <c r="D395" s="2" t="s">
        <v>24</v>
      </c>
      <c r="E395" s="2" t="s">
        <v>58</v>
      </c>
      <c r="F395" s="3">
        <v>44235</v>
      </c>
      <c r="G395" s="4">
        <v>2366</v>
      </c>
      <c r="H395" s="5">
        <v>8</v>
      </c>
      <c r="I395" s="2">
        <v>198</v>
      </c>
    </row>
    <row r="396" spans="3:9" x14ac:dyDescent="0.35">
      <c r="C396" s="2" t="s">
        <v>54</v>
      </c>
      <c r="D396" s="2" t="s">
        <v>28</v>
      </c>
      <c r="E396" s="2" t="s">
        <v>31</v>
      </c>
      <c r="F396" s="3">
        <v>44235</v>
      </c>
      <c r="G396" s="4">
        <v>10598</v>
      </c>
      <c r="H396" s="5">
        <v>226</v>
      </c>
      <c r="I396" s="2">
        <v>461</v>
      </c>
    </row>
    <row r="397" spans="3:9" x14ac:dyDescent="0.35">
      <c r="C397" s="2" t="s">
        <v>14</v>
      </c>
      <c r="D397" s="2" t="s">
        <v>20</v>
      </c>
      <c r="E397" s="2" t="s">
        <v>73</v>
      </c>
      <c r="F397" s="3">
        <v>44235</v>
      </c>
      <c r="G397" s="4">
        <v>13293</v>
      </c>
      <c r="H397" s="5">
        <v>199</v>
      </c>
      <c r="I397" s="2">
        <v>665</v>
      </c>
    </row>
    <row r="398" spans="3:9" x14ac:dyDescent="0.35">
      <c r="C398" s="2" t="s">
        <v>77</v>
      </c>
      <c r="D398" s="2" t="s">
        <v>40</v>
      </c>
      <c r="E398" s="2" t="s">
        <v>26</v>
      </c>
      <c r="F398" s="3">
        <v>44235</v>
      </c>
      <c r="G398" s="4">
        <v>2086</v>
      </c>
      <c r="H398" s="5">
        <v>90</v>
      </c>
      <c r="I398" s="2">
        <v>261</v>
      </c>
    </row>
    <row r="399" spans="3:9" x14ac:dyDescent="0.35">
      <c r="C399" s="2" t="s">
        <v>35</v>
      </c>
      <c r="D399" s="2" t="s">
        <v>40</v>
      </c>
      <c r="E399" s="2" t="s">
        <v>74</v>
      </c>
      <c r="F399" s="3">
        <v>44235</v>
      </c>
      <c r="G399" s="4">
        <v>2751</v>
      </c>
      <c r="H399" s="5">
        <v>133</v>
      </c>
      <c r="I399" s="2">
        <v>120</v>
      </c>
    </row>
    <row r="400" spans="3:9" x14ac:dyDescent="0.35">
      <c r="C400" s="2" t="s">
        <v>23</v>
      </c>
      <c r="D400" s="2" t="s">
        <v>24</v>
      </c>
      <c r="E400" s="2" t="s">
        <v>61</v>
      </c>
      <c r="F400" s="3">
        <v>44235</v>
      </c>
      <c r="G400" s="4">
        <v>5481</v>
      </c>
      <c r="H400" s="5">
        <v>283</v>
      </c>
      <c r="I400" s="2">
        <v>275</v>
      </c>
    </row>
    <row r="401" spans="3:9" x14ac:dyDescent="0.35">
      <c r="C401" s="2" t="s">
        <v>59</v>
      </c>
      <c r="D401" s="2" t="s">
        <v>28</v>
      </c>
      <c r="E401" s="2" t="s">
        <v>73</v>
      </c>
      <c r="F401" s="3">
        <v>44235</v>
      </c>
      <c r="G401" s="4">
        <v>5628</v>
      </c>
      <c r="H401" s="5">
        <v>11</v>
      </c>
      <c r="I401" s="2">
        <v>433</v>
      </c>
    </row>
    <row r="402" spans="3:9" x14ac:dyDescent="0.35">
      <c r="C402" s="2" t="s">
        <v>66</v>
      </c>
      <c r="D402" s="2" t="s">
        <v>28</v>
      </c>
      <c r="E402" s="2" t="s">
        <v>57</v>
      </c>
      <c r="F402" s="3">
        <v>44235</v>
      </c>
      <c r="G402" s="4">
        <v>2660</v>
      </c>
      <c r="H402" s="5">
        <v>113</v>
      </c>
      <c r="I402" s="2">
        <v>89</v>
      </c>
    </row>
    <row r="403" spans="3:9" x14ac:dyDescent="0.35">
      <c r="C403" s="2" t="s">
        <v>48</v>
      </c>
      <c r="D403" s="2" t="s">
        <v>20</v>
      </c>
      <c r="E403" s="2" t="s">
        <v>32</v>
      </c>
      <c r="F403" s="3">
        <v>44236</v>
      </c>
      <c r="G403" s="4">
        <v>1386</v>
      </c>
      <c r="H403" s="5">
        <v>157</v>
      </c>
      <c r="I403" s="2">
        <v>82</v>
      </c>
    </row>
    <row r="404" spans="3:9" x14ac:dyDescent="0.35">
      <c r="C404" s="2" t="s">
        <v>42</v>
      </c>
      <c r="D404" s="2" t="s">
        <v>45</v>
      </c>
      <c r="E404" s="2" t="s">
        <v>17</v>
      </c>
      <c r="F404" s="3">
        <v>44236</v>
      </c>
      <c r="G404" s="4">
        <v>11060</v>
      </c>
      <c r="H404" s="5">
        <v>175</v>
      </c>
      <c r="I404" s="2">
        <v>382</v>
      </c>
    </row>
    <row r="405" spans="3:9" x14ac:dyDescent="0.35">
      <c r="C405" s="2" t="s">
        <v>70</v>
      </c>
      <c r="D405" s="2" t="s">
        <v>40</v>
      </c>
      <c r="E405" s="2" t="s">
        <v>75</v>
      </c>
      <c r="F405" s="3">
        <v>44236</v>
      </c>
      <c r="G405" s="4">
        <v>2919</v>
      </c>
      <c r="H405" s="5">
        <v>147</v>
      </c>
      <c r="I405" s="2">
        <v>172</v>
      </c>
    </row>
    <row r="406" spans="3:9" x14ac:dyDescent="0.35">
      <c r="C406" s="2" t="s">
        <v>71</v>
      </c>
      <c r="D406" s="2" t="s">
        <v>24</v>
      </c>
      <c r="E406" s="2" t="s">
        <v>31</v>
      </c>
      <c r="F406" s="3">
        <v>44236</v>
      </c>
      <c r="G406" s="4">
        <v>8680</v>
      </c>
      <c r="H406" s="5">
        <v>334</v>
      </c>
      <c r="I406" s="2">
        <v>457</v>
      </c>
    </row>
    <row r="407" spans="3:9" x14ac:dyDescent="0.35">
      <c r="C407" s="2" t="s">
        <v>59</v>
      </c>
      <c r="D407" s="2" t="s">
        <v>28</v>
      </c>
      <c r="E407" s="2" t="s">
        <v>61</v>
      </c>
      <c r="F407" s="3">
        <v>44236</v>
      </c>
      <c r="G407" s="4">
        <v>1484</v>
      </c>
      <c r="H407" s="5">
        <v>362</v>
      </c>
      <c r="I407" s="2">
        <v>71</v>
      </c>
    </row>
    <row r="408" spans="3:9" x14ac:dyDescent="0.35">
      <c r="C408" s="2" t="s">
        <v>42</v>
      </c>
      <c r="D408" s="2" t="s">
        <v>24</v>
      </c>
      <c r="E408" s="2" t="s">
        <v>75</v>
      </c>
      <c r="F408" s="3">
        <v>44236</v>
      </c>
      <c r="G408" s="4">
        <v>16919</v>
      </c>
      <c r="H408" s="5">
        <v>199</v>
      </c>
      <c r="I408" s="2">
        <v>996</v>
      </c>
    </row>
    <row r="409" spans="3:9" x14ac:dyDescent="0.35">
      <c r="C409" s="2" t="s">
        <v>76</v>
      </c>
      <c r="D409" s="2" t="s">
        <v>40</v>
      </c>
      <c r="E409" s="2" t="s">
        <v>63</v>
      </c>
      <c r="F409" s="3">
        <v>44236</v>
      </c>
      <c r="G409" s="4">
        <v>13188</v>
      </c>
      <c r="H409" s="5">
        <v>215</v>
      </c>
      <c r="I409" s="2">
        <v>440</v>
      </c>
    </row>
    <row r="410" spans="3:9" x14ac:dyDescent="0.35">
      <c r="C410" s="2" t="s">
        <v>64</v>
      </c>
      <c r="D410" s="2" t="s">
        <v>40</v>
      </c>
      <c r="E410" s="2" t="s">
        <v>16</v>
      </c>
      <c r="F410" s="3">
        <v>44236</v>
      </c>
      <c r="G410" s="4">
        <v>4998</v>
      </c>
      <c r="H410" s="5">
        <v>182</v>
      </c>
      <c r="I410" s="2">
        <v>294</v>
      </c>
    </row>
    <row r="411" spans="3:9" x14ac:dyDescent="0.35">
      <c r="C411" s="2" t="s">
        <v>52</v>
      </c>
      <c r="D411" s="2" t="s">
        <v>45</v>
      </c>
      <c r="E411" s="2" t="s">
        <v>43</v>
      </c>
      <c r="F411" s="3">
        <v>44236</v>
      </c>
      <c r="G411" s="4">
        <v>6146</v>
      </c>
      <c r="H411" s="5">
        <v>64</v>
      </c>
      <c r="I411" s="2">
        <v>342</v>
      </c>
    </row>
    <row r="412" spans="3:9" x14ac:dyDescent="0.35">
      <c r="C412" s="2" t="s">
        <v>37</v>
      </c>
      <c r="D412" s="2" t="s">
        <v>20</v>
      </c>
      <c r="E412" s="2" t="s">
        <v>17</v>
      </c>
      <c r="F412" s="3">
        <v>44236</v>
      </c>
      <c r="G412" s="4">
        <v>5621</v>
      </c>
      <c r="H412" s="5">
        <v>162</v>
      </c>
      <c r="I412" s="2">
        <v>217</v>
      </c>
    </row>
    <row r="413" spans="3:9" x14ac:dyDescent="0.35">
      <c r="C413" s="2" t="s">
        <v>62</v>
      </c>
      <c r="D413" s="2" t="s">
        <v>45</v>
      </c>
      <c r="E413" s="2" t="s">
        <v>39</v>
      </c>
      <c r="F413" s="3">
        <v>44236</v>
      </c>
      <c r="G413" s="4">
        <v>980</v>
      </c>
      <c r="H413" s="5">
        <v>75</v>
      </c>
      <c r="I413" s="2">
        <v>47</v>
      </c>
    </row>
    <row r="414" spans="3:9" x14ac:dyDescent="0.35">
      <c r="C414" s="2" t="s">
        <v>68</v>
      </c>
      <c r="D414" s="2" t="s">
        <v>28</v>
      </c>
      <c r="E414" s="2" t="s">
        <v>32</v>
      </c>
      <c r="F414" s="3">
        <v>44237</v>
      </c>
      <c r="G414" s="4">
        <v>7343</v>
      </c>
      <c r="H414" s="5">
        <v>116</v>
      </c>
      <c r="I414" s="2">
        <v>350</v>
      </c>
    </row>
    <row r="415" spans="3:9" x14ac:dyDescent="0.35">
      <c r="C415" s="2" t="s">
        <v>14</v>
      </c>
      <c r="D415" s="2" t="s">
        <v>24</v>
      </c>
      <c r="E415" s="2" t="s">
        <v>57</v>
      </c>
      <c r="F415" s="3">
        <v>44237</v>
      </c>
      <c r="G415" s="4">
        <v>1750</v>
      </c>
      <c r="H415" s="5">
        <v>9</v>
      </c>
      <c r="I415" s="2">
        <v>63</v>
      </c>
    </row>
    <row r="416" spans="3:9" x14ac:dyDescent="0.35">
      <c r="C416" s="2" t="s">
        <v>41</v>
      </c>
      <c r="D416" s="2" t="s">
        <v>20</v>
      </c>
      <c r="E416" s="2" t="s">
        <v>44</v>
      </c>
      <c r="F416" s="3">
        <v>44237</v>
      </c>
      <c r="G416" s="4">
        <v>2464</v>
      </c>
      <c r="H416" s="5">
        <v>90</v>
      </c>
      <c r="I416" s="2">
        <v>165</v>
      </c>
    </row>
    <row r="417" spans="3:9" x14ac:dyDescent="0.35">
      <c r="C417" s="2" t="s">
        <v>59</v>
      </c>
      <c r="D417" s="2" t="s">
        <v>28</v>
      </c>
      <c r="E417" s="2" t="s">
        <v>17</v>
      </c>
      <c r="F417" s="3">
        <v>44237</v>
      </c>
      <c r="G417" s="4">
        <v>1974</v>
      </c>
      <c r="H417" s="5">
        <v>47</v>
      </c>
      <c r="I417" s="2">
        <v>86</v>
      </c>
    </row>
    <row r="418" spans="3:9" x14ac:dyDescent="0.35">
      <c r="C418" s="2" t="s">
        <v>66</v>
      </c>
      <c r="D418" s="2" t="s">
        <v>40</v>
      </c>
      <c r="E418" s="2" t="s">
        <v>72</v>
      </c>
      <c r="F418" s="3">
        <v>44237</v>
      </c>
      <c r="G418" s="4">
        <v>11823</v>
      </c>
      <c r="H418" s="5">
        <v>52</v>
      </c>
      <c r="I418" s="2">
        <v>986</v>
      </c>
    </row>
    <row r="419" spans="3:9" x14ac:dyDescent="0.35">
      <c r="C419" s="2" t="s">
        <v>69</v>
      </c>
      <c r="D419" s="2" t="s">
        <v>15</v>
      </c>
      <c r="E419" s="2" t="s">
        <v>43</v>
      </c>
      <c r="F419" s="3">
        <v>44237</v>
      </c>
      <c r="G419" s="4">
        <v>7350</v>
      </c>
      <c r="H419" s="5">
        <v>250</v>
      </c>
      <c r="I419" s="2">
        <v>335</v>
      </c>
    </row>
    <row r="420" spans="3:9" x14ac:dyDescent="0.35">
      <c r="C420" s="2" t="s">
        <v>69</v>
      </c>
      <c r="D420" s="2" t="s">
        <v>24</v>
      </c>
      <c r="E420" s="2" t="s">
        <v>34</v>
      </c>
      <c r="F420" s="3">
        <v>44237</v>
      </c>
      <c r="G420" s="4">
        <v>4165</v>
      </c>
      <c r="H420" s="5">
        <v>170</v>
      </c>
      <c r="I420" s="2">
        <v>417</v>
      </c>
    </row>
    <row r="421" spans="3:9" x14ac:dyDescent="0.35">
      <c r="C421" s="2" t="s">
        <v>33</v>
      </c>
      <c r="D421" s="2" t="s">
        <v>20</v>
      </c>
      <c r="E421" s="2" t="s">
        <v>43</v>
      </c>
      <c r="F421" s="3">
        <v>44237</v>
      </c>
      <c r="G421" s="4">
        <v>630</v>
      </c>
      <c r="H421" s="5">
        <v>41</v>
      </c>
      <c r="I421" s="2">
        <v>28</v>
      </c>
    </row>
    <row r="422" spans="3:9" x14ac:dyDescent="0.35">
      <c r="C422" s="2" t="s">
        <v>59</v>
      </c>
      <c r="D422" s="2" t="s">
        <v>24</v>
      </c>
      <c r="E422" s="2" t="s">
        <v>34</v>
      </c>
      <c r="F422" s="3">
        <v>44237</v>
      </c>
      <c r="G422" s="4">
        <v>2282</v>
      </c>
      <c r="H422" s="5">
        <v>238</v>
      </c>
      <c r="I422" s="2">
        <v>143</v>
      </c>
    </row>
    <row r="423" spans="3:9" x14ac:dyDescent="0.35">
      <c r="C423" s="2" t="s">
        <v>42</v>
      </c>
      <c r="D423" s="2" t="s">
        <v>24</v>
      </c>
      <c r="E423" s="2" t="s">
        <v>65</v>
      </c>
      <c r="F423" s="3">
        <v>44237</v>
      </c>
      <c r="G423" s="4">
        <v>5250</v>
      </c>
      <c r="H423" s="5">
        <v>37</v>
      </c>
      <c r="I423" s="2">
        <v>292</v>
      </c>
    </row>
    <row r="424" spans="3:9" x14ac:dyDescent="0.35">
      <c r="C424" s="2" t="s">
        <v>47</v>
      </c>
      <c r="D424" s="2" t="s">
        <v>24</v>
      </c>
      <c r="E424" s="2" t="s">
        <v>32</v>
      </c>
      <c r="F424" s="3">
        <v>44237</v>
      </c>
      <c r="G424" s="4">
        <v>11676</v>
      </c>
      <c r="H424" s="5">
        <v>253</v>
      </c>
      <c r="I424" s="2">
        <v>730</v>
      </c>
    </row>
    <row r="425" spans="3:9" x14ac:dyDescent="0.35">
      <c r="C425" s="2" t="s">
        <v>42</v>
      </c>
      <c r="D425" s="2" t="s">
        <v>40</v>
      </c>
      <c r="E425" s="2" t="s">
        <v>57</v>
      </c>
      <c r="F425" s="3">
        <v>44237</v>
      </c>
      <c r="G425" s="4">
        <v>14917</v>
      </c>
      <c r="H425" s="5">
        <v>289</v>
      </c>
      <c r="I425" s="2">
        <v>533</v>
      </c>
    </row>
    <row r="426" spans="3:9" x14ac:dyDescent="0.35">
      <c r="C426" s="2" t="s">
        <v>66</v>
      </c>
      <c r="D426" s="2" t="s">
        <v>24</v>
      </c>
      <c r="E426" s="2" t="s">
        <v>38</v>
      </c>
      <c r="F426" s="3">
        <v>44238</v>
      </c>
      <c r="G426" s="4">
        <v>4634</v>
      </c>
      <c r="H426" s="5">
        <v>100</v>
      </c>
      <c r="I426" s="2">
        <v>155</v>
      </c>
    </row>
    <row r="427" spans="3:9" x14ac:dyDescent="0.35">
      <c r="C427" s="2" t="s">
        <v>41</v>
      </c>
      <c r="D427" s="2" t="s">
        <v>28</v>
      </c>
      <c r="E427" s="2" t="s">
        <v>38</v>
      </c>
      <c r="F427" s="3">
        <v>44238</v>
      </c>
      <c r="G427" s="4">
        <v>819</v>
      </c>
      <c r="H427" s="5">
        <v>196</v>
      </c>
      <c r="I427" s="2">
        <v>27</v>
      </c>
    </row>
    <row r="428" spans="3:9" x14ac:dyDescent="0.35">
      <c r="C428" s="2" t="s">
        <v>56</v>
      </c>
      <c r="D428" s="2" t="s">
        <v>20</v>
      </c>
      <c r="E428" s="2" t="s">
        <v>49</v>
      </c>
      <c r="F428" s="3">
        <v>44238</v>
      </c>
      <c r="G428" s="4">
        <v>2422</v>
      </c>
      <c r="H428" s="5">
        <v>60</v>
      </c>
      <c r="I428" s="2">
        <v>106</v>
      </c>
    </row>
    <row r="429" spans="3:9" x14ac:dyDescent="0.35">
      <c r="C429" s="2" t="s">
        <v>68</v>
      </c>
      <c r="D429" s="2" t="s">
        <v>24</v>
      </c>
      <c r="E429" s="2" t="s">
        <v>38</v>
      </c>
      <c r="F429" s="3">
        <v>44238</v>
      </c>
      <c r="G429" s="4">
        <v>1463</v>
      </c>
      <c r="H429" s="5">
        <v>158</v>
      </c>
      <c r="I429" s="2">
        <v>59</v>
      </c>
    </row>
    <row r="430" spans="3:9" x14ac:dyDescent="0.35">
      <c r="C430" s="2" t="s">
        <v>69</v>
      </c>
      <c r="D430" s="2" t="s">
        <v>24</v>
      </c>
      <c r="E430" s="2" t="s">
        <v>38</v>
      </c>
      <c r="F430" s="3">
        <v>44238</v>
      </c>
      <c r="G430" s="4">
        <v>1050</v>
      </c>
      <c r="H430" s="5">
        <v>10</v>
      </c>
      <c r="I430" s="2">
        <v>32</v>
      </c>
    </row>
    <row r="431" spans="3:9" x14ac:dyDescent="0.35">
      <c r="C431" s="2" t="s">
        <v>48</v>
      </c>
      <c r="D431" s="2" t="s">
        <v>45</v>
      </c>
      <c r="E431" s="2" t="s">
        <v>74</v>
      </c>
      <c r="F431" s="3">
        <v>44238</v>
      </c>
      <c r="G431" s="4">
        <v>1526</v>
      </c>
      <c r="H431" s="5">
        <v>527</v>
      </c>
      <c r="I431" s="2">
        <v>85</v>
      </c>
    </row>
    <row r="432" spans="3:9" x14ac:dyDescent="0.35">
      <c r="C432" s="2" t="s">
        <v>33</v>
      </c>
      <c r="D432" s="2" t="s">
        <v>15</v>
      </c>
      <c r="E432" s="2" t="s">
        <v>26</v>
      </c>
      <c r="F432" s="3">
        <v>44238</v>
      </c>
      <c r="G432" s="4">
        <v>427</v>
      </c>
      <c r="H432" s="5">
        <v>163</v>
      </c>
      <c r="I432" s="2">
        <v>27</v>
      </c>
    </row>
    <row r="433" spans="3:9" x14ac:dyDescent="0.35">
      <c r="C433" s="2" t="s">
        <v>47</v>
      </c>
      <c r="D433" s="2" t="s">
        <v>28</v>
      </c>
      <c r="E433" s="2" t="s">
        <v>61</v>
      </c>
      <c r="F433" s="3">
        <v>44238</v>
      </c>
      <c r="G433" s="4">
        <v>10976</v>
      </c>
      <c r="H433" s="5">
        <v>132</v>
      </c>
      <c r="I433" s="2">
        <v>440</v>
      </c>
    </row>
    <row r="434" spans="3:9" x14ac:dyDescent="0.35">
      <c r="C434" s="2" t="s">
        <v>35</v>
      </c>
      <c r="D434" s="2" t="s">
        <v>15</v>
      </c>
      <c r="E434" s="2" t="s">
        <v>39</v>
      </c>
      <c r="F434" s="3">
        <v>44239</v>
      </c>
      <c r="G434" s="4">
        <v>6503</v>
      </c>
      <c r="H434" s="5">
        <v>299</v>
      </c>
      <c r="I434" s="2">
        <v>407</v>
      </c>
    </row>
    <row r="435" spans="3:9" x14ac:dyDescent="0.35">
      <c r="C435" s="2" t="s">
        <v>68</v>
      </c>
      <c r="D435" s="2" t="s">
        <v>45</v>
      </c>
      <c r="E435" s="2" t="s">
        <v>31</v>
      </c>
      <c r="F435" s="3">
        <v>44239</v>
      </c>
      <c r="G435" s="4">
        <v>21</v>
      </c>
      <c r="H435" s="5">
        <v>300</v>
      </c>
      <c r="I435" s="2">
        <v>1</v>
      </c>
    </row>
    <row r="436" spans="3:9" x14ac:dyDescent="0.35">
      <c r="C436" s="2" t="s">
        <v>41</v>
      </c>
      <c r="D436" s="2" t="s">
        <v>45</v>
      </c>
      <c r="E436" s="2" t="s">
        <v>44</v>
      </c>
      <c r="F436" s="3">
        <v>44239</v>
      </c>
      <c r="G436" s="4">
        <v>7063</v>
      </c>
      <c r="H436" s="5">
        <v>13</v>
      </c>
      <c r="I436" s="2">
        <v>393</v>
      </c>
    </row>
    <row r="437" spans="3:9" x14ac:dyDescent="0.35">
      <c r="C437" s="2" t="s">
        <v>78</v>
      </c>
      <c r="D437" s="2" t="s">
        <v>24</v>
      </c>
      <c r="E437" s="2" t="s">
        <v>74</v>
      </c>
      <c r="F437" s="3">
        <v>44239</v>
      </c>
      <c r="G437" s="4">
        <v>3990</v>
      </c>
      <c r="H437" s="5">
        <v>50</v>
      </c>
      <c r="I437" s="2">
        <v>200</v>
      </c>
    </row>
    <row r="438" spans="3:9" x14ac:dyDescent="0.35">
      <c r="C438" s="2" t="s">
        <v>52</v>
      </c>
      <c r="D438" s="2" t="s">
        <v>15</v>
      </c>
      <c r="E438" s="2" t="s">
        <v>72</v>
      </c>
      <c r="F438" s="3">
        <v>44239</v>
      </c>
      <c r="G438" s="4">
        <v>1806</v>
      </c>
      <c r="H438" s="5">
        <v>184</v>
      </c>
      <c r="I438" s="2">
        <v>129</v>
      </c>
    </row>
    <row r="439" spans="3:9" x14ac:dyDescent="0.35">
      <c r="C439" s="2" t="s">
        <v>70</v>
      </c>
      <c r="D439" s="2" t="s">
        <v>20</v>
      </c>
      <c r="E439" s="2" t="s">
        <v>25</v>
      </c>
      <c r="F439" s="3">
        <v>44239</v>
      </c>
      <c r="G439" s="4">
        <v>10136</v>
      </c>
      <c r="H439" s="5">
        <v>115</v>
      </c>
      <c r="I439" s="2">
        <v>597</v>
      </c>
    </row>
    <row r="440" spans="3:9" x14ac:dyDescent="0.35">
      <c r="C440" s="2" t="s">
        <v>30</v>
      </c>
      <c r="D440" s="2" t="s">
        <v>45</v>
      </c>
      <c r="E440" s="2" t="s">
        <v>32</v>
      </c>
      <c r="F440" s="3">
        <v>44239</v>
      </c>
      <c r="G440" s="4">
        <v>1288</v>
      </c>
      <c r="H440" s="5">
        <v>119</v>
      </c>
      <c r="I440" s="2">
        <v>62</v>
      </c>
    </row>
    <row r="441" spans="3:9" x14ac:dyDescent="0.35">
      <c r="C441" s="2" t="s">
        <v>48</v>
      </c>
      <c r="D441" s="2" t="s">
        <v>24</v>
      </c>
      <c r="E441" s="2" t="s">
        <v>25</v>
      </c>
      <c r="F441" s="3">
        <v>44239</v>
      </c>
      <c r="G441" s="4">
        <v>1295</v>
      </c>
      <c r="H441" s="5">
        <v>107</v>
      </c>
      <c r="I441" s="2">
        <v>87</v>
      </c>
    </row>
    <row r="442" spans="3:9" x14ac:dyDescent="0.35">
      <c r="C442" s="2" t="s">
        <v>59</v>
      </c>
      <c r="D442" s="2" t="s">
        <v>28</v>
      </c>
      <c r="E442" s="2" t="s">
        <v>72</v>
      </c>
      <c r="F442" s="3">
        <v>44239</v>
      </c>
      <c r="G442" s="4">
        <v>6461</v>
      </c>
      <c r="H442" s="5">
        <v>288</v>
      </c>
      <c r="I442" s="2">
        <v>718</v>
      </c>
    </row>
    <row r="443" spans="3:9" x14ac:dyDescent="0.35">
      <c r="C443" s="2" t="s">
        <v>66</v>
      </c>
      <c r="D443" s="2" t="s">
        <v>15</v>
      </c>
      <c r="E443" s="2" t="s">
        <v>38</v>
      </c>
      <c r="F443" s="3">
        <v>44239</v>
      </c>
      <c r="G443" s="4">
        <v>4949</v>
      </c>
      <c r="H443" s="5">
        <v>31</v>
      </c>
      <c r="I443" s="2">
        <v>155</v>
      </c>
    </row>
    <row r="444" spans="3:9" x14ac:dyDescent="0.35">
      <c r="C444" s="2" t="s">
        <v>62</v>
      </c>
      <c r="D444" s="2" t="s">
        <v>15</v>
      </c>
      <c r="E444" s="2" t="s">
        <v>65</v>
      </c>
      <c r="F444" s="3">
        <v>44239</v>
      </c>
      <c r="G444" s="4">
        <v>5432</v>
      </c>
      <c r="H444" s="5">
        <v>39</v>
      </c>
      <c r="I444" s="2">
        <v>302</v>
      </c>
    </row>
    <row r="445" spans="3:9" x14ac:dyDescent="0.35">
      <c r="C445" s="2" t="s">
        <v>69</v>
      </c>
      <c r="D445" s="2" t="s">
        <v>24</v>
      </c>
      <c r="E445" s="2" t="s">
        <v>57</v>
      </c>
      <c r="F445" s="3">
        <v>44239</v>
      </c>
      <c r="G445" s="4">
        <v>7112</v>
      </c>
      <c r="H445" s="5">
        <v>55</v>
      </c>
      <c r="I445" s="2">
        <v>246</v>
      </c>
    </row>
    <row r="446" spans="3:9" x14ac:dyDescent="0.35">
      <c r="C446" s="2" t="s">
        <v>30</v>
      </c>
      <c r="D446" s="2" t="s">
        <v>45</v>
      </c>
      <c r="E446" s="2" t="s">
        <v>74</v>
      </c>
      <c r="F446" s="3">
        <v>44239</v>
      </c>
      <c r="G446" s="4">
        <v>266</v>
      </c>
      <c r="H446" s="5">
        <v>112</v>
      </c>
      <c r="I446" s="2">
        <v>11</v>
      </c>
    </row>
    <row r="447" spans="3:9" x14ac:dyDescent="0.35">
      <c r="C447" s="2" t="s">
        <v>41</v>
      </c>
      <c r="D447" s="2" t="s">
        <v>28</v>
      </c>
      <c r="E447" s="2" t="s">
        <v>26</v>
      </c>
      <c r="F447" s="3">
        <v>44239</v>
      </c>
      <c r="G447" s="4">
        <v>6202</v>
      </c>
      <c r="H447" s="5">
        <v>44</v>
      </c>
      <c r="I447" s="2">
        <v>414</v>
      </c>
    </row>
    <row r="448" spans="3:9" x14ac:dyDescent="0.35">
      <c r="C448" s="2" t="s">
        <v>66</v>
      </c>
      <c r="D448" s="2" t="s">
        <v>15</v>
      </c>
      <c r="E448" s="2" t="s">
        <v>63</v>
      </c>
      <c r="F448" s="3">
        <v>44242</v>
      </c>
      <c r="G448" s="4">
        <v>1057</v>
      </c>
      <c r="H448" s="5">
        <v>288</v>
      </c>
      <c r="I448" s="2">
        <v>43</v>
      </c>
    </row>
    <row r="449" spans="3:9" x14ac:dyDescent="0.35">
      <c r="C449" s="2" t="s">
        <v>69</v>
      </c>
      <c r="D449" s="2" t="s">
        <v>45</v>
      </c>
      <c r="E449" s="2" t="s">
        <v>49</v>
      </c>
      <c r="F449" s="3">
        <v>44242</v>
      </c>
      <c r="G449" s="4">
        <v>1925</v>
      </c>
      <c r="H449" s="5">
        <v>460</v>
      </c>
      <c r="I449" s="2">
        <v>67</v>
      </c>
    </row>
    <row r="450" spans="3:9" x14ac:dyDescent="0.35">
      <c r="C450" s="2" t="s">
        <v>35</v>
      </c>
      <c r="D450" s="2" t="s">
        <v>20</v>
      </c>
      <c r="E450" s="2" t="s">
        <v>43</v>
      </c>
      <c r="F450" s="3">
        <v>44242</v>
      </c>
      <c r="G450" s="4">
        <v>1841</v>
      </c>
      <c r="H450" s="5">
        <v>185</v>
      </c>
      <c r="I450" s="2">
        <v>77</v>
      </c>
    </row>
    <row r="451" spans="3:9" x14ac:dyDescent="0.35">
      <c r="C451" s="2" t="s">
        <v>51</v>
      </c>
      <c r="D451" s="2" t="s">
        <v>24</v>
      </c>
      <c r="E451" s="2" t="s">
        <v>61</v>
      </c>
      <c r="F451" s="3">
        <v>44242</v>
      </c>
      <c r="G451" s="4">
        <v>1204</v>
      </c>
      <c r="H451" s="5">
        <v>5</v>
      </c>
      <c r="I451" s="2">
        <v>61</v>
      </c>
    </row>
    <row r="452" spans="3:9" x14ac:dyDescent="0.35">
      <c r="C452" s="2" t="s">
        <v>35</v>
      </c>
      <c r="D452" s="2" t="s">
        <v>15</v>
      </c>
      <c r="E452" s="2" t="s">
        <v>43</v>
      </c>
      <c r="F452" s="3">
        <v>44242</v>
      </c>
      <c r="G452" s="4">
        <v>4074</v>
      </c>
      <c r="H452" s="5">
        <v>146</v>
      </c>
      <c r="I452" s="2">
        <v>186</v>
      </c>
    </row>
    <row r="453" spans="3:9" x14ac:dyDescent="0.35">
      <c r="C453" s="2" t="s">
        <v>70</v>
      </c>
      <c r="D453" s="2" t="s">
        <v>28</v>
      </c>
      <c r="E453" s="2" t="s">
        <v>38</v>
      </c>
      <c r="F453" s="3">
        <v>44242</v>
      </c>
      <c r="G453" s="4">
        <v>4473</v>
      </c>
      <c r="H453" s="5">
        <v>39</v>
      </c>
      <c r="I453" s="2">
        <v>150</v>
      </c>
    </row>
    <row r="454" spans="3:9" x14ac:dyDescent="0.35">
      <c r="C454" s="2" t="s">
        <v>70</v>
      </c>
      <c r="D454" s="2" t="s">
        <v>45</v>
      </c>
      <c r="E454" s="2" t="s">
        <v>34</v>
      </c>
      <c r="F454" s="3">
        <v>44242</v>
      </c>
      <c r="G454" s="4">
        <v>2947</v>
      </c>
      <c r="H454" s="5">
        <v>210</v>
      </c>
      <c r="I454" s="2">
        <v>246</v>
      </c>
    </row>
    <row r="455" spans="3:9" x14ac:dyDescent="0.35">
      <c r="C455" s="2" t="s">
        <v>77</v>
      </c>
      <c r="D455" s="2" t="s">
        <v>28</v>
      </c>
      <c r="E455" s="2" t="s">
        <v>53</v>
      </c>
      <c r="F455" s="3">
        <v>44242</v>
      </c>
      <c r="G455" s="4">
        <v>15386</v>
      </c>
      <c r="H455" s="5">
        <v>59</v>
      </c>
      <c r="I455" s="2">
        <v>642</v>
      </c>
    </row>
    <row r="456" spans="3:9" x14ac:dyDescent="0.35">
      <c r="C456" s="2" t="s">
        <v>35</v>
      </c>
      <c r="D456" s="2" t="s">
        <v>45</v>
      </c>
      <c r="E456" s="2" t="s">
        <v>17</v>
      </c>
      <c r="F456" s="3">
        <v>44242</v>
      </c>
      <c r="G456" s="4">
        <v>4690</v>
      </c>
      <c r="H456" s="5">
        <v>229</v>
      </c>
      <c r="I456" s="2">
        <v>188</v>
      </c>
    </row>
    <row r="457" spans="3:9" x14ac:dyDescent="0.35">
      <c r="C457" s="2" t="s">
        <v>78</v>
      </c>
      <c r="D457" s="2" t="s">
        <v>28</v>
      </c>
      <c r="E457" s="2" t="s">
        <v>25</v>
      </c>
      <c r="F457" s="3">
        <v>44242</v>
      </c>
      <c r="G457" s="4">
        <v>343</v>
      </c>
      <c r="H457" s="5">
        <v>158</v>
      </c>
      <c r="I457" s="2">
        <v>39</v>
      </c>
    </row>
    <row r="458" spans="3:9" x14ac:dyDescent="0.35">
      <c r="C458" s="2" t="s">
        <v>52</v>
      </c>
      <c r="D458" s="2" t="s">
        <v>24</v>
      </c>
      <c r="E458" s="2" t="s">
        <v>39</v>
      </c>
      <c r="F458" s="3">
        <v>44242</v>
      </c>
      <c r="G458" s="4">
        <v>3052</v>
      </c>
      <c r="H458" s="5">
        <v>393</v>
      </c>
      <c r="I458" s="2">
        <v>146</v>
      </c>
    </row>
    <row r="459" spans="3:9" x14ac:dyDescent="0.35">
      <c r="C459" s="2" t="s">
        <v>37</v>
      </c>
      <c r="D459" s="2" t="s">
        <v>40</v>
      </c>
      <c r="E459" s="2" t="s">
        <v>38</v>
      </c>
      <c r="F459" s="3">
        <v>44242</v>
      </c>
      <c r="G459" s="4">
        <v>686</v>
      </c>
      <c r="H459" s="5">
        <v>187</v>
      </c>
      <c r="I459" s="2">
        <v>25</v>
      </c>
    </row>
    <row r="460" spans="3:9" x14ac:dyDescent="0.35">
      <c r="C460" s="2" t="s">
        <v>35</v>
      </c>
      <c r="D460" s="2" t="s">
        <v>24</v>
      </c>
      <c r="E460" s="2" t="s">
        <v>25</v>
      </c>
      <c r="F460" s="3">
        <v>44242</v>
      </c>
      <c r="G460" s="4">
        <v>6993</v>
      </c>
      <c r="H460" s="5">
        <v>133</v>
      </c>
      <c r="I460" s="2">
        <v>538</v>
      </c>
    </row>
    <row r="461" spans="3:9" x14ac:dyDescent="0.35">
      <c r="C461" s="2" t="s">
        <v>76</v>
      </c>
      <c r="D461" s="2" t="s">
        <v>45</v>
      </c>
      <c r="E461" s="2" t="s">
        <v>17</v>
      </c>
      <c r="F461" s="3">
        <v>44243</v>
      </c>
      <c r="G461" s="4">
        <v>5236</v>
      </c>
      <c r="H461" s="5">
        <v>170</v>
      </c>
      <c r="I461" s="2">
        <v>169</v>
      </c>
    </row>
    <row r="462" spans="3:9" x14ac:dyDescent="0.35">
      <c r="C462" s="2" t="s">
        <v>47</v>
      </c>
      <c r="D462" s="2" t="s">
        <v>20</v>
      </c>
      <c r="E462" s="2" t="s">
        <v>61</v>
      </c>
      <c r="F462" s="3">
        <v>44243</v>
      </c>
      <c r="G462" s="4">
        <v>8638</v>
      </c>
      <c r="H462" s="5">
        <v>212</v>
      </c>
      <c r="I462" s="2">
        <v>333</v>
      </c>
    </row>
    <row r="463" spans="3:9" x14ac:dyDescent="0.35">
      <c r="C463" s="2" t="s">
        <v>51</v>
      </c>
      <c r="D463" s="2" t="s">
        <v>15</v>
      </c>
      <c r="E463" s="2" t="s">
        <v>38</v>
      </c>
      <c r="F463" s="3">
        <v>44243</v>
      </c>
      <c r="G463" s="4">
        <v>5712</v>
      </c>
      <c r="H463" s="5">
        <v>288</v>
      </c>
      <c r="I463" s="2">
        <v>191</v>
      </c>
    </row>
    <row r="464" spans="3:9" x14ac:dyDescent="0.35">
      <c r="C464" s="2" t="s">
        <v>33</v>
      </c>
      <c r="D464" s="2" t="s">
        <v>28</v>
      </c>
      <c r="E464" s="2" t="s">
        <v>39</v>
      </c>
      <c r="F464" s="3">
        <v>44243</v>
      </c>
      <c r="G464" s="4">
        <v>6258</v>
      </c>
      <c r="H464" s="5">
        <v>334</v>
      </c>
      <c r="I464" s="2">
        <v>330</v>
      </c>
    </row>
    <row r="465" spans="3:9" x14ac:dyDescent="0.35">
      <c r="C465" s="2" t="s">
        <v>35</v>
      </c>
      <c r="D465" s="2" t="s">
        <v>28</v>
      </c>
      <c r="E465" s="2" t="s">
        <v>72</v>
      </c>
      <c r="F465" s="3">
        <v>44243</v>
      </c>
      <c r="G465" s="4">
        <v>3234</v>
      </c>
      <c r="H465" s="5">
        <v>90</v>
      </c>
      <c r="I465" s="2">
        <v>294</v>
      </c>
    </row>
    <row r="466" spans="3:9" x14ac:dyDescent="0.35">
      <c r="C466" s="2" t="s">
        <v>69</v>
      </c>
      <c r="D466" s="2" t="s">
        <v>20</v>
      </c>
      <c r="E466" s="2" t="s">
        <v>53</v>
      </c>
      <c r="F466" s="3">
        <v>44243</v>
      </c>
      <c r="G466" s="4">
        <v>17577</v>
      </c>
      <c r="H466" s="5">
        <v>32</v>
      </c>
      <c r="I466" s="2">
        <v>677</v>
      </c>
    </row>
    <row r="467" spans="3:9" x14ac:dyDescent="0.35">
      <c r="C467" s="2" t="s">
        <v>64</v>
      </c>
      <c r="D467" s="2" t="s">
        <v>28</v>
      </c>
      <c r="E467" s="2" t="s">
        <v>44</v>
      </c>
      <c r="F467" s="3">
        <v>44243</v>
      </c>
      <c r="G467" s="4">
        <v>12684</v>
      </c>
      <c r="H467" s="5">
        <v>217</v>
      </c>
      <c r="I467" s="2">
        <v>668</v>
      </c>
    </row>
    <row r="468" spans="3:9" x14ac:dyDescent="0.35">
      <c r="C468" s="2" t="s">
        <v>41</v>
      </c>
      <c r="D468" s="2" t="s">
        <v>20</v>
      </c>
      <c r="E468" s="2" t="s">
        <v>31</v>
      </c>
      <c r="F468" s="3">
        <v>44243</v>
      </c>
      <c r="G468" s="4">
        <v>1239</v>
      </c>
      <c r="H468" s="5">
        <v>29</v>
      </c>
      <c r="I468" s="2">
        <v>54</v>
      </c>
    </row>
    <row r="469" spans="3:9" x14ac:dyDescent="0.35">
      <c r="C469" s="2" t="s">
        <v>69</v>
      </c>
      <c r="D469" s="2" t="s">
        <v>45</v>
      </c>
      <c r="E469" s="2" t="s">
        <v>26</v>
      </c>
      <c r="F469" s="3">
        <v>44243</v>
      </c>
      <c r="G469" s="4">
        <v>3402</v>
      </c>
      <c r="H469" s="5">
        <v>55</v>
      </c>
      <c r="I469" s="2">
        <v>243</v>
      </c>
    </row>
    <row r="470" spans="3:9" x14ac:dyDescent="0.35">
      <c r="C470" s="2" t="s">
        <v>30</v>
      </c>
      <c r="D470" s="2" t="s">
        <v>20</v>
      </c>
      <c r="E470" s="2" t="s">
        <v>75</v>
      </c>
      <c r="F470" s="3">
        <v>44243</v>
      </c>
      <c r="G470" s="4">
        <v>11382</v>
      </c>
      <c r="H470" s="5">
        <v>432</v>
      </c>
      <c r="I470" s="2">
        <v>633</v>
      </c>
    </row>
    <row r="471" spans="3:9" x14ac:dyDescent="0.35">
      <c r="C471" s="2" t="s">
        <v>62</v>
      </c>
      <c r="D471" s="2" t="s">
        <v>20</v>
      </c>
      <c r="E471" s="2" t="s">
        <v>17</v>
      </c>
      <c r="F471" s="3">
        <v>44243</v>
      </c>
      <c r="G471" s="4">
        <v>7133</v>
      </c>
      <c r="H471" s="5">
        <v>212</v>
      </c>
      <c r="I471" s="2">
        <v>265</v>
      </c>
    </row>
    <row r="472" spans="3:9" x14ac:dyDescent="0.35">
      <c r="C472" s="2" t="s">
        <v>66</v>
      </c>
      <c r="D472" s="2" t="s">
        <v>20</v>
      </c>
      <c r="E472" s="2" t="s">
        <v>17</v>
      </c>
      <c r="F472" s="3">
        <v>44244</v>
      </c>
      <c r="G472" s="4">
        <v>8309</v>
      </c>
      <c r="H472" s="5">
        <v>171</v>
      </c>
      <c r="I472" s="2">
        <v>333</v>
      </c>
    </row>
    <row r="473" spans="3:9" x14ac:dyDescent="0.35">
      <c r="C473" s="2" t="s">
        <v>77</v>
      </c>
      <c r="D473" s="2" t="s">
        <v>15</v>
      </c>
      <c r="E473" s="2" t="s">
        <v>65</v>
      </c>
      <c r="F473" s="3">
        <v>44244</v>
      </c>
      <c r="G473" s="4">
        <v>1435</v>
      </c>
      <c r="H473" s="5">
        <v>3</v>
      </c>
      <c r="I473" s="2">
        <v>131</v>
      </c>
    </row>
    <row r="474" spans="3:9" x14ac:dyDescent="0.35">
      <c r="C474" s="2" t="s">
        <v>23</v>
      </c>
      <c r="D474" s="2" t="s">
        <v>24</v>
      </c>
      <c r="E474" s="2" t="s">
        <v>44</v>
      </c>
      <c r="F474" s="3">
        <v>44244</v>
      </c>
      <c r="G474" s="4">
        <v>3227</v>
      </c>
      <c r="H474" s="5">
        <v>126</v>
      </c>
      <c r="I474" s="2">
        <v>216</v>
      </c>
    </row>
    <row r="475" spans="3:9" x14ac:dyDescent="0.35">
      <c r="C475" s="2" t="s">
        <v>71</v>
      </c>
      <c r="D475" s="2" t="s">
        <v>15</v>
      </c>
      <c r="E475" s="2" t="s">
        <v>49</v>
      </c>
      <c r="F475" s="3">
        <v>44244</v>
      </c>
      <c r="G475" s="4">
        <v>133</v>
      </c>
      <c r="H475" s="5">
        <v>195</v>
      </c>
      <c r="I475" s="2">
        <v>6</v>
      </c>
    </row>
    <row r="476" spans="3:9" x14ac:dyDescent="0.35">
      <c r="C476" s="2" t="s">
        <v>41</v>
      </c>
      <c r="D476" s="2" t="s">
        <v>40</v>
      </c>
      <c r="E476" s="2" t="s">
        <v>31</v>
      </c>
      <c r="F476" s="3">
        <v>44244</v>
      </c>
      <c r="G476" s="4">
        <v>5446</v>
      </c>
      <c r="H476" s="5">
        <v>425</v>
      </c>
      <c r="I476" s="2">
        <v>273</v>
      </c>
    </row>
    <row r="477" spans="3:9" x14ac:dyDescent="0.35">
      <c r="C477" s="2" t="s">
        <v>30</v>
      </c>
      <c r="D477" s="2" t="s">
        <v>20</v>
      </c>
      <c r="E477" s="2" t="s">
        <v>31</v>
      </c>
      <c r="F477" s="3">
        <v>44244</v>
      </c>
      <c r="G477" s="4">
        <v>4424</v>
      </c>
      <c r="H477" s="5">
        <v>91</v>
      </c>
      <c r="I477" s="2">
        <v>261</v>
      </c>
    </row>
    <row r="478" spans="3:9" x14ac:dyDescent="0.35">
      <c r="C478" s="2" t="s">
        <v>66</v>
      </c>
      <c r="D478" s="2" t="s">
        <v>45</v>
      </c>
      <c r="E478" s="2" t="s">
        <v>17</v>
      </c>
      <c r="F478" s="3">
        <v>44244</v>
      </c>
      <c r="G478" s="4">
        <v>1827</v>
      </c>
      <c r="H478" s="5">
        <v>168</v>
      </c>
      <c r="I478" s="2">
        <v>80</v>
      </c>
    </row>
    <row r="479" spans="3:9" x14ac:dyDescent="0.35">
      <c r="C479" s="2" t="s">
        <v>35</v>
      </c>
      <c r="D479" s="2" t="s">
        <v>15</v>
      </c>
      <c r="E479" s="2" t="s">
        <v>38</v>
      </c>
      <c r="F479" s="3">
        <v>44244</v>
      </c>
      <c r="G479" s="4">
        <v>8232</v>
      </c>
      <c r="H479" s="5">
        <v>264</v>
      </c>
      <c r="I479" s="2">
        <v>305</v>
      </c>
    </row>
    <row r="480" spans="3:9" x14ac:dyDescent="0.35">
      <c r="C480" s="2" t="s">
        <v>51</v>
      </c>
      <c r="D480" s="2" t="s">
        <v>40</v>
      </c>
      <c r="E480" s="2" t="s">
        <v>26</v>
      </c>
      <c r="F480" s="3">
        <v>44244</v>
      </c>
      <c r="G480" s="4">
        <v>861</v>
      </c>
      <c r="H480" s="5">
        <v>262</v>
      </c>
      <c r="I480" s="2">
        <v>62</v>
      </c>
    </row>
    <row r="481" spans="3:9" x14ac:dyDescent="0.35">
      <c r="C481" s="2" t="s">
        <v>14</v>
      </c>
      <c r="D481" s="2" t="s">
        <v>15</v>
      </c>
      <c r="E481" s="2" t="s">
        <v>72</v>
      </c>
      <c r="F481" s="3">
        <v>44244</v>
      </c>
      <c r="G481" s="4">
        <v>8099</v>
      </c>
      <c r="H481" s="5">
        <v>178</v>
      </c>
      <c r="I481" s="2">
        <v>675</v>
      </c>
    </row>
    <row r="482" spans="3:9" x14ac:dyDescent="0.35">
      <c r="C482" s="2" t="s">
        <v>42</v>
      </c>
      <c r="D482" s="2" t="s">
        <v>40</v>
      </c>
      <c r="E482" s="2" t="s">
        <v>73</v>
      </c>
      <c r="F482" s="3">
        <v>44244</v>
      </c>
      <c r="G482" s="4">
        <v>5894</v>
      </c>
      <c r="H482" s="5">
        <v>592</v>
      </c>
      <c r="I482" s="2">
        <v>281</v>
      </c>
    </row>
    <row r="483" spans="3:9" x14ac:dyDescent="0.35">
      <c r="C483" s="2" t="s">
        <v>71</v>
      </c>
      <c r="D483" s="2" t="s">
        <v>28</v>
      </c>
      <c r="E483" s="2" t="s">
        <v>63</v>
      </c>
      <c r="F483" s="3">
        <v>44244</v>
      </c>
      <c r="G483" s="4">
        <v>8211</v>
      </c>
      <c r="H483" s="5">
        <v>601</v>
      </c>
      <c r="I483" s="2">
        <v>257</v>
      </c>
    </row>
    <row r="484" spans="3:9" x14ac:dyDescent="0.35">
      <c r="C484" s="2" t="s">
        <v>51</v>
      </c>
      <c r="D484" s="2" t="s">
        <v>20</v>
      </c>
      <c r="E484" s="2" t="s">
        <v>63</v>
      </c>
      <c r="F484" s="3">
        <v>44244</v>
      </c>
      <c r="G484" s="4">
        <v>10360</v>
      </c>
      <c r="H484" s="5">
        <v>206</v>
      </c>
      <c r="I484" s="2">
        <v>415</v>
      </c>
    </row>
    <row r="485" spans="3:9" x14ac:dyDescent="0.35">
      <c r="C485" s="2" t="s">
        <v>52</v>
      </c>
      <c r="D485" s="2" t="s">
        <v>45</v>
      </c>
      <c r="E485" s="2" t="s">
        <v>17</v>
      </c>
      <c r="F485" s="3">
        <v>44244</v>
      </c>
      <c r="G485" s="4">
        <v>5145</v>
      </c>
      <c r="H485" s="5">
        <v>98</v>
      </c>
      <c r="I485" s="2">
        <v>166</v>
      </c>
    </row>
    <row r="486" spans="3:9" x14ac:dyDescent="0.35">
      <c r="C486" s="2" t="s">
        <v>54</v>
      </c>
      <c r="D486" s="2" t="s">
        <v>45</v>
      </c>
      <c r="E486" s="2" t="s">
        <v>26</v>
      </c>
      <c r="F486" s="3">
        <v>44244</v>
      </c>
      <c r="G486" s="4">
        <v>9163</v>
      </c>
      <c r="H486" s="5">
        <v>235</v>
      </c>
      <c r="I486" s="2">
        <v>1146</v>
      </c>
    </row>
    <row r="487" spans="3:9" x14ac:dyDescent="0.35">
      <c r="C487" s="2" t="s">
        <v>42</v>
      </c>
      <c r="D487" s="2" t="s">
        <v>20</v>
      </c>
      <c r="E487" s="2" t="s">
        <v>25</v>
      </c>
      <c r="F487" s="3">
        <v>44244</v>
      </c>
      <c r="G487" s="4">
        <v>15323</v>
      </c>
      <c r="H487" s="5">
        <v>33</v>
      </c>
      <c r="I487" s="2">
        <v>1393</v>
      </c>
    </row>
    <row r="488" spans="3:9" x14ac:dyDescent="0.35">
      <c r="C488" s="2" t="s">
        <v>70</v>
      </c>
      <c r="D488" s="2" t="s">
        <v>24</v>
      </c>
      <c r="E488" s="2" t="s">
        <v>58</v>
      </c>
      <c r="F488" s="3">
        <v>44244</v>
      </c>
      <c r="G488" s="4">
        <v>7994</v>
      </c>
      <c r="H488" s="5">
        <v>177</v>
      </c>
      <c r="I488" s="2">
        <v>1000</v>
      </c>
    </row>
    <row r="489" spans="3:9" x14ac:dyDescent="0.35">
      <c r="C489" s="2" t="s">
        <v>68</v>
      </c>
      <c r="D489" s="2" t="s">
        <v>24</v>
      </c>
      <c r="E489" s="2" t="s">
        <v>75</v>
      </c>
      <c r="F489" s="3">
        <v>44244</v>
      </c>
      <c r="G489" s="4">
        <v>6363</v>
      </c>
      <c r="H489" s="5">
        <v>87</v>
      </c>
      <c r="I489" s="2">
        <v>455</v>
      </c>
    </row>
    <row r="490" spans="3:9" x14ac:dyDescent="0.35">
      <c r="C490" s="2" t="s">
        <v>48</v>
      </c>
      <c r="D490" s="2" t="s">
        <v>15</v>
      </c>
      <c r="E490" s="2" t="s">
        <v>74</v>
      </c>
      <c r="F490" s="3">
        <v>44244</v>
      </c>
      <c r="G490" s="4">
        <v>3262</v>
      </c>
      <c r="H490" s="5">
        <v>185</v>
      </c>
      <c r="I490" s="2">
        <v>172</v>
      </c>
    </row>
    <row r="491" spans="3:9" x14ac:dyDescent="0.35">
      <c r="C491" s="2" t="s">
        <v>41</v>
      </c>
      <c r="D491" s="2" t="s">
        <v>40</v>
      </c>
      <c r="E491" s="2" t="s">
        <v>49</v>
      </c>
      <c r="F491" s="3">
        <v>44244</v>
      </c>
      <c r="G491" s="4">
        <v>2793</v>
      </c>
      <c r="H491" s="5">
        <v>93</v>
      </c>
      <c r="I491" s="2">
        <v>127</v>
      </c>
    </row>
    <row r="492" spans="3:9" x14ac:dyDescent="0.35">
      <c r="C492" s="2" t="s">
        <v>42</v>
      </c>
      <c r="D492" s="2" t="s">
        <v>20</v>
      </c>
      <c r="E492" s="2" t="s">
        <v>53</v>
      </c>
      <c r="F492" s="3">
        <v>44245</v>
      </c>
      <c r="G492" s="4">
        <v>8491</v>
      </c>
      <c r="H492" s="5">
        <v>338</v>
      </c>
      <c r="I492" s="2">
        <v>340</v>
      </c>
    </row>
    <row r="493" spans="3:9" x14ac:dyDescent="0.35">
      <c r="C493" s="2" t="s">
        <v>23</v>
      </c>
      <c r="D493" s="2" t="s">
        <v>40</v>
      </c>
      <c r="E493" s="2" t="s">
        <v>57</v>
      </c>
      <c r="F493" s="3">
        <v>44245</v>
      </c>
      <c r="G493" s="4">
        <v>13685</v>
      </c>
      <c r="H493" s="5">
        <v>39</v>
      </c>
      <c r="I493" s="2">
        <v>571</v>
      </c>
    </row>
    <row r="494" spans="3:9" x14ac:dyDescent="0.35">
      <c r="C494" s="2" t="s">
        <v>76</v>
      </c>
      <c r="D494" s="2" t="s">
        <v>24</v>
      </c>
      <c r="E494" s="2" t="s">
        <v>25</v>
      </c>
      <c r="F494" s="3">
        <v>44245</v>
      </c>
      <c r="G494" s="4">
        <v>770</v>
      </c>
      <c r="H494" s="5">
        <v>137</v>
      </c>
      <c r="I494" s="2">
        <v>52</v>
      </c>
    </row>
    <row r="495" spans="3:9" x14ac:dyDescent="0.35">
      <c r="C495" s="2" t="s">
        <v>71</v>
      </c>
      <c r="D495" s="2" t="s">
        <v>24</v>
      </c>
      <c r="E495" s="2" t="s">
        <v>26</v>
      </c>
      <c r="F495" s="3">
        <v>44245</v>
      </c>
      <c r="G495" s="4">
        <v>8631</v>
      </c>
      <c r="H495" s="5">
        <v>399</v>
      </c>
      <c r="I495" s="2">
        <v>1079</v>
      </c>
    </row>
    <row r="496" spans="3:9" x14ac:dyDescent="0.35">
      <c r="C496" s="2" t="s">
        <v>66</v>
      </c>
      <c r="D496" s="2" t="s">
        <v>15</v>
      </c>
      <c r="E496" s="2" t="s">
        <v>65</v>
      </c>
      <c r="F496" s="3">
        <v>44245</v>
      </c>
      <c r="G496" s="4">
        <v>4536</v>
      </c>
      <c r="H496" s="5">
        <v>120</v>
      </c>
      <c r="I496" s="2">
        <v>267</v>
      </c>
    </row>
    <row r="497" spans="3:9" x14ac:dyDescent="0.35">
      <c r="C497" s="2" t="s">
        <v>42</v>
      </c>
      <c r="D497" s="2" t="s">
        <v>45</v>
      </c>
      <c r="E497" s="2" t="s">
        <v>31</v>
      </c>
      <c r="F497" s="3">
        <v>44245</v>
      </c>
      <c r="G497" s="4">
        <v>14497</v>
      </c>
      <c r="H497" s="5">
        <v>21</v>
      </c>
      <c r="I497" s="2">
        <v>605</v>
      </c>
    </row>
    <row r="498" spans="3:9" x14ac:dyDescent="0.35">
      <c r="C498" s="2" t="s">
        <v>42</v>
      </c>
      <c r="D498" s="2" t="s">
        <v>40</v>
      </c>
      <c r="E498" s="2" t="s">
        <v>75</v>
      </c>
      <c r="F498" s="3">
        <v>44245</v>
      </c>
      <c r="G498" s="4">
        <v>7672</v>
      </c>
      <c r="H498" s="5">
        <v>112</v>
      </c>
      <c r="I498" s="2">
        <v>452</v>
      </c>
    </row>
    <row r="499" spans="3:9" x14ac:dyDescent="0.35">
      <c r="C499" s="2" t="s">
        <v>33</v>
      </c>
      <c r="D499" s="2" t="s">
        <v>40</v>
      </c>
      <c r="E499" s="2" t="s">
        <v>31</v>
      </c>
      <c r="F499" s="3">
        <v>44245</v>
      </c>
      <c r="G499" s="4">
        <v>10878</v>
      </c>
      <c r="H499" s="5">
        <v>329</v>
      </c>
      <c r="I499" s="2">
        <v>573</v>
      </c>
    </row>
    <row r="500" spans="3:9" x14ac:dyDescent="0.35">
      <c r="C500" s="2" t="s">
        <v>23</v>
      </c>
      <c r="D500" s="2" t="s">
        <v>40</v>
      </c>
      <c r="E500" s="2" t="s">
        <v>26</v>
      </c>
      <c r="F500" s="3">
        <v>44245</v>
      </c>
      <c r="G500" s="4">
        <v>12572</v>
      </c>
      <c r="H500" s="5">
        <v>94</v>
      </c>
      <c r="I500" s="2">
        <v>1397</v>
      </c>
    </row>
    <row r="501" spans="3:9" x14ac:dyDescent="0.35">
      <c r="C501" s="2" t="s">
        <v>37</v>
      </c>
      <c r="D501" s="2" t="s">
        <v>40</v>
      </c>
      <c r="E501" s="2" t="s">
        <v>26</v>
      </c>
      <c r="F501" s="3">
        <v>44245</v>
      </c>
      <c r="G501" s="4">
        <v>1575</v>
      </c>
      <c r="H501" s="5">
        <v>90</v>
      </c>
      <c r="I501" s="2">
        <v>105</v>
      </c>
    </row>
    <row r="502" spans="3:9" x14ac:dyDescent="0.35">
      <c r="C502" s="2" t="s">
        <v>23</v>
      </c>
      <c r="D502" s="2" t="s">
        <v>24</v>
      </c>
      <c r="E502" s="2" t="s">
        <v>38</v>
      </c>
      <c r="F502" s="3">
        <v>44245</v>
      </c>
      <c r="G502" s="4">
        <v>5453</v>
      </c>
      <c r="H502" s="5">
        <v>260</v>
      </c>
      <c r="I502" s="2">
        <v>166</v>
      </c>
    </row>
    <row r="503" spans="3:9" x14ac:dyDescent="0.35">
      <c r="C503" s="2" t="s">
        <v>37</v>
      </c>
      <c r="D503" s="2" t="s">
        <v>15</v>
      </c>
      <c r="E503" s="2" t="s">
        <v>38</v>
      </c>
      <c r="F503" s="3">
        <v>44245</v>
      </c>
      <c r="G503" s="4">
        <v>4802</v>
      </c>
      <c r="H503" s="5">
        <v>84</v>
      </c>
      <c r="I503" s="2">
        <v>155</v>
      </c>
    </row>
    <row r="504" spans="3:9" x14ac:dyDescent="0.35">
      <c r="C504" s="2" t="s">
        <v>70</v>
      </c>
      <c r="D504" s="2" t="s">
        <v>20</v>
      </c>
      <c r="E504" s="2" t="s">
        <v>44</v>
      </c>
      <c r="F504" s="3">
        <v>44246</v>
      </c>
      <c r="G504" s="4">
        <v>7651</v>
      </c>
      <c r="H504" s="5">
        <v>325</v>
      </c>
      <c r="I504" s="2">
        <v>426</v>
      </c>
    </row>
    <row r="505" spans="3:9" x14ac:dyDescent="0.35">
      <c r="C505" s="2" t="s">
        <v>62</v>
      </c>
      <c r="D505" s="2" t="s">
        <v>20</v>
      </c>
      <c r="E505" s="2" t="s">
        <v>58</v>
      </c>
      <c r="F505" s="3">
        <v>44246</v>
      </c>
      <c r="G505" s="4">
        <v>2079</v>
      </c>
      <c r="H505" s="5">
        <v>527</v>
      </c>
      <c r="I505" s="2">
        <v>260</v>
      </c>
    </row>
    <row r="506" spans="3:9" x14ac:dyDescent="0.35">
      <c r="C506" s="2" t="s">
        <v>23</v>
      </c>
      <c r="D506" s="2" t="s">
        <v>15</v>
      </c>
      <c r="E506" s="2" t="s">
        <v>61</v>
      </c>
      <c r="F506" s="3">
        <v>44246</v>
      </c>
      <c r="G506" s="4">
        <v>2100</v>
      </c>
      <c r="H506" s="5">
        <v>62</v>
      </c>
      <c r="I506" s="2">
        <v>81</v>
      </c>
    </row>
    <row r="507" spans="3:9" x14ac:dyDescent="0.35">
      <c r="C507" s="2" t="s">
        <v>71</v>
      </c>
      <c r="D507" s="2" t="s">
        <v>40</v>
      </c>
      <c r="E507" s="2" t="s">
        <v>73</v>
      </c>
      <c r="F507" s="3">
        <v>44246</v>
      </c>
      <c r="G507" s="4">
        <v>5278</v>
      </c>
      <c r="H507" s="5">
        <v>242</v>
      </c>
      <c r="I507" s="2">
        <v>406</v>
      </c>
    </row>
    <row r="508" spans="3:9" x14ac:dyDescent="0.35">
      <c r="C508" s="2" t="s">
        <v>14</v>
      </c>
      <c r="D508" s="2" t="s">
        <v>28</v>
      </c>
      <c r="E508" s="2" t="s">
        <v>61</v>
      </c>
      <c r="F508" s="3">
        <v>44246</v>
      </c>
      <c r="G508" s="4">
        <v>4249</v>
      </c>
      <c r="H508" s="5">
        <v>19</v>
      </c>
      <c r="I508" s="2">
        <v>164</v>
      </c>
    </row>
    <row r="509" spans="3:9" x14ac:dyDescent="0.35">
      <c r="C509" s="2" t="s">
        <v>30</v>
      </c>
      <c r="D509" s="2" t="s">
        <v>28</v>
      </c>
      <c r="E509" s="2" t="s">
        <v>39</v>
      </c>
      <c r="F509" s="3">
        <v>44246</v>
      </c>
      <c r="G509" s="4">
        <v>3976</v>
      </c>
      <c r="H509" s="5">
        <v>9</v>
      </c>
      <c r="I509" s="2">
        <v>210</v>
      </c>
    </row>
    <row r="510" spans="3:9" x14ac:dyDescent="0.35">
      <c r="C510" s="2" t="s">
        <v>48</v>
      </c>
      <c r="D510" s="2" t="s">
        <v>28</v>
      </c>
      <c r="E510" s="2" t="s">
        <v>63</v>
      </c>
      <c r="F510" s="3">
        <v>44246</v>
      </c>
      <c r="G510" s="4">
        <v>6951</v>
      </c>
      <c r="H510" s="5">
        <v>183</v>
      </c>
      <c r="I510" s="2">
        <v>218</v>
      </c>
    </row>
    <row r="511" spans="3:9" x14ac:dyDescent="0.35">
      <c r="C511" s="2" t="s">
        <v>71</v>
      </c>
      <c r="D511" s="2" t="s">
        <v>45</v>
      </c>
      <c r="E511" s="2" t="s">
        <v>61</v>
      </c>
      <c r="F511" s="3">
        <v>44246</v>
      </c>
      <c r="G511" s="4">
        <v>616</v>
      </c>
      <c r="H511" s="5">
        <v>161</v>
      </c>
      <c r="I511" s="2">
        <v>25</v>
      </c>
    </row>
    <row r="512" spans="3:9" x14ac:dyDescent="0.35">
      <c r="C512" s="2" t="s">
        <v>59</v>
      </c>
      <c r="D512" s="2" t="s">
        <v>45</v>
      </c>
      <c r="E512" s="2" t="s">
        <v>43</v>
      </c>
      <c r="F512" s="3">
        <v>44246</v>
      </c>
      <c r="G512" s="4">
        <v>5439</v>
      </c>
      <c r="H512" s="5">
        <v>115</v>
      </c>
      <c r="I512" s="2">
        <v>287</v>
      </c>
    </row>
    <row r="513" spans="3:9" x14ac:dyDescent="0.35">
      <c r="C513" s="2" t="s">
        <v>56</v>
      </c>
      <c r="D513" s="2" t="s">
        <v>20</v>
      </c>
      <c r="E513" s="2" t="s">
        <v>26</v>
      </c>
      <c r="F513" s="3">
        <v>44246</v>
      </c>
      <c r="G513" s="4">
        <v>63</v>
      </c>
      <c r="H513" s="5">
        <v>206</v>
      </c>
      <c r="I513" s="2">
        <v>7</v>
      </c>
    </row>
    <row r="514" spans="3:9" x14ac:dyDescent="0.35">
      <c r="C514" s="2" t="s">
        <v>56</v>
      </c>
      <c r="D514" s="2" t="s">
        <v>24</v>
      </c>
      <c r="E514" s="2" t="s">
        <v>34</v>
      </c>
      <c r="F514" s="3">
        <v>44246</v>
      </c>
      <c r="G514" s="4">
        <v>1533</v>
      </c>
      <c r="H514" s="5">
        <v>115</v>
      </c>
      <c r="I514" s="2">
        <v>110</v>
      </c>
    </row>
    <row r="515" spans="3:9" x14ac:dyDescent="0.35">
      <c r="C515" s="2" t="s">
        <v>48</v>
      </c>
      <c r="D515" s="2" t="s">
        <v>28</v>
      </c>
      <c r="E515" s="2" t="s">
        <v>72</v>
      </c>
      <c r="F515" s="3">
        <v>44246</v>
      </c>
      <c r="G515" s="4">
        <v>3535</v>
      </c>
      <c r="H515" s="5">
        <v>337</v>
      </c>
      <c r="I515" s="2">
        <v>322</v>
      </c>
    </row>
    <row r="516" spans="3:9" x14ac:dyDescent="0.35">
      <c r="C516" s="2" t="s">
        <v>68</v>
      </c>
      <c r="D516" s="2" t="s">
        <v>24</v>
      </c>
      <c r="E516" s="2" t="s">
        <v>61</v>
      </c>
      <c r="F516" s="3">
        <v>44246</v>
      </c>
      <c r="G516" s="4">
        <v>2429</v>
      </c>
      <c r="H516" s="5">
        <v>4</v>
      </c>
      <c r="I516" s="2">
        <v>111</v>
      </c>
    </row>
    <row r="517" spans="3:9" x14ac:dyDescent="0.35">
      <c r="C517" s="2" t="s">
        <v>33</v>
      </c>
      <c r="D517" s="2" t="s">
        <v>20</v>
      </c>
      <c r="E517" s="2" t="s">
        <v>16</v>
      </c>
      <c r="F517" s="3">
        <v>44246</v>
      </c>
      <c r="G517" s="4">
        <v>7119</v>
      </c>
      <c r="H517" s="5">
        <v>144</v>
      </c>
      <c r="I517" s="2">
        <v>356</v>
      </c>
    </row>
    <row r="518" spans="3:9" x14ac:dyDescent="0.35">
      <c r="C518" s="2" t="s">
        <v>23</v>
      </c>
      <c r="D518" s="2" t="s">
        <v>15</v>
      </c>
      <c r="E518" s="2" t="s">
        <v>49</v>
      </c>
      <c r="F518" s="3">
        <v>44246</v>
      </c>
      <c r="G518" s="4">
        <v>3521</v>
      </c>
      <c r="H518" s="5">
        <v>304</v>
      </c>
      <c r="I518" s="2">
        <v>118</v>
      </c>
    </row>
    <row r="519" spans="3:9" x14ac:dyDescent="0.35">
      <c r="C519" s="2" t="s">
        <v>54</v>
      </c>
      <c r="D519" s="2" t="s">
        <v>28</v>
      </c>
      <c r="E519" s="2" t="s">
        <v>63</v>
      </c>
      <c r="F519" s="3">
        <v>44246</v>
      </c>
      <c r="G519" s="4">
        <v>3745</v>
      </c>
      <c r="H519" s="5">
        <v>177</v>
      </c>
      <c r="I519" s="2">
        <v>118</v>
      </c>
    </row>
    <row r="520" spans="3:9" x14ac:dyDescent="0.35">
      <c r="C520" s="2" t="s">
        <v>70</v>
      </c>
      <c r="D520" s="2" t="s">
        <v>40</v>
      </c>
      <c r="E520" s="2" t="s">
        <v>25</v>
      </c>
      <c r="F520" s="3">
        <v>44246</v>
      </c>
      <c r="G520" s="4">
        <v>4816</v>
      </c>
      <c r="H520" s="5">
        <v>100</v>
      </c>
      <c r="I520" s="2">
        <v>301</v>
      </c>
    </row>
    <row r="521" spans="3:9" x14ac:dyDescent="0.35">
      <c r="C521" s="2" t="s">
        <v>23</v>
      </c>
      <c r="D521" s="2" t="s">
        <v>45</v>
      </c>
      <c r="E521" s="2" t="s">
        <v>34</v>
      </c>
      <c r="F521" s="3">
        <v>44246</v>
      </c>
      <c r="G521" s="4">
        <v>1736</v>
      </c>
      <c r="H521" s="5">
        <v>72</v>
      </c>
      <c r="I521" s="2">
        <v>193</v>
      </c>
    </row>
    <row r="522" spans="3:9" x14ac:dyDescent="0.35">
      <c r="C522" s="2" t="s">
        <v>42</v>
      </c>
      <c r="D522" s="2" t="s">
        <v>40</v>
      </c>
      <c r="E522" s="2" t="s">
        <v>72</v>
      </c>
      <c r="F522" s="3">
        <v>44246</v>
      </c>
      <c r="G522" s="4">
        <v>1099</v>
      </c>
      <c r="H522" s="5">
        <v>139</v>
      </c>
      <c r="I522" s="2">
        <v>92</v>
      </c>
    </row>
    <row r="523" spans="3:9" x14ac:dyDescent="0.35">
      <c r="C523" s="2" t="s">
        <v>52</v>
      </c>
      <c r="D523" s="2" t="s">
        <v>45</v>
      </c>
      <c r="E523" s="2" t="s">
        <v>63</v>
      </c>
      <c r="F523" s="3">
        <v>44246</v>
      </c>
      <c r="G523" s="4">
        <v>6692</v>
      </c>
      <c r="H523" s="5">
        <v>165</v>
      </c>
      <c r="I523" s="2">
        <v>231</v>
      </c>
    </row>
    <row r="524" spans="3:9" x14ac:dyDescent="0.35">
      <c r="C524" s="2" t="s">
        <v>23</v>
      </c>
      <c r="D524" s="2" t="s">
        <v>40</v>
      </c>
      <c r="E524" s="2" t="s">
        <v>34</v>
      </c>
      <c r="F524" s="3">
        <v>44249</v>
      </c>
      <c r="G524" s="4">
        <v>364</v>
      </c>
      <c r="H524" s="5">
        <v>177</v>
      </c>
      <c r="I524" s="2">
        <v>31</v>
      </c>
    </row>
    <row r="525" spans="3:9" x14ac:dyDescent="0.35">
      <c r="C525" s="2" t="s">
        <v>54</v>
      </c>
      <c r="D525" s="2" t="s">
        <v>24</v>
      </c>
      <c r="E525" s="2" t="s">
        <v>43</v>
      </c>
      <c r="F525" s="3">
        <v>44249</v>
      </c>
      <c r="G525" s="4">
        <v>10927</v>
      </c>
      <c r="H525" s="5">
        <v>202</v>
      </c>
      <c r="I525" s="2">
        <v>476</v>
      </c>
    </row>
    <row r="526" spans="3:9" x14ac:dyDescent="0.35">
      <c r="C526" s="2" t="s">
        <v>30</v>
      </c>
      <c r="D526" s="2" t="s">
        <v>15</v>
      </c>
      <c r="E526" s="2" t="s">
        <v>43</v>
      </c>
      <c r="F526" s="3">
        <v>44249</v>
      </c>
      <c r="G526" s="4">
        <v>11410</v>
      </c>
      <c r="H526" s="5">
        <v>103</v>
      </c>
      <c r="I526" s="2">
        <v>476</v>
      </c>
    </row>
    <row r="527" spans="3:9" x14ac:dyDescent="0.35">
      <c r="C527" s="2" t="s">
        <v>78</v>
      </c>
      <c r="D527" s="2" t="s">
        <v>20</v>
      </c>
      <c r="E527" s="2" t="s">
        <v>53</v>
      </c>
      <c r="F527" s="3">
        <v>44249</v>
      </c>
      <c r="G527" s="4">
        <v>2443</v>
      </c>
      <c r="H527" s="5">
        <v>337</v>
      </c>
      <c r="I527" s="2">
        <v>82</v>
      </c>
    </row>
    <row r="528" spans="3:9" x14ac:dyDescent="0.35">
      <c r="C528" s="2" t="s">
        <v>52</v>
      </c>
      <c r="D528" s="2" t="s">
        <v>24</v>
      </c>
      <c r="E528" s="2" t="s">
        <v>25</v>
      </c>
      <c r="F528" s="3">
        <v>44249</v>
      </c>
      <c r="G528" s="4">
        <v>329</v>
      </c>
      <c r="H528" s="5">
        <v>257</v>
      </c>
      <c r="I528" s="2">
        <v>26</v>
      </c>
    </row>
    <row r="529" spans="3:9" x14ac:dyDescent="0.35">
      <c r="C529" s="2" t="s">
        <v>35</v>
      </c>
      <c r="D529" s="2" t="s">
        <v>15</v>
      </c>
      <c r="E529" s="2" t="s">
        <v>49</v>
      </c>
      <c r="F529" s="3">
        <v>44249</v>
      </c>
      <c r="G529" s="4">
        <v>3066</v>
      </c>
      <c r="H529" s="5">
        <v>144</v>
      </c>
      <c r="I529" s="2">
        <v>128</v>
      </c>
    </row>
    <row r="530" spans="3:9" x14ac:dyDescent="0.35">
      <c r="C530" s="2" t="s">
        <v>37</v>
      </c>
      <c r="D530" s="2" t="s">
        <v>15</v>
      </c>
      <c r="E530" s="2" t="s">
        <v>34</v>
      </c>
      <c r="F530" s="3">
        <v>44249</v>
      </c>
      <c r="G530" s="4">
        <v>567</v>
      </c>
      <c r="H530" s="5">
        <v>243</v>
      </c>
      <c r="I530" s="2">
        <v>38</v>
      </c>
    </row>
    <row r="531" spans="3:9" x14ac:dyDescent="0.35">
      <c r="C531" s="2" t="s">
        <v>52</v>
      </c>
      <c r="D531" s="2" t="s">
        <v>15</v>
      </c>
      <c r="E531" s="2" t="s">
        <v>73</v>
      </c>
      <c r="F531" s="3">
        <v>44249</v>
      </c>
      <c r="G531" s="4">
        <v>14721</v>
      </c>
      <c r="H531" s="5">
        <v>257</v>
      </c>
      <c r="I531" s="2">
        <v>1052</v>
      </c>
    </row>
    <row r="532" spans="3:9" x14ac:dyDescent="0.35">
      <c r="C532" s="2" t="s">
        <v>59</v>
      </c>
      <c r="D532" s="2" t="s">
        <v>15</v>
      </c>
      <c r="E532" s="2" t="s">
        <v>75</v>
      </c>
      <c r="F532" s="3">
        <v>44249</v>
      </c>
      <c r="G532" s="4">
        <v>6986</v>
      </c>
      <c r="H532" s="5">
        <v>11</v>
      </c>
      <c r="I532" s="2">
        <v>350</v>
      </c>
    </row>
    <row r="533" spans="3:9" x14ac:dyDescent="0.35">
      <c r="C533" s="2" t="s">
        <v>47</v>
      </c>
      <c r="D533" s="2" t="s">
        <v>28</v>
      </c>
      <c r="E533" s="2" t="s">
        <v>43</v>
      </c>
      <c r="F533" s="3">
        <v>44249</v>
      </c>
      <c r="G533" s="4">
        <v>14112</v>
      </c>
      <c r="H533" s="5">
        <v>158</v>
      </c>
      <c r="I533" s="2">
        <v>784</v>
      </c>
    </row>
    <row r="534" spans="3:9" x14ac:dyDescent="0.35">
      <c r="C534" s="2" t="s">
        <v>54</v>
      </c>
      <c r="D534" s="2" t="s">
        <v>45</v>
      </c>
      <c r="E534" s="2" t="s">
        <v>73</v>
      </c>
      <c r="F534" s="3">
        <v>44249</v>
      </c>
      <c r="G534" s="4">
        <v>1771</v>
      </c>
      <c r="H534" s="5">
        <v>605</v>
      </c>
      <c r="I534" s="2">
        <v>137</v>
      </c>
    </row>
    <row r="535" spans="3:9" x14ac:dyDescent="0.35">
      <c r="C535" s="2" t="s">
        <v>69</v>
      </c>
      <c r="D535" s="2" t="s">
        <v>40</v>
      </c>
      <c r="E535" s="2" t="s">
        <v>74</v>
      </c>
      <c r="F535" s="3">
        <v>44249</v>
      </c>
      <c r="G535" s="4">
        <v>5082</v>
      </c>
      <c r="H535" s="5">
        <v>164</v>
      </c>
      <c r="I535" s="2">
        <v>231</v>
      </c>
    </row>
    <row r="536" spans="3:9" x14ac:dyDescent="0.35">
      <c r="C536" s="2" t="s">
        <v>30</v>
      </c>
      <c r="D536" s="2" t="s">
        <v>24</v>
      </c>
      <c r="E536" s="2" t="s">
        <v>32</v>
      </c>
      <c r="F536" s="3">
        <v>44249</v>
      </c>
      <c r="G536" s="4">
        <v>1827</v>
      </c>
      <c r="H536" s="5">
        <v>48</v>
      </c>
      <c r="I536" s="2">
        <v>102</v>
      </c>
    </row>
    <row r="537" spans="3:9" x14ac:dyDescent="0.35">
      <c r="C537" s="2" t="s">
        <v>62</v>
      </c>
      <c r="D537" s="2" t="s">
        <v>20</v>
      </c>
      <c r="E537" s="2" t="s">
        <v>49</v>
      </c>
      <c r="F537" s="3">
        <v>44249</v>
      </c>
      <c r="G537" s="4">
        <v>182</v>
      </c>
      <c r="H537" s="5">
        <v>85</v>
      </c>
      <c r="I537" s="2">
        <v>7</v>
      </c>
    </row>
    <row r="538" spans="3:9" x14ac:dyDescent="0.35">
      <c r="C538" s="2" t="s">
        <v>54</v>
      </c>
      <c r="D538" s="2" t="s">
        <v>15</v>
      </c>
      <c r="E538" s="2" t="s">
        <v>75</v>
      </c>
      <c r="F538" s="3">
        <v>44249</v>
      </c>
      <c r="G538" s="4">
        <v>5369</v>
      </c>
      <c r="H538" s="5">
        <v>136</v>
      </c>
      <c r="I538" s="2">
        <v>269</v>
      </c>
    </row>
    <row r="539" spans="3:9" x14ac:dyDescent="0.35">
      <c r="C539" s="2" t="s">
        <v>47</v>
      </c>
      <c r="D539" s="2" t="s">
        <v>28</v>
      </c>
      <c r="E539" s="2" t="s">
        <v>49</v>
      </c>
      <c r="F539" s="3">
        <v>44249</v>
      </c>
      <c r="G539" s="4">
        <v>6034</v>
      </c>
      <c r="H539" s="5">
        <v>169</v>
      </c>
      <c r="I539" s="2">
        <v>275</v>
      </c>
    </row>
    <row r="540" spans="3:9" x14ac:dyDescent="0.35">
      <c r="C540" s="2" t="s">
        <v>59</v>
      </c>
      <c r="D540" s="2" t="s">
        <v>24</v>
      </c>
      <c r="E540" s="2" t="s">
        <v>39</v>
      </c>
      <c r="F540" s="3">
        <v>44249</v>
      </c>
      <c r="G540" s="4">
        <v>13209</v>
      </c>
      <c r="H540" s="5">
        <v>204</v>
      </c>
      <c r="I540" s="2">
        <v>881</v>
      </c>
    </row>
    <row r="541" spans="3:9" x14ac:dyDescent="0.35">
      <c r="C541" s="2" t="s">
        <v>30</v>
      </c>
      <c r="D541" s="2" t="s">
        <v>40</v>
      </c>
      <c r="E541" s="2" t="s">
        <v>57</v>
      </c>
      <c r="F541" s="3">
        <v>44249</v>
      </c>
      <c r="G541" s="4">
        <v>847</v>
      </c>
      <c r="H541" s="5">
        <v>263</v>
      </c>
      <c r="I541" s="2">
        <v>30</v>
      </c>
    </row>
    <row r="542" spans="3:9" x14ac:dyDescent="0.35">
      <c r="C542" s="2" t="s">
        <v>66</v>
      </c>
      <c r="D542" s="2" t="s">
        <v>24</v>
      </c>
      <c r="E542" s="2" t="s">
        <v>26</v>
      </c>
      <c r="F542" s="3">
        <v>44249</v>
      </c>
      <c r="G542" s="4">
        <v>1015</v>
      </c>
      <c r="H542" s="5">
        <v>66</v>
      </c>
      <c r="I542" s="2">
        <v>64</v>
      </c>
    </row>
    <row r="543" spans="3:9" x14ac:dyDescent="0.35">
      <c r="C543" s="2" t="s">
        <v>52</v>
      </c>
      <c r="D543" s="2" t="s">
        <v>24</v>
      </c>
      <c r="E543" s="2" t="s">
        <v>26</v>
      </c>
      <c r="F543" s="3">
        <v>44250</v>
      </c>
      <c r="G543" s="4">
        <v>16247</v>
      </c>
      <c r="H543" s="5">
        <v>215</v>
      </c>
      <c r="I543" s="2">
        <v>2031</v>
      </c>
    </row>
    <row r="544" spans="3:9" x14ac:dyDescent="0.35">
      <c r="C544" s="2" t="s">
        <v>76</v>
      </c>
      <c r="D544" s="2" t="s">
        <v>24</v>
      </c>
      <c r="E544" s="2" t="s">
        <v>34</v>
      </c>
      <c r="F544" s="3">
        <v>44250</v>
      </c>
      <c r="G544" s="4">
        <v>2422</v>
      </c>
      <c r="H544" s="5">
        <v>41</v>
      </c>
      <c r="I544" s="2">
        <v>303</v>
      </c>
    </row>
    <row r="545" spans="3:9" x14ac:dyDescent="0.35">
      <c r="C545" s="2" t="s">
        <v>56</v>
      </c>
      <c r="D545" s="2" t="s">
        <v>24</v>
      </c>
      <c r="E545" s="2" t="s">
        <v>74</v>
      </c>
      <c r="F545" s="3">
        <v>44250</v>
      </c>
      <c r="G545" s="4">
        <v>3997</v>
      </c>
      <c r="H545" s="5">
        <v>333</v>
      </c>
      <c r="I545" s="2">
        <v>174</v>
      </c>
    </row>
    <row r="546" spans="3:9" x14ac:dyDescent="0.35">
      <c r="C546" s="2" t="s">
        <v>78</v>
      </c>
      <c r="D546" s="2" t="s">
        <v>28</v>
      </c>
      <c r="E546" s="2" t="s">
        <v>32</v>
      </c>
      <c r="F546" s="3">
        <v>44250</v>
      </c>
      <c r="G546" s="4">
        <v>7182</v>
      </c>
      <c r="H546" s="5">
        <v>125</v>
      </c>
      <c r="I546" s="2">
        <v>479</v>
      </c>
    </row>
    <row r="547" spans="3:9" x14ac:dyDescent="0.35">
      <c r="C547" s="2" t="s">
        <v>76</v>
      </c>
      <c r="D547" s="2" t="s">
        <v>20</v>
      </c>
      <c r="E547" s="2" t="s">
        <v>39</v>
      </c>
      <c r="F547" s="3">
        <v>44250</v>
      </c>
      <c r="G547" s="4">
        <v>1246</v>
      </c>
      <c r="H547" s="5">
        <v>163</v>
      </c>
      <c r="I547" s="2">
        <v>70</v>
      </c>
    </row>
    <row r="548" spans="3:9" x14ac:dyDescent="0.35">
      <c r="C548" s="2" t="s">
        <v>78</v>
      </c>
      <c r="D548" s="2" t="s">
        <v>45</v>
      </c>
      <c r="E548" s="2" t="s">
        <v>44</v>
      </c>
      <c r="F548" s="3">
        <v>44250</v>
      </c>
      <c r="G548" s="4">
        <v>553</v>
      </c>
      <c r="H548" s="5">
        <v>50</v>
      </c>
      <c r="I548" s="2">
        <v>27</v>
      </c>
    </row>
    <row r="549" spans="3:9" x14ac:dyDescent="0.35">
      <c r="C549" s="2" t="s">
        <v>77</v>
      </c>
      <c r="D549" s="2" t="s">
        <v>28</v>
      </c>
      <c r="E549" s="2" t="s">
        <v>65</v>
      </c>
      <c r="F549" s="3">
        <v>44250</v>
      </c>
      <c r="G549" s="4">
        <v>2681</v>
      </c>
      <c r="H549" s="5">
        <v>206</v>
      </c>
      <c r="I549" s="2">
        <v>207</v>
      </c>
    </row>
    <row r="550" spans="3:9" x14ac:dyDescent="0.35">
      <c r="C550" s="2" t="s">
        <v>48</v>
      </c>
      <c r="D550" s="2" t="s">
        <v>40</v>
      </c>
      <c r="E550" s="2" t="s">
        <v>34</v>
      </c>
      <c r="F550" s="3">
        <v>44250</v>
      </c>
      <c r="G550" s="4">
        <v>2800</v>
      </c>
      <c r="H550" s="5">
        <v>78</v>
      </c>
      <c r="I550" s="2">
        <v>234</v>
      </c>
    </row>
    <row r="551" spans="3:9" x14ac:dyDescent="0.35">
      <c r="C551" s="2" t="s">
        <v>77</v>
      </c>
      <c r="D551" s="2" t="s">
        <v>45</v>
      </c>
      <c r="E551" s="2" t="s">
        <v>16</v>
      </c>
      <c r="F551" s="3">
        <v>44250</v>
      </c>
      <c r="G551" s="4">
        <v>4851</v>
      </c>
      <c r="H551" s="5">
        <v>160</v>
      </c>
      <c r="I551" s="2">
        <v>304</v>
      </c>
    </row>
    <row r="552" spans="3:9" x14ac:dyDescent="0.35">
      <c r="C552" s="2" t="s">
        <v>41</v>
      </c>
      <c r="D552" s="2" t="s">
        <v>24</v>
      </c>
      <c r="E552" s="2" t="s">
        <v>57</v>
      </c>
      <c r="F552" s="3">
        <v>44250</v>
      </c>
      <c r="G552" s="4">
        <v>168</v>
      </c>
      <c r="H552" s="5">
        <v>3</v>
      </c>
      <c r="I552" s="2">
        <v>6</v>
      </c>
    </row>
    <row r="553" spans="3:9" x14ac:dyDescent="0.35">
      <c r="C553" s="2" t="s">
        <v>64</v>
      </c>
      <c r="D553" s="2" t="s">
        <v>40</v>
      </c>
      <c r="E553" s="2" t="s">
        <v>65</v>
      </c>
      <c r="F553" s="3">
        <v>44250</v>
      </c>
      <c r="G553" s="4">
        <v>315</v>
      </c>
      <c r="H553" s="5">
        <v>5</v>
      </c>
      <c r="I553" s="2">
        <v>21</v>
      </c>
    </row>
    <row r="554" spans="3:9" x14ac:dyDescent="0.35">
      <c r="C554" s="2" t="s">
        <v>35</v>
      </c>
      <c r="D554" s="2" t="s">
        <v>24</v>
      </c>
      <c r="E554" s="2" t="s">
        <v>44</v>
      </c>
      <c r="F554" s="3">
        <v>44250</v>
      </c>
      <c r="G554" s="4">
        <v>11851</v>
      </c>
      <c r="H554" s="5">
        <v>58</v>
      </c>
      <c r="I554" s="2">
        <v>741</v>
      </c>
    </row>
    <row r="555" spans="3:9" x14ac:dyDescent="0.35">
      <c r="C555" s="2" t="s">
        <v>52</v>
      </c>
      <c r="D555" s="2" t="s">
        <v>15</v>
      </c>
      <c r="E555" s="2" t="s">
        <v>49</v>
      </c>
      <c r="F555" s="3">
        <v>44250</v>
      </c>
      <c r="G555" s="4">
        <v>3220</v>
      </c>
      <c r="H555" s="5">
        <v>261</v>
      </c>
      <c r="I555" s="2">
        <v>147</v>
      </c>
    </row>
    <row r="556" spans="3:9" x14ac:dyDescent="0.35">
      <c r="C556" s="2" t="s">
        <v>41</v>
      </c>
      <c r="D556" s="2" t="s">
        <v>45</v>
      </c>
      <c r="E556" s="2" t="s">
        <v>72</v>
      </c>
      <c r="F556" s="3">
        <v>44250</v>
      </c>
      <c r="G556" s="4">
        <v>11935</v>
      </c>
      <c r="H556" s="5">
        <v>307</v>
      </c>
      <c r="I556" s="2">
        <v>1194</v>
      </c>
    </row>
    <row r="557" spans="3:9" x14ac:dyDescent="0.35">
      <c r="C557" s="2" t="s">
        <v>33</v>
      </c>
      <c r="D557" s="2" t="s">
        <v>24</v>
      </c>
      <c r="E557" s="2" t="s">
        <v>74</v>
      </c>
      <c r="F557" s="3">
        <v>44250</v>
      </c>
      <c r="G557" s="4">
        <v>12404</v>
      </c>
      <c r="H557" s="5">
        <v>186</v>
      </c>
      <c r="I557" s="2">
        <v>478</v>
      </c>
    </row>
    <row r="558" spans="3:9" x14ac:dyDescent="0.35">
      <c r="C558" s="2" t="s">
        <v>66</v>
      </c>
      <c r="D558" s="2" t="s">
        <v>40</v>
      </c>
      <c r="E558" s="2" t="s">
        <v>65</v>
      </c>
      <c r="F558" s="3">
        <v>44251</v>
      </c>
      <c r="G558" s="4">
        <v>1519</v>
      </c>
      <c r="H558" s="5">
        <v>132</v>
      </c>
      <c r="I558" s="2">
        <v>90</v>
      </c>
    </row>
    <row r="559" spans="3:9" x14ac:dyDescent="0.35">
      <c r="C559" s="2" t="s">
        <v>66</v>
      </c>
      <c r="D559" s="2" t="s">
        <v>20</v>
      </c>
      <c r="E559" s="2" t="s">
        <v>57</v>
      </c>
      <c r="F559" s="3">
        <v>44251</v>
      </c>
      <c r="G559" s="4">
        <v>10934</v>
      </c>
      <c r="H559" s="5">
        <v>182</v>
      </c>
      <c r="I559" s="2">
        <v>476</v>
      </c>
    </row>
    <row r="560" spans="3:9" x14ac:dyDescent="0.35">
      <c r="C560" s="2" t="s">
        <v>71</v>
      </c>
      <c r="D560" s="2" t="s">
        <v>45</v>
      </c>
      <c r="E560" s="2" t="s">
        <v>74</v>
      </c>
      <c r="F560" s="3">
        <v>44251</v>
      </c>
      <c r="G560" s="4">
        <v>3346</v>
      </c>
      <c r="H560" s="5">
        <v>179</v>
      </c>
      <c r="I560" s="2">
        <v>129</v>
      </c>
    </row>
    <row r="561" spans="3:9" x14ac:dyDescent="0.35">
      <c r="C561" s="2" t="s">
        <v>78</v>
      </c>
      <c r="D561" s="2" t="s">
        <v>24</v>
      </c>
      <c r="E561" s="2" t="s">
        <v>61</v>
      </c>
      <c r="F561" s="3">
        <v>44251</v>
      </c>
      <c r="G561" s="4">
        <v>8351</v>
      </c>
      <c r="H561" s="5">
        <v>36</v>
      </c>
      <c r="I561" s="2">
        <v>398</v>
      </c>
    </row>
    <row r="562" spans="3:9" x14ac:dyDescent="0.35">
      <c r="C562" s="2" t="s">
        <v>30</v>
      </c>
      <c r="D562" s="2" t="s">
        <v>45</v>
      </c>
      <c r="E562" s="2" t="s">
        <v>25</v>
      </c>
      <c r="F562" s="3">
        <v>44251</v>
      </c>
      <c r="G562" s="4">
        <v>11718</v>
      </c>
      <c r="H562" s="5">
        <v>76</v>
      </c>
      <c r="I562" s="2">
        <v>733</v>
      </c>
    </row>
    <row r="563" spans="3:9" x14ac:dyDescent="0.35">
      <c r="C563" s="2" t="s">
        <v>42</v>
      </c>
      <c r="D563" s="2" t="s">
        <v>24</v>
      </c>
      <c r="E563" s="2" t="s">
        <v>61</v>
      </c>
      <c r="F563" s="3">
        <v>44251</v>
      </c>
      <c r="G563" s="4">
        <v>2681</v>
      </c>
      <c r="H563" s="5">
        <v>115</v>
      </c>
      <c r="I563" s="2">
        <v>117</v>
      </c>
    </row>
    <row r="564" spans="3:9" x14ac:dyDescent="0.35">
      <c r="C564" s="2" t="s">
        <v>66</v>
      </c>
      <c r="D564" s="2" t="s">
        <v>20</v>
      </c>
      <c r="E564" s="2" t="s">
        <v>26</v>
      </c>
      <c r="F564" s="3">
        <v>44251</v>
      </c>
      <c r="G564" s="4">
        <v>6188</v>
      </c>
      <c r="H564" s="5">
        <v>292</v>
      </c>
      <c r="I564" s="2">
        <v>563</v>
      </c>
    </row>
    <row r="565" spans="3:9" x14ac:dyDescent="0.35">
      <c r="C565" s="2" t="s">
        <v>64</v>
      </c>
      <c r="D565" s="2" t="s">
        <v>40</v>
      </c>
      <c r="E565" s="2" t="s">
        <v>31</v>
      </c>
      <c r="F565" s="3">
        <v>44251</v>
      </c>
      <c r="G565" s="4">
        <v>10941</v>
      </c>
      <c r="H565" s="5">
        <v>182</v>
      </c>
      <c r="I565" s="2">
        <v>521</v>
      </c>
    </row>
    <row r="566" spans="3:9" x14ac:dyDescent="0.35">
      <c r="C566" s="2" t="s">
        <v>64</v>
      </c>
      <c r="D566" s="2" t="s">
        <v>24</v>
      </c>
      <c r="E566" s="2" t="s">
        <v>17</v>
      </c>
      <c r="F566" s="3">
        <v>44251</v>
      </c>
      <c r="G566" s="4">
        <v>3647</v>
      </c>
      <c r="H566" s="5">
        <v>220</v>
      </c>
      <c r="I566" s="2">
        <v>141</v>
      </c>
    </row>
    <row r="567" spans="3:9" x14ac:dyDescent="0.35">
      <c r="C567" s="2" t="s">
        <v>77</v>
      </c>
      <c r="D567" s="2" t="s">
        <v>24</v>
      </c>
      <c r="E567" s="2" t="s">
        <v>74</v>
      </c>
      <c r="F567" s="3">
        <v>44252</v>
      </c>
      <c r="G567" s="4">
        <v>2436</v>
      </c>
      <c r="H567" s="5">
        <v>130</v>
      </c>
      <c r="I567" s="2">
        <v>122</v>
      </c>
    </row>
    <row r="568" spans="3:9" x14ac:dyDescent="0.35">
      <c r="C568" s="2" t="s">
        <v>64</v>
      </c>
      <c r="D568" s="2" t="s">
        <v>24</v>
      </c>
      <c r="E568" s="2" t="s">
        <v>57</v>
      </c>
      <c r="F568" s="3">
        <v>44252</v>
      </c>
      <c r="G568" s="4">
        <v>896</v>
      </c>
      <c r="H568" s="5">
        <v>346</v>
      </c>
      <c r="I568" s="2">
        <v>41</v>
      </c>
    </row>
    <row r="569" spans="3:9" x14ac:dyDescent="0.35">
      <c r="C569" s="2" t="s">
        <v>35</v>
      </c>
      <c r="D569" s="2" t="s">
        <v>28</v>
      </c>
      <c r="E569" s="2" t="s">
        <v>57</v>
      </c>
      <c r="F569" s="3">
        <v>44252</v>
      </c>
      <c r="G569" s="4">
        <v>3808</v>
      </c>
      <c r="H569" s="5">
        <v>17</v>
      </c>
      <c r="I569" s="2">
        <v>174</v>
      </c>
    </row>
    <row r="570" spans="3:9" x14ac:dyDescent="0.35">
      <c r="C570" s="2" t="s">
        <v>35</v>
      </c>
      <c r="D570" s="2" t="s">
        <v>24</v>
      </c>
      <c r="E570" s="2" t="s">
        <v>39</v>
      </c>
      <c r="F570" s="3">
        <v>44252</v>
      </c>
      <c r="G570" s="4">
        <v>10920</v>
      </c>
      <c r="H570" s="5">
        <v>278</v>
      </c>
      <c r="I570" s="2">
        <v>683</v>
      </c>
    </row>
    <row r="571" spans="3:9" x14ac:dyDescent="0.35">
      <c r="C571" s="2" t="s">
        <v>68</v>
      </c>
      <c r="D571" s="2" t="s">
        <v>15</v>
      </c>
      <c r="E571" s="2" t="s">
        <v>65</v>
      </c>
      <c r="F571" s="3">
        <v>44252</v>
      </c>
      <c r="G571" s="4">
        <v>4186</v>
      </c>
      <c r="H571" s="5">
        <v>75</v>
      </c>
      <c r="I571" s="2">
        <v>299</v>
      </c>
    </row>
    <row r="572" spans="3:9" x14ac:dyDescent="0.35">
      <c r="C572" s="2" t="s">
        <v>78</v>
      </c>
      <c r="D572" s="2" t="s">
        <v>24</v>
      </c>
      <c r="E572" s="2" t="s">
        <v>43</v>
      </c>
      <c r="F572" s="3">
        <v>44252</v>
      </c>
      <c r="G572" s="4">
        <v>6797</v>
      </c>
      <c r="H572" s="5">
        <v>72</v>
      </c>
      <c r="I572" s="2">
        <v>309</v>
      </c>
    </row>
    <row r="573" spans="3:9" x14ac:dyDescent="0.35">
      <c r="C573" s="2" t="s">
        <v>78</v>
      </c>
      <c r="D573" s="2" t="s">
        <v>40</v>
      </c>
      <c r="E573" s="2" t="s">
        <v>61</v>
      </c>
      <c r="F573" s="3">
        <v>44252</v>
      </c>
      <c r="G573" s="4">
        <v>4319</v>
      </c>
      <c r="H573" s="5">
        <v>56</v>
      </c>
      <c r="I573" s="2">
        <v>155</v>
      </c>
    </row>
    <row r="574" spans="3:9" x14ac:dyDescent="0.35">
      <c r="C574" s="2" t="s">
        <v>70</v>
      </c>
      <c r="D574" s="2" t="s">
        <v>24</v>
      </c>
      <c r="E574" s="2" t="s">
        <v>73</v>
      </c>
      <c r="F574" s="3">
        <v>44252</v>
      </c>
      <c r="G574" s="4">
        <v>1673</v>
      </c>
      <c r="H574" s="5">
        <v>99</v>
      </c>
      <c r="I574" s="2">
        <v>105</v>
      </c>
    </row>
    <row r="575" spans="3:9" x14ac:dyDescent="0.35">
      <c r="C575" s="2" t="s">
        <v>48</v>
      </c>
      <c r="D575" s="2" t="s">
        <v>15</v>
      </c>
      <c r="E575" s="2" t="s">
        <v>32</v>
      </c>
      <c r="F575" s="3">
        <v>44252</v>
      </c>
      <c r="G575" s="4">
        <v>735</v>
      </c>
      <c r="H575" s="5">
        <v>84</v>
      </c>
      <c r="I575" s="2">
        <v>35</v>
      </c>
    </row>
    <row r="576" spans="3:9" x14ac:dyDescent="0.35">
      <c r="C576" s="2" t="s">
        <v>48</v>
      </c>
      <c r="D576" s="2" t="s">
        <v>40</v>
      </c>
      <c r="E576" s="2" t="s">
        <v>63</v>
      </c>
      <c r="F576" s="3">
        <v>44252</v>
      </c>
      <c r="G576" s="4">
        <v>2632</v>
      </c>
      <c r="H576" s="5">
        <v>39</v>
      </c>
      <c r="I576" s="2">
        <v>106</v>
      </c>
    </row>
    <row r="577" spans="3:9" x14ac:dyDescent="0.35">
      <c r="C577" s="2" t="s">
        <v>35</v>
      </c>
      <c r="D577" s="2" t="s">
        <v>15</v>
      </c>
      <c r="E577" s="2" t="s">
        <v>58</v>
      </c>
      <c r="F577" s="3">
        <v>44252</v>
      </c>
      <c r="G577" s="4">
        <v>2030</v>
      </c>
      <c r="H577" s="5">
        <v>68</v>
      </c>
      <c r="I577" s="2">
        <v>170</v>
      </c>
    </row>
    <row r="578" spans="3:9" x14ac:dyDescent="0.35">
      <c r="C578" s="2" t="s">
        <v>33</v>
      </c>
      <c r="D578" s="2" t="s">
        <v>28</v>
      </c>
      <c r="E578" s="2" t="s">
        <v>38</v>
      </c>
      <c r="F578" s="3">
        <v>44252</v>
      </c>
      <c r="G578" s="4">
        <v>1169</v>
      </c>
      <c r="H578" s="5">
        <v>265</v>
      </c>
      <c r="I578" s="2">
        <v>47</v>
      </c>
    </row>
    <row r="579" spans="3:9" x14ac:dyDescent="0.35">
      <c r="C579" s="2" t="s">
        <v>59</v>
      </c>
      <c r="D579" s="2" t="s">
        <v>15</v>
      </c>
      <c r="E579" s="2" t="s">
        <v>39</v>
      </c>
      <c r="F579" s="3">
        <v>44252</v>
      </c>
      <c r="G579" s="4">
        <v>3703</v>
      </c>
      <c r="H579" s="5">
        <v>54</v>
      </c>
      <c r="I579" s="2">
        <v>206</v>
      </c>
    </row>
    <row r="580" spans="3:9" x14ac:dyDescent="0.35">
      <c r="C580" s="2" t="s">
        <v>14</v>
      </c>
      <c r="D580" s="2" t="s">
        <v>45</v>
      </c>
      <c r="E580" s="2" t="s">
        <v>25</v>
      </c>
      <c r="F580" s="3">
        <v>44252</v>
      </c>
      <c r="G580" s="4">
        <v>805</v>
      </c>
      <c r="H580" s="5">
        <v>48</v>
      </c>
      <c r="I580" s="2">
        <v>54</v>
      </c>
    </row>
    <row r="581" spans="3:9" x14ac:dyDescent="0.35">
      <c r="C581" s="2" t="s">
        <v>77</v>
      </c>
      <c r="D581" s="2" t="s">
        <v>45</v>
      </c>
      <c r="E581" s="2" t="s">
        <v>73</v>
      </c>
      <c r="F581" s="3">
        <v>44252</v>
      </c>
      <c r="G581" s="4">
        <v>406</v>
      </c>
      <c r="H581" s="5">
        <v>260</v>
      </c>
      <c r="I581" s="2">
        <v>21</v>
      </c>
    </row>
    <row r="582" spans="3:9" x14ac:dyDescent="0.35">
      <c r="C582" s="2" t="s">
        <v>48</v>
      </c>
      <c r="D582" s="2" t="s">
        <v>40</v>
      </c>
      <c r="E582" s="2" t="s">
        <v>58</v>
      </c>
      <c r="F582" s="3">
        <v>44252</v>
      </c>
      <c r="G582" s="4">
        <v>3591</v>
      </c>
      <c r="H582" s="5">
        <v>73</v>
      </c>
      <c r="I582" s="2">
        <v>360</v>
      </c>
    </row>
    <row r="583" spans="3:9" x14ac:dyDescent="0.35">
      <c r="C583" s="2" t="s">
        <v>48</v>
      </c>
      <c r="D583" s="2" t="s">
        <v>45</v>
      </c>
      <c r="E583" s="2" t="s">
        <v>25</v>
      </c>
      <c r="F583" s="3">
        <v>44252</v>
      </c>
      <c r="G583" s="4">
        <v>5551</v>
      </c>
      <c r="H583" s="5">
        <v>210</v>
      </c>
      <c r="I583" s="2">
        <v>463</v>
      </c>
    </row>
    <row r="584" spans="3:9" x14ac:dyDescent="0.35">
      <c r="C584" s="2" t="s">
        <v>78</v>
      </c>
      <c r="D584" s="2" t="s">
        <v>40</v>
      </c>
      <c r="E584" s="2" t="s">
        <v>25</v>
      </c>
      <c r="F584" s="3">
        <v>44252</v>
      </c>
      <c r="G584" s="4">
        <v>3605</v>
      </c>
      <c r="H584" s="5">
        <v>347</v>
      </c>
      <c r="I584" s="2">
        <v>258</v>
      </c>
    </row>
    <row r="585" spans="3:9" x14ac:dyDescent="0.35">
      <c r="C585" s="2" t="s">
        <v>59</v>
      </c>
      <c r="D585" s="2" t="s">
        <v>24</v>
      </c>
      <c r="E585" s="2" t="s">
        <v>32</v>
      </c>
      <c r="F585" s="3">
        <v>44252</v>
      </c>
      <c r="G585" s="4">
        <v>6356</v>
      </c>
      <c r="H585" s="5">
        <v>38</v>
      </c>
      <c r="I585" s="2">
        <v>374</v>
      </c>
    </row>
    <row r="586" spans="3:9" x14ac:dyDescent="0.35">
      <c r="C586" s="2" t="s">
        <v>78</v>
      </c>
      <c r="D586" s="2" t="s">
        <v>40</v>
      </c>
      <c r="E586" s="2" t="s">
        <v>72</v>
      </c>
      <c r="F586" s="3">
        <v>44252</v>
      </c>
      <c r="G586" s="4">
        <v>602</v>
      </c>
      <c r="H586" s="5">
        <v>238</v>
      </c>
      <c r="I586" s="2">
        <v>41</v>
      </c>
    </row>
    <row r="587" spans="3:9" x14ac:dyDescent="0.35">
      <c r="C587" s="2" t="s">
        <v>77</v>
      </c>
      <c r="D587" s="2" t="s">
        <v>20</v>
      </c>
      <c r="E587" s="2" t="s">
        <v>25</v>
      </c>
      <c r="F587" s="3">
        <v>44253</v>
      </c>
      <c r="G587" s="4">
        <v>7042</v>
      </c>
      <c r="H587" s="5">
        <v>142</v>
      </c>
      <c r="I587" s="2">
        <v>470</v>
      </c>
    </row>
    <row r="588" spans="3:9" x14ac:dyDescent="0.35">
      <c r="C588" s="2" t="s">
        <v>66</v>
      </c>
      <c r="D588" s="2" t="s">
        <v>40</v>
      </c>
      <c r="E588" s="2" t="s">
        <v>32</v>
      </c>
      <c r="F588" s="3">
        <v>44253</v>
      </c>
      <c r="G588" s="4">
        <v>2968</v>
      </c>
      <c r="H588" s="5">
        <v>215</v>
      </c>
      <c r="I588" s="2">
        <v>142</v>
      </c>
    </row>
    <row r="589" spans="3:9" x14ac:dyDescent="0.35">
      <c r="C589" s="2" t="s">
        <v>56</v>
      </c>
      <c r="D589" s="2" t="s">
        <v>20</v>
      </c>
      <c r="E589" s="2" t="s">
        <v>74</v>
      </c>
      <c r="F589" s="3">
        <v>44253</v>
      </c>
      <c r="G589" s="4">
        <v>294</v>
      </c>
      <c r="H589" s="5">
        <v>80</v>
      </c>
      <c r="I589" s="2">
        <v>17</v>
      </c>
    </row>
    <row r="590" spans="3:9" x14ac:dyDescent="0.35">
      <c r="C590" s="2" t="s">
        <v>41</v>
      </c>
      <c r="D590" s="2" t="s">
        <v>15</v>
      </c>
      <c r="E590" s="2" t="s">
        <v>63</v>
      </c>
      <c r="F590" s="3">
        <v>44253</v>
      </c>
      <c r="G590" s="4">
        <v>6363</v>
      </c>
      <c r="H590" s="5">
        <v>68</v>
      </c>
      <c r="I590" s="2">
        <v>213</v>
      </c>
    </row>
    <row r="591" spans="3:9" x14ac:dyDescent="0.35">
      <c r="C591" s="2" t="s">
        <v>59</v>
      </c>
      <c r="D591" s="2" t="s">
        <v>28</v>
      </c>
      <c r="E591" s="2" t="s">
        <v>65</v>
      </c>
      <c r="F591" s="3">
        <v>44253</v>
      </c>
      <c r="G591" s="4">
        <v>280</v>
      </c>
      <c r="H591" s="5">
        <v>220</v>
      </c>
      <c r="I591" s="2">
        <v>18</v>
      </c>
    </row>
    <row r="592" spans="3:9" x14ac:dyDescent="0.35">
      <c r="C592" s="2" t="s">
        <v>64</v>
      </c>
      <c r="D592" s="2" t="s">
        <v>24</v>
      </c>
      <c r="E592" s="2" t="s">
        <v>75</v>
      </c>
      <c r="F592" s="3">
        <v>44253</v>
      </c>
      <c r="G592" s="4">
        <v>406</v>
      </c>
      <c r="H592" s="5">
        <v>22</v>
      </c>
      <c r="I592" s="2">
        <v>29</v>
      </c>
    </row>
    <row r="593" spans="3:9" x14ac:dyDescent="0.35">
      <c r="C593" s="2" t="s">
        <v>62</v>
      </c>
      <c r="D593" s="2" t="s">
        <v>15</v>
      </c>
      <c r="E593" s="2" t="s">
        <v>49</v>
      </c>
      <c r="F593" s="3">
        <v>44253</v>
      </c>
      <c r="G593" s="4">
        <v>4144</v>
      </c>
      <c r="H593" s="5">
        <v>374</v>
      </c>
      <c r="I593" s="2">
        <v>139</v>
      </c>
    </row>
    <row r="594" spans="3:9" x14ac:dyDescent="0.35">
      <c r="C594" s="2" t="s">
        <v>54</v>
      </c>
      <c r="D594" s="2" t="s">
        <v>15</v>
      </c>
      <c r="E594" s="2" t="s">
        <v>17</v>
      </c>
      <c r="F594" s="3">
        <v>44253</v>
      </c>
      <c r="G594" s="4">
        <v>5341</v>
      </c>
      <c r="H594" s="5">
        <v>179</v>
      </c>
      <c r="I594" s="2">
        <v>173</v>
      </c>
    </row>
    <row r="595" spans="3:9" x14ac:dyDescent="0.35">
      <c r="C595" s="2" t="s">
        <v>42</v>
      </c>
      <c r="D595" s="2" t="s">
        <v>40</v>
      </c>
      <c r="E595" s="2" t="s">
        <v>65</v>
      </c>
      <c r="F595" s="3">
        <v>44253</v>
      </c>
      <c r="G595" s="4">
        <v>2947</v>
      </c>
      <c r="H595" s="5">
        <v>103</v>
      </c>
      <c r="I595" s="2">
        <v>197</v>
      </c>
    </row>
    <row r="596" spans="3:9" x14ac:dyDescent="0.35">
      <c r="C596" s="2" t="s">
        <v>23</v>
      </c>
      <c r="D596" s="2" t="s">
        <v>15</v>
      </c>
      <c r="E596" s="2" t="s">
        <v>72</v>
      </c>
      <c r="F596" s="3">
        <v>44253</v>
      </c>
      <c r="G596" s="4">
        <v>12026</v>
      </c>
      <c r="H596" s="5">
        <v>166</v>
      </c>
      <c r="I596" s="2">
        <v>926</v>
      </c>
    </row>
    <row r="597" spans="3:9" x14ac:dyDescent="0.35">
      <c r="C597" s="2" t="s">
        <v>56</v>
      </c>
      <c r="D597" s="2" t="s">
        <v>15</v>
      </c>
      <c r="E597" s="2" t="s">
        <v>73</v>
      </c>
      <c r="F597" s="3">
        <v>44253</v>
      </c>
      <c r="G597" s="4">
        <v>3983</v>
      </c>
      <c r="H597" s="5">
        <v>237</v>
      </c>
      <c r="I597" s="2">
        <v>307</v>
      </c>
    </row>
    <row r="598" spans="3:9" x14ac:dyDescent="0.35">
      <c r="C598" s="2" t="s">
        <v>35</v>
      </c>
      <c r="D598" s="2" t="s">
        <v>20</v>
      </c>
      <c r="E598" s="2" t="s">
        <v>25</v>
      </c>
      <c r="F598" s="3">
        <v>44253</v>
      </c>
      <c r="G598" s="4">
        <v>1792</v>
      </c>
      <c r="H598" s="5">
        <v>283</v>
      </c>
      <c r="I598" s="2">
        <v>163</v>
      </c>
    </row>
    <row r="599" spans="3:9" x14ac:dyDescent="0.35">
      <c r="C599" s="2" t="s">
        <v>14</v>
      </c>
      <c r="D599" s="2" t="s">
        <v>45</v>
      </c>
      <c r="E599" s="2" t="s">
        <v>17</v>
      </c>
      <c r="F599" s="3">
        <v>44253</v>
      </c>
      <c r="G599" s="4">
        <v>1526</v>
      </c>
      <c r="H599" s="5">
        <v>150</v>
      </c>
      <c r="I599" s="2">
        <v>67</v>
      </c>
    </row>
    <row r="600" spans="3:9" x14ac:dyDescent="0.35">
      <c r="C600" s="2" t="s">
        <v>48</v>
      </c>
      <c r="D600" s="2" t="s">
        <v>28</v>
      </c>
      <c r="E600" s="2" t="s">
        <v>53</v>
      </c>
      <c r="F600" s="3">
        <v>44253</v>
      </c>
      <c r="G600" s="4">
        <v>5313</v>
      </c>
      <c r="H600" s="5">
        <v>70</v>
      </c>
      <c r="I600" s="2">
        <v>190</v>
      </c>
    </row>
    <row r="601" spans="3:9" x14ac:dyDescent="0.35">
      <c r="C601" s="2" t="s">
        <v>54</v>
      </c>
      <c r="D601" s="2" t="s">
        <v>45</v>
      </c>
      <c r="E601" s="2" t="s">
        <v>63</v>
      </c>
      <c r="F601" s="3">
        <v>44253</v>
      </c>
      <c r="G601" s="4">
        <v>7728</v>
      </c>
      <c r="H601" s="5">
        <v>48</v>
      </c>
      <c r="I601" s="2">
        <v>242</v>
      </c>
    </row>
    <row r="602" spans="3:9" x14ac:dyDescent="0.35">
      <c r="C602" s="2" t="s">
        <v>70</v>
      </c>
      <c r="D602" s="2" t="s">
        <v>24</v>
      </c>
      <c r="E602" s="2" t="s">
        <v>43</v>
      </c>
      <c r="F602" s="3">
        <v>44253</v>
      </c>
      <c r="G602" s="4">
        <v>413</v>
      </c>
      <c r="H602" s="5">
        <v>414</v>
      </c>
      <c r="I602" s="2">
        <v>22</v>
      </c>
    </row>
    <row r="603" spans="3:9" x14ac:dyDescent="0.35">
      <c r="C603" s="2" t="s">
        <v>76</v>
      </c>
      <c r="D603" s="2" t="s">
        <v>20</v>
      </c>
      <c r="E603" s="2" t="s">
        <v>25</v>
      </c>
      <c r="F603" s="3">
        <v>44253</v>
      </c>
      <c r="G603" s="4">
        <v>4431</v>
      </c>
      <c r="H603" s="5">
        <v>13</v>
      </c>
      <c r="I603" s="2">
        <v>493</v>
      </c>
    </row>
    <row r="604" spans="3:9" x14ac:dyDescent="0.35">
      <c r="C604" s="2" t="s">
        <v>33</v>
      </c>
      <c r="D604" s="2" t="s">
        <v>28</v>
      </c>
      <c r="E604" s="2" t="s">
        <v>65</v>
      </c>
      <c r="F604" s="3">
        <v>44253</v>
      </c>
      <c r="G604" s="4">
        <v>1036</v>
      </c>
      <c r="H604" s="5">
        <v>240</v>
      </c>
      <c r="I604" s="2">
        <v>58</v>
      </c>
    </row>
    <row r="605" spans="3:9" x14ac:dyDescent="0.35">
      <c r="C605" s="2" t="s">
        <v>76</v>
      </c>
      <c r="D605" s="2" t="s">
        <v>28</v>
      </c>
      <c r="E605" s="2" t="s">
        <v>58</v>
      </c>
      <c r="F605" s="3">
        <v>44253</v>
      </c>
      <c r="G605" s="4">
        <v>217</v>
      </c>
      <c r="H605" s="5">
        <v>147</v>
      </c>
      <c r="I605" s="2">
        <v>25</v>
      </c>
    </row>
    <row r="606" spans="3:9" x14ac:dyDescent="0.35">
      <c r="C606" s="2" t="s">
        <v>69</v>
      </c>
      <c r="D606" s="2" t="s">
        <v>20</v>
      </c>
      <c r="E606" s="2" t="s">
        <v>72</v>
      </c>
      <c r="F606" s="3">
        <v>44253</v>
      </c>
      <c r="G606" s="4">
        <v>7616</v>
      </c>
      <c r="H606" s="5">
        <v>16</v>
      </c>
      <c r="I606" s="2">
        <v>693</v>
      </c>
    </row>
    <row r="607" spans="3:9" x14ac:dyDescent="0.35">
      <c r="C607" s="2" t="s">
        <v>30</v>
      </c>
      <c r="D607" s="2" t="s">
        <v>45</v>
      </c>
      <c r="E607" s="2" t="s">
        <v>53</v>
      </c>
      <c r="F607" s="3">
        <v>44253</v>
      </c>
      <c r="G607" s="4">
        <v>11900</v>
      </c>
      <c r="H607" s="5">
        <v>256</v>
      </c>
      <c r="I607" s="2">
        <v>518</v>
      </c>
    </row>
    <row r="608" spans="3:9" x14ac:dyDescent="0.35">
      <c r="C608" s="2" t="s">
        <v>71</v>
      </c>
      <c r="D608" s="2" t="s">
        <v>15</v>
      </c>
      <c r="E608" s="2" t="s">
        <v>72</v>
      </c>
      <c r="F608" s="3">
        <v>44253</v>
      </c>
      <c r="G608" s="4">
        <v>10437</v>
      </c>
      <c r="H608" s="5">
        <v>350</v>
      </c>
      <c r="I608" s="2">
        <v>1044</v>
      </c>
    </row>
    <row r="609" spans="3:9" x14ac:dyDescent="0.35">
      <c r="C609" s="2" t="s">
        <v>62</v>
      </c>
      <c r="D609" s="2" t="s">
        <v>20</v>
      </c>
      <c r="E609" s="2" t="s">
        <v>65</v>
      </c>
      <c r="F609" s="3">
        <v>44256</v>
      </c>
      <c r="G609" s="4">
        <v>5691</v>
      </c>
      <c r="H609" s="5">
        <v>216</v>
      </c>
      <c r="I609" s="2">
        <v>335</v>
      </c>
    </row>
    <row r="610" spans="3:9" x14ac:dyDescent="0.35">
      <c r="C610" s="2" t="s">
        <v>66</v>
      </c>
      <c r="D610" s="2" t="s">
        <v>40</v>
      </c>
      <c r="E610" s="2" t="s">
        <v>16</v>
      </c>
      <c r="F610" s="3">
        <v>44256</v>
      </c>
      <c r="G610" s="4">
        <v>5397</v>
      </c>
      <c r="H610" s="5">
        <v>66</v>
      </c>
      <c r="I610" s="2">
        <v>300</v>
      </c>
    </row>
    <row r="611" spans="3:9" x14ac:dyDescent="0.35">
      <c r="C611" s="2" t="s">
        <v>54</v>
      </c>
      <c r="D611" s="2" t="s">
        <v>28</v>
      </c>
      <c r="E611" s="2" t="s">
        <v>53</v>
      </c>
      <c r="F611" s="3">
        <v>44256</v>
      </c>
      <c r="G611" s="4">
        <v>3276</v>
      </c>
      <c r="H611" s="5">
        <v>61</v>
      </c>
      <c r="I611" s="2">
        <v>143</v>
      </c>
    </row>
    <row r="612" spans="3:9" x14ac:dyDescent="0.35">
      <c r="C612" s="2" t="s">
        <v>59</v>
      </c>
      <c r="D612" s="2" t="s">
        <v>15</v>
      </c>
      <c r="E612" s="2" t="s">
        <v>49</v>
      </c>
      <c r="F612" s="3">
        <v>44256</v>
      </c>
      <c r="G612" s="4">
        <v>4102</v>
      </c>
      <c r="H612" s="5">
        <v>14</v>
      </c>
      <c r="I612" s="2">
        <v>187</v>
      </c>
    </row>
    <row r="613" spans="3:9" x14ac:dyDescent="0.35">
      <c r="C613" s="2" t="s">
        <v>23</v>
      </c>
      <c r="D613" s="2" t="s">
        <v>40</v>
      </c>
      <c r="E613" s="2" t="s">
        <v>38</v>
      </c>
      <c r="F613" s="3">
        <v>44256</v>
      </c>
      <c r="G613" s="4">
        <v>476</v>
      </c>
      <c r="H613" s="5">
        <v>86</v>
      </c>
      <c r="I613" s="2">
        <v>18</v>
      </c>
    </row>
    <row r="614" spans="3:9" x14ac:dyDescent="0.35">
      <c r="C614" s="2" t="s">
        <v>52</v>
      </c>
      <c r="D614" s="2" t="s">
        <v>24</v>
      </c>
      <c r="E614" s="2" t="s">
        <v>53</v>
      </c>
      <c r="F614" s="3">
        <v>44256</v>
      </c>
      <c r="G614" s="4">
        <v>4858</v>
      </c>
      <c r="H614" s="5">
        <v>138</v>
      </c>
      <c r="I614" s="2">
        <v>157</v>
      </c>
    </row>
    <row r="615" spans="3:9" x14ac:dyDescent="0.35">
      <c r="C615" s="2" t="s">
        <v>59</v>
      </c>
      <c r="D615" s="2" t="s">
        <v>24</v>
      </c>
      <c r="E615" s="2" t="s">
        <v>31</v>
      </c>
      <c r="F615" s="3">
        <v>44256</v>
      </c>
      <c r="G615" s="4">
        <v>7259</v>
      </c>
      <c r="H615" s="5">
        <v>69</v>
      </c>
      <c r="I615" s="2">
        <v>404</v>
      </c>
    </row>
    <row r="616" spans="3:9" x14ac:dyDescent="0.35">
      <c r="C616" s="2" t="s">
        <v>54</v>
      </c>
      <c r="D616" s="2" t="s">
        <v>20</v>
      </c>
      <c r="E616" s="2" t="s">
        <v>32</v>
      </c>
      <c r="F616" s="3">
        <v>44257</v>
      </c>
      <c r="G616" s="4">
        <v>6209</v>
      </c>
      <c r="H616" s="5">
        <v>35</v>
      </c>
      <c r="I616" s="2">
        <v>311</v>
      </c>
    </row>
    <row r="617" spans="3:9" x14ac:dyDescent="0.35">
      <c r="C617" s="2" t="s">
        <v>59</v>
      </c>
      <c r="D617" s="2" t="s">
        <v>15</v>
      </c>
      <c r="E617" s="2" t="s">
        <v>53</v>
      </c>
      <c r="F617" s="3">
        <v>44257</v>
      </c>
      <c r="G617" s="4">
        <v>12390</v>
      </c>
      <c r="H617" s="5">
        <v>269</v>
      </c>
      <c r="I617" s="2">
        <v>539</v>
      </c>
    </row>
    <row r="618" spans="3:9" x14ac:dyDescent="0.35">
      <c r="C618" s="2" t="s">
        <v>48</v>
      </c>
      <c r="D618" s="2" t="s">
        <v>45</v>
      </c>
      <c r="E618" s="2" t="s">
        <v>75</v>
      </c>
      <c r="F618" s="3">
        <v>44257</v>
      </c>
      <c r="G618" s="4">
        <v>686</v>
      </c>
      <c r="H618" s="5">
        <v>103</v>
      </c>
      <c r="I618" s="2">
        <v>41</v>
      </c>
    </row>
    <row r="619" spans="3:9" x14ac:dyDescent="0.35">
      <c r="C619" s="2" t="s">
        <v>62</v>
      </c>
      <c r="D619" s="2" t="s">
        <v>15</v>
      </c>
      <c r="E619" s="2" t="s">
        <v>17</v>
      </c>
      <c r="F619" s="3">
        <v>44257</v>
      </c>
      <c r="G619" s="4">
        <v>9030</v>
      </c>
      <c r="H619" s="5">
        <v>563</v>
      </c>
      <c r="I619" s="2">
        <v>312</v>
      </c>
    </row>
    <row r="620" spans="3:9" x14ac:dyDescent="0.35">
      <c r="C620" s="2" t="s">
        <v>52</v>
      </c>
      <c r="D620" s="2" t="s">
        <v>24</v>
      </c>
      <c r="E620" s="2" t="s">
        <v>32</v>
      </c>
      <c r="F620" s="3">
        <v>44257</v>
      </c>
      <c r="G620" s="4">
        <v>5376</v>
      </c>
      <c r="H620" s="5">
        <v>48</v>
      </c>
      <c r="I620" s="2">
        <v>256</v>
      </c>
    </row>
    <row r="621" spans="3:9" x14ac:dyDescent="0.35">
      <c r="C621" s="2" t="s">
        <v>78</v>
      </c>
      <c r="D621" s="2" t="s">
        <v>40</v>
      </c>
      <c r="E621" s="2" t="s">
        <v>57</v>
      </c>
      <c r="F621" s="3">
        <v>44257</v>
      </c>
      <c r="G621" s="4">
        <v>2898</v>
      </c>
      <c r="H621" s="5">
        <v>17</v>
      </c>
      <c r="I621" s="2">
        <v>126</v>
      </c>
    </row>
    <row r="622" spans="3:9" x14ac:dyDescent="0.35">
      <c r="C622" s="2" t="s">
        <v>14</v>
      </c>
      <c r="D622" s="2" t="s">
        <v>28</v>
      </c>
      <c r="E622" s="2" t="s">
        <v>32</v>
      </c>
      <c r="F622" s="3">
        <v>44257</v>
      </c>
      <c r="G622" s="4">
        <v>18900</v>
      </c>
      <c r="H622" s="5">
        <v>13</v>
      </c>
      <c r="I622" s="2">
        <v>945</v>
      </c>
    </row>
    <row r="623" spans="3:9" x14ac:dyDescent="0.35">
      <c r="C623" s="2" t="s">
        <v>62</v>
      </c>
      <c r="D623" s="2" t="s">
        <v>28</v>
      </c>
      <c r="E623" s="2" t="s">
        <v>63</v>
      </c>
      <c r="F623" s="3">
        <v>44257</v>
      </c>
      <c r="G623" s="4">
        <v>5082</v>
      </c>
      <c r="H623" s="5">
        <v>95</v>
      </c>
      <c r="I623" s="2">
        <v>182</v>
      </c>
    </row>
    <row r="624" spans="3:9" x14ac:dyDescent="0.35">
      <c r="C624" s="2" t="s">
        <v>70</v>
      </c>
      <c r="D624" s="2" t="s">
        <v>40</v>
      </c>
      <c r="E624" s="2" t="s">
        <v>16</v>
      </c>
      <c r="F624" s="3">
        <v>44257</v>
      </c>
      <c r="G624" s="4">
        <v>2016</v>
      </c>
      <c r="H624" s="5">
        <v>177</v>
      </c>
      <c r="I624" s="2">
        <v>107</v>
      </c>
    </row>
    <row r="625" spans="3:9" x14ac:dyDescent="0.35">
      <c r="C625" s="2" t="s">
        <v>56</v>
      </c>
      <c r="D625" s="2" t="s">
        <v>28</v>
      </c>
      <c r="E625" s="2" t="s">
        <v>73</v>
      </c>
      <c r="F625" s="3">
        <v>44257</v>
      </c>
      <c r="G625" s="4">
        <v>847</v>
      </c>
      <c r="H625" s="5">
        <v>145</v>
      </c>
      <c r="I625" s="2">
        <v>50</v>
      </c>
    </row>
    <row r="626" spans="3:9" x14ac:dyDescent="0.35">
      <c r="C626" s="2" t="s">
        <v>56</v>
      </c>
      <c r="D626" s="2" t="s">
        <v>15</v>
      </c>
      <c r="E626" s="2" t="s">
        <v>34</v>
      </c>
      <c r="F626" s="3">
        <v>44258</v>
      </c>
      <c r="G626" s="4">
        <v>4200</v>
      </c>
      <c r="H626" s="5">
        <v>57</v>
      </c>
      <c r="I626" s="2">
        <v>350</v>
      </c>
    </row>
    <row r="627" spans="3:9" x14ac:dyDescent="0.35">
      <c r="C627" s="2" t="s">
        <v>33</v>
      </c>
      <c r="D627" s="2" t="s">
        <v>15</v>
      </c>
      <c r="E627" s="2" t="s">
        <v>74</v>
      </c>
      <c r="F627" s="3">
        <v>44258</v>
      </c>
      <c r="G627" s="4">
        <v>17577</v>
      </c>
      <c r="H627" s="5">
        <v>190</v>
      </c>
      <c r="I627" s="2">
        <v>977</v>
      </c>
    </row>
    <row r="628" spans="3:9" x14ac:dyDescent="0.35">
      <c r="C628" s="2" t="s">
        <v>59</v>
      </c>
      <c r="D628" s="2" t="s">
        <v>20</v>
      </c>
      <c r="E628" s="2" t="s">
        <v>58</v>
      </c>
      <c r="F628" s="3">
        <v>44258</v>
      </c>
      <c r="G628" s="4">
        <v>861</v>
      </c>
      <c r="H628" s="5">
        <v>108</v>
      </c>
      <c r="I628" s="2">
        <v>96</v>
      </c>
    </row>
    <row r="629" spans="3:9" x14ac:dyDescent="0.35">
      <c r="C629" s="2" t="s">
        <v>33</v>
      </c>
      <c r="D629" s="2" t="s">
        <v>24</v>
      </c>
      <c r="E629" s="2" t="s">
        <v>49</v>
      </c>
      <c r="F629" s="3">
        <v>44258</v>
      </c>
      <c r="G629" s="4">
        <v>3829</v>
      </c>
      <c r="H629" s="5">
        <v>434</v>
      </c>
      <c r="I629" s="2">
        <v>142</v>
      </c>
    </row>
    <row r="630" spans="3:9" x14ac:dyDescent="0.35">
      <c r="C630" s="2" t="s">
        <v>14</v>
      </c>
      <c r="D630" s="2" t="s">
        <v>45</v>
      </c>
      <c r="E630" s="2" t="s">
        <v>38</v>
      </c>
      <c r="F630" s="3">
        <v>44258</v>
      </c>
      <c r="G630" s="4">
        <v>1155</v>
      </c>
      <c r="H630" s="5">
        <v>238</v>
      </c>
      <c r="I630" s="2">
        <v>37</v>
      </c>
    </row>
    <row r="631" spans="3:9" x14ac:dyDescent="0.35">
      <c r="C631" s="2" t="s">
        <v>37</v>
      </c>
      <c r="D631" s="2" t="s">
        <v>40</v>
      </c>
      <c r="E631" s="2" t="s">
        <v>34</v>
      </c>
      <c r="F631" s="3">
        <v>44258</v>
      </c>
      <c r="G631" s="4">
        <v>11123</v>
      </c>
      <c r="H631" s="5">
        <v>189</v>
      </c>
      <c r="I631" s="2">
        <v>1391</v>
      </c>
    </row>
    <row r="632" spans="3:9" x14ac:dyDescent="0.35">
      <c r="C632" s="2" t="s">
        <v>66</v>
      </c>
      <c r="D632" s="2" t="s">
        <v>15</v>
      </c>
      <c r="E632" s="2" t="s">
        <v>34</v>
      </c>
      <c r="F632" s="3">
        <v>44258</v>
      </c>
      <c r="G632" s="4">
        <v>8505</v>
      </c>
      <c r="H632" s="5">
        <v>82</v>
      </c>
      <c r="I632" s="2">
        <v>532</v>
      </c>
    </row>
    <row r="633" spans="3:9" x14ac:dyDescent="0.35">
      <c r="C633" s="2" t="s">
        <v>41</v>
      </c>
      <c r="D633" s="2" t="s">
        <v>28</v>
      </c>
      <c r="E633" s="2" t="s">
        <v>49</v>
      </c>
      <c r="F633" s="3">
        <v>44258</v>
      </c>
      <c r="G633" s="4">
        <v>4130</v>
      </c>
      <c r="H633" s="5">
        <v>152</v>
      </c>
      <c r="I633" s="2">
        <v>138</v>
      </c>
    </row>
    <row r="634" spans="3:9" x14ac:dyDescent="0.35">
      <c r="C634" s="2" t="s">
        <v>52</v>
      </c>
      <c r="D634" s="2" t="s">
        <v>40</v>
      </c>
      <c r="E634" s="2" t="s">
        <v>17</v>
      </c>
      <c r="F634" s="3">
        <v>44258</v>
      </c>
      <c r="G634" s="4">
        <v>420</v>
      </c>
      <c r="H634" s="5">
        <v>43</v>
      </c>
      <c r="I634" s="2">
        <v>15</v>
      </c>
    </row>
    <row r="635" spans="3:9" x14ac:dyDescent="0.35">
      <c r="C635" s="2" t="s">
        <v>51</v>
      </c>
      <c r="D635" s="2" t="s">
        <v>40</v>
      </c>
      <c r="E635" s="2" t="s">
        <v>44</v>
      </c>
      <c r="F635" s="3">
        <v>44258</v>
      </c>
      <c r="G635" s="4">
        <v>994</v>
      </c>
      <c r="H635" s="5">
        <v>92</v>
      </c>
      <c r="I635" s="2">
        <v>63</v>
      </c>
    </row>
    <row r="636" spans="3:9" x14ac:dyDescent="0.35">
      <c r="C636" s="2" t="s">
        <v>68</v>
      </c>
      <c r="D636" s="2" t="s">
        <v>45</v>
      </c>
      <c r="E636" s="2" t="s">
        <v>39</v>
      </c>
      <c r="F636" s="3">
        <v>44258</v>
      </c>
      <c r="G636" s="4">
        <v>3689</v>
      </c>
      <c r="H636" s="5">
        <v>364</v>
      </c>
      <c r="I636" s="2">
        <v>176</v>
      </c>
    </row>
    <row r="637" spans="3:9" x14ac:dyDescent="0.35">
      <c r="C637" s="2" t="s">
        <v>70</v>
      </c>
      <c r="D637" s="2" t="s">
        <v>28</v>
      </c>
      <c r="E637" s="2" t="s">
        <v>44</v>
      </c>
      <c r="F637" s="3">
        <v>44258</v>
      </c>
      <c r="G637" s="4">
        <v>13195</v>
      </c>
      <c r="H637" s="5">
        <v>124</v>
      </c>
      <c r="I637" s="2">
        <v>880</v>
      </c>
    </row>
    <row r="638" spans="3:9" x14ac:dyDescent="0.35">
      <c r="C638" s="2" t="s">
        <v>30</v>
      </c>
      <c r="D638" s="2" t="s">
        <v>40</v>
      </c>
      <c r="E638" s="2" t="s">
        <v>53</v>
      </c>
      <c r="F638" s="3">
        <v>44259</v>
      </c>
      <c r="G638" s="4">
        <v>6545</v>
      </c>
      <c r="H638" s="5">
        <v>276</v>
      </c>
      <c r="I638" s="2">
        <v>219</v>
      </c>
    </row>
    <row r="639" spans="3:9" x14ac:dyDescent="0.35">
      <c r="C639" s="2" t="s">
        <v>35</v>
      </c>
      <c r="D639" s="2" t="s">
        <v>28</v>
      </c>
      <c r="E639" s="2" t="s">
        <v>49</v>
      </c>
      <c r="F639" s="3">
        <v>44259</v>
      </c>
      <c r="G639" s="4">
        <v>9982</v>
      </c>
      <c r="H639" s="5">
        <v>399</v>
      </c>
      <c r="I639" s="2">
        <v>357</v>
      </c>
    </row>
    <row r="640" spans="3:9" x14ac:dyDescent="0.35">
      <c r="C640" s="2" t="s">
        <v>76</v>
      </c>
      <c r="D640" s="2" t="s">
        <v>45</v>
      </c>
      <c r="E640" s="2" t="s">
        <v>43</v>
      </c>
      <c r="F640" s="3">
        <v>44259</v>
      </c>
      <c r="G640" s="4">
        <v>6363</v>
      </c>
      <c r="H640" s="5">
        <v>95</v>
      </c>
      <c r="I640" s="2">
        <v>398</v>
      </c>
    </row>
    <row r="641" spans="3:9" x14ac:dyDescent="0.35">
      <c r="C641" s="2" t="s">
        <v>35</v>
      </c>
      <c r="D641" s="2" t="s">
        <v>40</v>
      </c>
      <c r="E641" s="2" t="s">
        <v>34</v>
      </c>
      <c r="F641" s="3">
        <v>44259</v>
      </c>
      <c r="G641" s="4">
        <v>14336</v>
      </c>
      <c r="H641" s="5">
        <v>50</v>
      </c>
      <c r="I641" s="2">
        <v>1304</v>
      </c>
    </row>
    <row r="642" spans="3:9" x14ac:dyDescent="0.35">
      <c r="C642" s="2" t="s">
        <v>78</v>
      </c>
      <c r="D642" s="2" t="s">
        <v>20</v>
      </c>
      <c r="E642" s="2" t="s">
        <v>61</v>
      </c>
      <c r="F642" s="3">
        <v>44259</v>
      </c>
      <c r="G642" s="4">
        <v>7063</v>
      </c>
      <c r="H642" s="5">
        <v>182</v>
      </c>
      <c r="I642" s="2">
        <v>253</v>
      </c>
    </row>
    <row r="643" spans="3:9" x14ac:dyDescent="0.35">
      <c r="C643" s="2" t="s">
        <v>42</v>
      </c>
      <c r="D643" s="2" t="s">
        <v>40</v>
      </c>
      <c r="E643" s="2" t="s">
        <v>63</v>
      </c>
      <c r="F643" s="3">
        <v>44259</v>
      </c>
      <c r="G643" s="4">
        <v>5551</v>
      </c>
      <c r="H643" s="5">
        <v>176</v>
      </c>
      <c r="I643" s="2">
        <v>199</v>
      </c>
    </row>
    <row r="644" spans="3:9" x14ac:dyDescent="0.35">
      <c r="C644" s="2" t="s">
        <v>41</v>
      </c>
      <c r="D644" s="2" t="s">
        <v>28</v>
      </c>
      <c r="E644" s="2" t="s">
        <v>58</v>
      </c>
      <c r="F644" s="3">
        <v>44259</v>
      </c>
      <c r="G644" s="4">
        <v>448</v>
      </c>
      <c r="H644" s="5">
        <v>319</v>
      </c>
      <c r="I644" s="2">
        <v>38</v>
      </c>
    </row>
    <row r="645" spans="3:9" x14ac:dyDescent="0.35">
      <c r="C645" s="2" t="s">
        <v>64</v>
      </c>
      <c r="D645" s="2" t="s">
        <v>45</v>
      </c>
      <c r="E645" s="2" t="s">
        <v>75</v>
      </c>
      <c r="F645" s="3">
        <v>44260</v>
      </c>
      <c r="G645" s="4">
        <v>9121</v>
      </c>
      <c r="H645" s="5">
        <v>66</v>
      </c>
      <c r="I645" s="2">
        <v>481</v>
      </c>
    </row>
    <row r="646" spans="3:9" x14ac:dyDescent="0.35">
      <c r="C646" s="2" t="s">
        <v>35</v>
      </c>
      <c r="D646" s="2" t="s">
        <v>24</v>
      </c>
      <c r="E646" s="2" t="s">
        <v>58</v>
      </c>
      <c r="F646" s="3">
        <v>44260</v>
      </c>
      <c r="G646" s="4">
        <v>6258</v>
      </c>
      <c r="H646" s="5">
        <v>277</v>
      </c>
      <c r="I646" s="2">
        <v>626</v>
      </c>
    </row>
    <row r="647" spans="3:9" x14ac:dyDescent="0.35">
      <c r="C647" s="2" t="s">
        <v>48</v>
      </c>
      <c r="D647" s="2" t="s">
        <v>24</v>
      </c>
      <c r="E647" s="2" t="s">
        <v>38</v>
      </c>
      <c r="F647" s="3">
        <v>44260</v>
      </c>
      <c r="G647" s="4">
        <v>10752</v>
      </c>
      <c r="H647" s="5">
        <v>111</v>
      </c>
      <c r="I647" s="2">
        <v>347</v>
      </c>
    </row>
    <row r="648" spans="3:9" x14ac:dyDescent="0.35">
      <c r="C648" s="2" t="s">
        <v>54</v>
      </c>
      <c r="D648" s="2" t="s">
        <v>15</v>
      </c>
      <c r="E648" s="2" t="s">
        <v>43</v>
      </c>
      <c r="F648" s="3">
        <v>44260</v>
      </c>
      <c r="G648" s="4">
        <v>12411</v>
      </c>
      <c r="H648" s="5">
        <v>100</v>
      </c>
      <c r="I648" s="2">
        <v>540</v>
      </c>
    </row>
    <row r="649" spans="3:9" x14ac:dyDescent="0.35">
      <c r="C649" s="2" t="s">
        <v>64</v>
      </c>
      <c r="D649" s="2" t="s">
        <v>40</v>
      </c>
      <c r="E649" s="2" t="s">
        <v>38</v>
      </c>
      <c r="F649" s="3">
        <v>44260</v>
      </c>
      <c r="G649" s="4">
        <v>308</v>
      </c>
      <c r="H649" s="5">
        <v>74</v>
      </c>
      <c r="I649" s="2">
        <v>10</v>
      </c>
    </row>
    <row r="650" spans="3:9" x14ac:dyDescent="0.35">
      <c r="C650" s="2" t="s">
        <v>71</v>
      </c>
      <c r="D650" s="2" t="s">
        <v>28</v>
      </c>
      <c r="E650" s="2" t="s">
        <v>65</v>
      </c>
      <c r="F650" s="3">
        <v>44260</v>
      </c>
      <c r="G650" s="4">
        <v>10689</v>
      </c>
      <c r="H650" s="5">
        <v>296</v>
      </c>
      <c r="I650" s="2">
        <v>764</v>
      </c>
    </row>
    <row r="651" spans="3:9" x14ac:dyDescent="0.35">
      <c r="C651" s="2" t="s">
        <v>35</v>
      </c>
      <c r="D651" s="2" t="s">
        <v>45</v>
      </c>
      <c r="E651" s="2" t="s">
        <v>49</v>
      </c>
      <c r="F651" s="3">
        <v>44260</v>
      </c>
      <c r="G651" s="4">
        <v>448</v>
      </c>
      <c r="H651" s="5">
        <v>98</v>
      </c>
      <c r="I651" s="2">
        <v>16</v>
      </c>
    </row>
    <row r="652" spans="3:9" x14ac:dyDescent="0.35">
      <c r="C652" s="2" t="s">
        <v>64</v>
      </c>
      <c r="D652" s="2" t="s">
        <v>28</v>
      </c>
      <c r="E652" s="2" t="s">
        <v>39</v>
      </c>
      <c r="F652" s="3">
        <v>44260</v>
      </c>
      <c r="G652" s="4">
        <v>4410</v>
      </c>
      <c r="H652" s="5">
        <v>271</v>
      </c>
      <c r="I652" s="2">
        <v>260</v>
      </c>
    </row>
    <row r="653" spans="3:9" x14ac:dyDescent="0.35">
      <c r="C653" s="2" t="s">
        <v>69</v>
      </c>
      <c r="D653" s="2" t="s">
        <v>45</v>
      </c>
      <c r="E653" s="2" t="s">
        <v>34</v>
      </c>
      <c r="F653" s="3">
        <v>44263</v>
      </c>
      <c r="G653" s="4">
        <v>6265</v>
      </c>
      <c r="H653" s="5">
        <v>501</v>
      </c>
      <c r="I653" s="2">
        <v>570</v>
      </c>
    </row>
    <row r="654" spans="3:9" x14ac:dyDescent="0.35">
      <c r="C654" s="2" t="s">
        <v>41</v>
      </c>
      <c r="D654" s="2" t="s">
        <v>24</v>
      </c>
      <c r="E654" s="2" t="s">
        <v>75</v>
      </c>
      <c r="F654" s="3">
        <v>44263</v>
      </c>
      <c r="G654" s="4">
        <v>7301</v>
      </c>
      <c r="H654" s="5">
        <v>116</v>
      </c>
      <c r="I654" s="2">
        <v>366</v>
      </c>
    </row>
    <row r="655" spans="3:9" x14ac:dyDescent="0.35">
      <c r="C655" s="2" t="s">
        <v>33</v>
      </c>
      <c r="D655" s="2" t="s">
        <v>40</v>
      </c>
      <c r="E655" s="2" t="s">
        <v>38</v>
      </c>
      <c r="F655" s="3">
        <v>44263</v>
      </c>
      <c r="G655" s="4">
        <v>4802</v>
      </c>
      <c r="H655" s="5">
        <v>330</v>
      </c>
      <c r="I655" s="2">
        <v>185</v>
      </c>
    </row>
    <row r="656" spans="3:9" x14ac:dyDescent="0.35">
      <c r="C656" s="2" t="s">
        <v>52</v>
      </c>
      <c r="D656" s="2" t="s">
        <v>24</v>
      </c>
      <c r="E656" s="2" t="s">
        <v>17</v>
      </c>
      <c r="F656" s="3">
        <v>44263</v>
      </c>
      <c r="G656" s="4">
        <v>1358</v>
      </c>
      <c r="H656" s="5">
        <v>99</v>
      </c>
      <c r="I656" s="2">
        <v>53</v>
      </c>
    </row>
    <row r="657" spans="3:9" x14ac:dyDescent="0.35">
      <c r="C657" s="2" t="s">
        <v>76</v>
      </c>
      <c r="D657" s="2" t="s">
        <v>28</v>
      </c>
      <c r="E657" s="2" t="s">
        <v>26</v>
      </c>
      <c r="F657" s="3">
        <v>44263</v>
      </c>
      <c r="G657" s="4">
        <v>1610</v>
      </c>
      <c r="H657" s="5">
        <v>284</v>
      </c>
      <c r="I657" s="2">
        <v>147</v>
      </c>
    </row>
    <row r="658" spans="3:9" x14ac:dyDescent="0.35">
      <c r="C658" s="2" t="s">
        <v>33</v>
      </c>
      <c r="D658" s="2" t="s">
        <v>45</v>
      </c>
      <c r="E658" s="2" t="s">
        <v>74</v>
      </c>
      <c r="F658" s="3">
        <v>44263</v>
      </c>
      <c r="G658" s="4">
        <v>63</v>
      </c>
      <c r="H658" s="5">
        <v>106</v>
      </c>
      <c r="I658" s="2">
        <v>3</v>
      </c>
    </row>
    <row r="659" spans="3:9" x14ac:dyDescent="0.35">
      <c r="C659" s="2" t="s">
        <v>41</v>
      </c>
      <c r="D659" s="2" t="s">
        <v>15</v>
      </c>
      <c r="E659" s="2" t="s">
        <v>75</v>
      </c>
      <c r="F659" s="3">
        <v>44263</v>
      </c>
      <c r="G659" s="4">
        <v>161</v>
      </c>
      <c r="H659" s="5">
        <v>55</v>
      </c>
      <c r="I659" s="2">
        <v>8</v>
      </c>
    </row>
    <row r="660" spans="3:9" x14ac:dyDescent="0.35">
      <c r="C660" s="2" t="s">
        <v>23</v>
      </c>
      <c r="D660" s="2" t="s">
        <v>24</v>
      </c>
      <c r="E660" s="2" t="s">
        <v>32</v>
      </c>
      <c r="F660" s="3">
        <v>44263</v>
      </c>
      <c r="G660" s="4">
        <v>1246</v>
      </c>
      <c r="H660" s="5">
        <v>157</v>
      </c>
      <c r="I660" s="2">
        <v>70</v>
      </c>
    </row>
    <row r="661" spans="3:9" x14ac:dyDescent="0.35">
      <c r="C661" s="2" t="s">
        <v>69</v>
      </c>
      <c r="D661" s="2" t="s">
        <v>20</v>
      </c>
      <c r="E661" s="2" t="s">
        <v>63</v>
      </c>
      <c r="F661" s="3">
        <v>44263</v>
      </c>
      <c r="G661" s="4">
        <v>49</v>
      </c>
      <c r="H661" s="5">
        <v>250</v>
      </c>
      <c r="I661" s="2">
        <v>3</v>
      </c>
    </row>
    <row r="662" spans="3:9" x14ac:dyDescent="0.35">
      <c r="C662" s="2" t="s">
        <v>59</v>
      </c>
      <c r="D662" s="2" t="s">
        <v>28</v>
      </c>
      <c r="E662" s="2" t="s">
        <v>32</v>
      </c>
      <c r="F662" s="3">
        <v>44263</v>
      </c>
      <c r="G662" s="4">
        <v>4032</v>
      </c>
      <c r="H662" s="5">
        <v>150</v>
      </c>
      <c r="I662" s="2">
        <v>202</v>
      </c>
    </row>
    <row r="663" spans="3:9" x14ac:dyDescent="0.35">
      <c r="C663" s="2" t="s">
        <v>62</v>
      </c>
      <c r="D663" s="2" t="s">
        <v>24</v>
      </c>
      <c r="E663" s="2" t="s">
        <v>58</v>
      </c>
      <c r="F663" s="3">
        <v>44263</v>
      </c>
      <c r="G663" s="4">
        <v>1085</v>
      </c>
      <c r="H663" s="5">
        <v>181</v>
      </c>
      <c r="I663" s="2">
        <v>181</v>
      </c>
    </row>
    <row r="664" spans="3:9" x14ac:dyDescent="0.35">
      <c r="C664" s="2" t="s">
        <v>56</v>
      </c>
      <c r="D664" s="2" t="s">
        <v>28</v>
      </c>
      <c r="E664" s="2" t="s">
        <v>61</v>
      </c>
      <c r="F664" s="3">
        <v>44263</v>
      </c>
      <c r="G664" s="4">
        <v>4347</v>
      </c>
      <c r="H664" s="5">
        <v>135</v>
      </c>
      <c r="I664" s="2">
        <v>174</v>
      </c>
    </row>
    <row r="665" spans="3:9" x14ac:dyDescent="0.35">
      <c r="C665" s="2" t="s">
        <v>69</v>
      </c>
      <c r="D665" s="2" t="s">
        <v>40</v>
      </c>
      <c r="E665" s="2" t="s">
        <v>57</v>
      </c>
      <c r="F665" s="3">
        <v>44263</v>
      </c>
      <c r="G665" s="4">
        <v>7084</v>
      </c>
      <c r="H665" s="5">
        <v>193</v>
      </c>
      <c r="I665" s="2">
        <v>322</v>
      </c>
    </row>
    <row r="666" spans="3:9" x14ac:dyDescent="0.35">
      <c r="C666" s="2" t="s">
        <v>68</v>
      </c>
      <c r="D666" s="2" t="s">
        <v>24</v>
      </c>
      <c r="E666" s="2" t="s">
        <v>16</v>
      </c>
      <c r="F666" s="3">
        <v>44263</v>
      </c>
      <c r="G666" s="4">
        <v>5383</v>
      </c>
      <c r="H666" s="5">
        <v>117</v>
      </c>
      <c r="I666" s="2">
        <v>300</v>
      </c>
    </row>
    <row r="667" spans="3:9" x14ac:dyDescent="0.35">
      <c r="C667" s="2" t="s">
        <v>47</v>
      </c>
      <c r="D667" s="2" t="s">
        <v>24</v>
      </c>
      <c r="E667" s="2" t="s">
        <v>65</v>
      </c>
      <c r="F667" s="3">
        <v>44263</v>
      </c>
      <c r="G667" s="4">
        <v>1351</v>
      </c>
      <c r="H667" s="5">
        <v>232</v>
      </c>
      <c r="I667" s="2">
        <v>123</v>
      </c>
    </row>
    <row r="668" spans="3:9" x14ac:dyDescent="0.35">
      <c r="C668" s="2" t="s">
        <v>37</v>
      </c>
      <c r="D668" s="2" t="s">
        <v>40</v>
      </c>
      <c r="E668" s="2" t="s">
        <v>72</v>
      </c>
      <c r="F668" s="3">
        <v>44263</v>
      </c>
      <c r="G668" s="4">
        <v>3591</v>
      </c>
      <c r="H668" s="5">
        <v>455</v>
      </c>
      <c r="I668" s="2">
        <v>257</v>
      </c>
    </row>
    <row r="669" spans="3:9" x14ac:dyDescent="0.35">
      <c r="C669" s="2" t="s">
        <v>68</v>
      </c>
      <c r="D669" s="2" t="s">
        <v>24</v>
      </c>
      <c r="E669" s="2" t="s">
        <v>65</v>
      </c>
      <c r="F669" s="3">
        <v>44263</v>
      </c>
      <c r="G669" s="4">
        <v>1540</v>
      </c>
      <c r="H669" s="5">
        <v>27</v>
      </c>
      <c r="I669" s="2">
        <v>154</v>
      </c>
    </row>
    <row r="670" spans="3:9" x14ac:dyDescent="0.35">
      <c r="C670" s="2" t="s">
        <v>66</v>
      </c>
      <c r="D670" s="2" t="s">
        <v>28</v>
      </c>
      <c r="E670" s="2" t="s">
        <v>49</v>
      </c>
      <c r="F670" s="3">
        <v>44263</v>
      </c>
      <c r="G670" s="4">
        <v>9884</v>
      </c>
      <c r="H670" s="5">
        <v>113</v>
      </c>
      <c r="I670" s="2">
        <v>341</v>
      </c>
    </row>
    <row r="671" spans="3:9" x14ac:dyDescent="0.35">
      <c r="C671" s="2" t="s">
        <v>62</v>
      </c>
      <c r="D671" s="2" t="s">
        <v>20</v>
      </c>
      <c r="E671" s="2" t="s">
        <v>43</v>
      </c>
      <c r="F671" s="3">
        <v>44263</v>
      </c>
      <c r="G671" s="4">
        <v>9415</v>
      </c>
      <c r="H671" s="5">
        <v>296</v>
      </c>
      <c r="I671" s="2">
        <v>554</v>
      </c>
    </row>
    <row r="672" spans="3:9" x14ac:dyDescent="0.35">
      <c r="C672" s="2" t="s">
        <v>23</v>
      </c>
      <c r="D672" s="2" t="s">
        <v>40</v>
      </c>
      <c r="E672" s="2" t="s">
        <v>49</v>
      </c>
      <c r="F672" s="3">
        <v>44263</v>
      </c>
      <c r="G672" s="4">
        <v>1778</v>
      </c>
      <c r="H672" s="5">
        <v>52</v>
      </c>
      <c r="I672" s="2">
        <v>66</v>
      </c>
    </row>
    <row r="673" spans="3:9" x14ac:dyDescent="0.35">
      <c r="C673" s="2" t="s">
        <v>42</v>
      </c>
      <c r="D673" s="2" t="s">
        <v>24</v>
      </c>
      <c r="E673" s="2" t="s">
        <v>16</v>
      </c>
      <c r="F673" s="3">
        <v>44263</v>
      </c>
      <c r="G673" s="4">
        <v>8120</v>
      </c>
      <c r="H673" s="5">
        <v>224</v>
      </c>
      <c r="I673" s="2">
        <v>370</v>
      </c>
    </row>
    <row r="674" spans="3:9" x14ac:dyDescent="0.35">
      <c r="C674" s="2" t="s">
        <v>77</v>
      </c>
      <c r="D674" s="2" t="s">
        <v>45</v>
      </c>
      <c r="E674" s="2" t="s">
        <v>17</v>
      </c>
      <c r="F674" s="3">
        <v>44263</v>
      </c>
      <c r="G674" s="4">
        <v>2849</v>
      </c>
      <c r="H674" s="5">
        <v>128</v>
      </c>
      <c r="I674" s="2">
        <v>95</v>
      </c>
    </row>
    <row r="675" spans="3:9" x14ac:dyDescent="0.35">
      <c r="C675" s="2" t="s">
        <v>68</v>
      </c>
      <c r="D675" s="2" t="s">
        <v>40</v>
      </c>
      <c r="E675" s="2" t="s">
        <v>43</v>
      </c>
      <c r="F675" s="3">
        <v>44263</v>
      </c>
      <c r="G675" s="4">
        <v>2408</v>
      </c>
      <c r="H675" s="5">
        <v>288</v>
      </c>
      <c r="I675" s="2">
        <v>115</v>
      </c>
    </row>
    <row r="676" spans="3:9" x14ac:dyDescent="0.35">
      <c r="C676" s="2" t="s">
        <v>51</v>
      </c>
      <c r="D676" s="2" t="s">
        <v>24</v>
      </c>
      <c r="E676" s="2" t="s">
        <v>57</v>
      </c>
      <c r="F676" s="3">
        <v>44263</v>
      </c>
      <c r="G676" s="4">
        <v>12075</v>
      </c>
      <c r="H676" s="5">
        <v>265</v>
      </c>
      <c r="I676" s="2">
        <v>549</v>
      </c>
    </row>
    <row r="677" spans="3:9" x14ac:dyDescent="0.35">
      <c r="C677" s="2" t="s">
        <v>47</v>
      </c>
      <c r="D677" s="2" t="s">
        <v>24</v>
      </c>
      <c r="E677" s="2" t="s">
        <v>38</v>
      </c>
      <c r="F677" s="3">
        <v>44263</v>
      </c>
      <c r="G677" s="4">
        <v>2730</v>
      </c>
      <c r="H677" s="5">
        <v>120</v>
      </c>
      <c r="I677" s="2">
        <v>95</v>
      </c>
    </row>
    <row r="678" spans="3:9" x14ac:dyDescent="0.35">
      <c r="C678" s="2" t="s">
        <v>37</v>
      </c>
      <c r="D678" s="2" t="s">
        <v>45</v>
      </c>
      <c r="E678" s="2" t="s">
        <v>16</v>
      </c>
      <c r="F678" s="3">
        <v>44264</v>
      </c>
      <c r="G678" s="4">
        <v>1778</v>
      </c>
      <c r="H678" s="5">
        <v>267</v>
      </c>
      <c r="I678" s="2">
        <v>112</v>
      </c>
    </row>
    <row r="679" spans="3:9" x14ac:dyDescent="0.35">
      <c r="C679" s="2" t="s">
        <v>62</v>
      </c>
      <c r="D679" s="2" t="s">
        <v>15</v>
      </c>
      <c r="E679" s="2" t="s">
        <v>58</v>
      </c>
      <c r="F679" s="3">
        <v>44264</v>
      </c>
      <c r="G679" s="4">
        <v>4725</v>
      </c>
      <c r="H679" s="5">
        <v>157</v>
      </c>
      <c r="I679" s="2">
        <v>591</v>
      </c>
    </row>
    <row r="680" spans="3:9" x14ac:dyDescent="0.35">
      <c r="C680" s="2" t="s">
        <v>68</v>
      </c>
      <c r="D680" s="2" t="s">
        <v>24</v>
      </c>
      <c r="E680" s="2" t="s">
        <v>73</v>
      </c>
      <c r="F680" s="3">
        <v>44264</v>
      </c>
      <c r="G680" s="4">
        <v>6405</v>
      </c>
      <c r="H680" s="5">
        <v>40</v>
      </c>
      <c r="I680" s="2">
        <v>338</v>
      </c>
    </row>
    <row r="681" spans="3:9" x14ac:dyDescent="0.35">
      <c r="C681" s="2" t="s">
        <v>33</v>
      </c>
      <c r="D681" s="2" t="s">
        <v>45</v>
      </c>
      <c r="E681" s="2" t="s">
        <v>31</v>
      </c>
      <c r="F681" s="3">
        <v>44264</v>
      </c>
      <c r="G681" s="4">
        <v>2674</v>
      </c>
      <c r="H681" s="5">
        <v>402</v>
      </c>
      <c r="I681" s="2">
        <v>122</v>
      </c>
    </row>
    <row r="682" spans="3:9" x14ac:dyDescent="0.35">
      <c r="C682" s="2" t="s">
        <v>78</v>
      </c>
      <c r="D682" s="2" t="s">
        <v>20</v>
      </c>
      <c r="E682" s="2" t="s">
        <v>31</v>
      </c>
      <c r="F682" s="3">
        <v>44264</v>
      </c>
      <c r="G682" s="4">
        <v>5908</v>
      </c>
      <c r="H682" s="5">
        <v>149</v>
      </c>
      <c r="I682" s="2">
        <v>311</v>
      </c>
    </row>
    <row r="683" spans="3:9" x14ac:dyDescent="0.35">
      <c r="C683" s="2" t="s">
        <v>78</v>
      </c>
      <c r="D683" s="2" t="s">
        <v>40</v>
      </c>
      <c r="E683" s="2" t="s">
        <v>32</v>
      </c>
      <c r="F683" s="3">
        <v>44264</v>
      </c>
      <c r="G683" s="4">
        <v>7301</v>
      </c>
      <c r="H683" s="5">
        <v>39</v>
      </c>
      <c r="I683" s="2">
        <v>457</v>
      </c>
    </row>
    <row r="684" spans="3:9" x14ac:dyDescent="0.35">
      <c r="C684" s="2" t="s">
        <v>78</v>
      </c>
      <c r="D684" s="2" t="s">
        <v>28</v>
      </c>
      <c r="E684" s="2" t="s">
        <v>61</v>
      </c>
      <c r="F684" s="3">
        <v>44264</v>
      </c>
      <c r="G684" s="4">
        <v>154</v>
      </c>
      <c r="H684" s="5">
        <v>101</v>
      </c>
      <c r="I684" s="2">
        <v>6</v>
      </c>
    </row>
    <row r="685" spans="3:9" x14ac:dyDescent="0.35">
      <c r="C685" s="2" t="s">
        <v>30</v>
      </c>
      <c r="D685" s="2" t="s">
        <v>28</v>
      </c>
      <c r="E685" s="2" t="s">
        <v>58</v>
      </c>
      <c r="F685" s="3">
        <v>44264</v>
      </c>
      <c r="G685" s="4">
        <v>343</v>
      </c>
      <c r="H685" s="5">
        <v>103</v>
      </c>
      <c r="I685" s="2">
        <v>29</v>
      </c>
    </row>
    <row r="686" spans="3:9" x14ac:dyDescent="0.35">
      <c r="C686" s="2" t="s">
        <v>33</v>
      </c>
      <c r="D686" s="2" t="s">
        <v>15</v>
      </c>
      <c r="E686" s="2" t="s">
        <v>72</v>
      </c>
      <c r="F686" s="3">
        <v>44264</v>
      </c>
      <c r="G686" s="4">
        <v>14903</v>
      </c>
      <c r="H686" s="5">
        <v>136</v>
      </c>
      <c r="I686" s="2">
        <v>1656</v>
      </c>
    </row>
    <row r="687" spans="3:9" x14ac:dyDescent="0.35">
      <c r="C687" s="2" t="s">
        <v>42</v>
      </c>
      <c r="D687" s="2" t="s">
        <v>15</v>
      </c>
      <c r="E687" s="2" t="s">
        <v>65</v>
      </c>
      <c r="F687" s="3">
        <v>44264</v>
      </c>
      <c r="G687" s="4">
        <v>5390</v>
      </c>
      <c r="H687" s="5">
        <v>482</v>
      </c>
      <c r="I687" s="2">
        <v>318</v>
      </c>
    </row>
    <row r="688" spans="3:9" x14ac:dyDescent="0.35">
      <c r="C688" s="2" t="s">
        <v>59</v>
      </c>
      <c r="D688" s="2" t="s">
        <v>40</v>
      </c>
      <c r="E688" s="2" t="s">
        <v>32</v>
      </c>
      <c r="F688" s="3">
        <v>44264</v>
      </c>
      <c r="G688" s="4">
        <v>553</v>
      </c>
      <c r="H688" s="5">
        <v>105</v>
      </c>
      <c r="I688" s="2">
        <v>27</v>
      </c>
    </row>
    <row r="689" spans="3:9" x14ac:dyDescent="0.35">
      <c r="C689" s="2" t="s">
        <v>77</v>
      </c>
      <c r="D689" s="2" t="s">
        <v>45</v>
      </c>
      <c r="E689" s="2" t="s">
        <v>61</v>
      </c>
      <c r="F689" s="3">
        <v>44264</v>
      </c>
      <c r="G689" s="4">
        <v>7266</v>
      </c>
      <c r="H689" s="5">
        <v>70</v>
      </c>
      <c r="I689" s="2">
        <v>346</v>
      </c>
    </row>
    <row r="690" spans="3:9" x14ac:dyDescent="0.35">
      <c r="C690" s="2" t="s">
        <v>52</v>
      </c>
      <c r="D690" s="2" t="s">
        <v>15</v>
      </c>
      <c r="E690" s="2" t="s">
        <v>39</v>
      </c>
      <c r="F690" s="3">
        <v>44264</v>
      </c>
      <c r="G690" s="4">
        <v>8792</v>
      </c>
      <c r="H690" s="5">
        <v>32</v>
      </c>
      <c r="I690" s="2">
        <v>419</v>
      </c>
    </row>
    <row r="691" spans="3:9" x14ac:dyDescent="0.35">
      <c r="C691" s="2" t="s">
        <v>41</v>
      </c>
      <c r="D691" s="2" t="s">
        <v>20</v>
      </c>
      <c r="E691" s="2" t="s">
        <v>16</v>
      </c>
      <c r="F691" s="3">
        <v>44264</v>
      </c>
      <c r="G691" s="4">
        <v>8967</v>
      </c>
      <c r="H691" s="5">
        <v>154</v>
      </c>
      <c r="I691" s="2">
        <v>561</v>
      </c>
    </row>
    <row r="692" spans="3:9" x14ac:dyDescent="0.35">
      <c r="C692" s="2" t="s">
        <v>78</v>
      </c>
      <c r="D692" s="2" t="s">
        <v>20</v>
      </c>
      <c r="E692" s="2" t="s">
        <v>43</v>
      </c>
      <c r="F692" s="3">
        <v>44264</v>
      </c>
      <c r="G692" s="4">
        <v>3661</v>
      </c>
      <c r="H692" s="5">
        <v>269</v>
      </c>
      <c r="I692" s="2">
        <v>167</v>
      </c>
    </row>
    <row r="693" spans="3:9" x14ac:dyDescent="0.35">
      <c r="C693" s="2" t="s">
        <v>68</v>
      </c>
      <c r="D693" s="2" t="s">
        <v>15</v>
      </c>
      <c r="E693" s="2" t="s">
        <v>72</v>
      </c>
      <c r="F693" s="3">
        <v>44265</v>
      </c>
      <c r="G693" s="4">
        <v>1344</v>
      </c>
      <c r="H693" s="5">
        <v>8</v>
      </c>
      <c r="I693" s="2">
        <v>112</v>
      </c>
    </row>
    <row r="694" spans="3:9" x14ac:dyDescent="0.35">
      <c r="C694" s="2" t="s">
        <v>69</v>
      </c>
      <c r="D694" s="2" t="s">
        <v>40</v>
      </c>
      <c r="E694" s="2" t="s">
        <v>58</v>
      </c>
      <c r="F694" s="3">
        <v>44265</v>
      </c>
      <c r="G694" s="4">
        <v>10262</v>
      </c>
      <c r="H694" s="5">
        <v>168</v>
      </c>
      <c r="I694" s="2">
        <v>856</v>
      </c>
    </row>
    <row r="695" spans="3:9" x14ac:dyDescent="0.35">
      <c r="C695" s="2" t="s">
        <v>33</v>
      </c>
      <c r="D695" s="2" t="s">
        <v>20</v>
      </c>
      <c r="E695" s="2" t="s">
        <v>39</v>
      </c>
      <c r="F695" s="3">
        <v>44265</v>
      </c>
      <c r="G695" s="4">
        <v>4480</v>
      </c>
      <c r="H695" s="5">
        <v>128</v>
      </c>
      <c r="I695" s="2">
        <v>264</v>
      </c>
    </row>
    <row r="696" spans="3:9" x14ac:dyDescent="0.35">
      <c r="C696" s="2" t="s">
        <v>76</v>
      </c>
      <c r="D696" s="2" t="s">
        <v>15</v>
      </c>
      <c r="E696" s="2" t="s">
        <v>74</v>
      </c>
      <c r="F696" s="3">
        <v>44265</v>
      </c>
      <c r="G696" s="4">
        <v>7784</v>
      </c>
      <c r="H696" s="5">
        <v>100</v>
      </c>
      <c r="I696" s="2">
        <v>300</v>
      </c>
    </row>
    <row r="697" spans="3:9" x14ac:dyDescent="0.35">
      <c r="C697" s="2" t="s">
        <v>14</v>
      </c>
      <c r="D697" s="2" t="s">
        <v>28</v>
      </c>
      <c r="E697" s="2" t="s">
        <v>57</v>
      </c>
      <c r="F697" s="3">
        <v>44265</v>
      </c>
      <c r="G697" s="4">
        <v>19054</v>
      </c>
      <c r="H697" s="5">
        <v>178</v>
      </c>
      <c r="I697" s="2">
        <v>658</v>
      </c>
    </row>
    <row r="698" spans="3:9" x14ac:dyDescent="0.35">
      <c r="C698" s="2" t="s">
        <v>42</v>
      </c>
      <c r="D698" s="2" t="s">
        <v>15</v>
      </c>
      <c r="E698" s="2" t="s">
        <v>31</v>
      </c>
      <c r="F698" s="3">
        <v>44265</v>
      </c>
      <c r="G698" s="4">
        <v>23268</v>
      </c>
      <c r="H698" s="5">
        <v>80</v>
      </c>
      <c r="I698" s="2">
        <v>1058</v>
      </c>
    </row>
    <row r="699" spans="3:9" x14ac:dyDescent="0.35">
      <c r="C699" s="2" t="s">
        <v>54</v>
      </c>
      <c r="D699" s="2" t="s">
        <v>20</v>
      </c>
      <c r="E699" s="2" t="s">
        <v>44</v>
      </c>
      <c r="F699" s="3">
        <v>44266</v>
      </c>
      <c r="G699" s="4">
        <v>3885</v>
      </c>
      <c r="H699" s="5">
        <v>242</v>
      </c>
      <c r="I699" s="2">
        <v>195</v>
      </c>
    </row>
    <row r="700" spans="3:9" x14ac:dyDescent="0.35">
      <c r="C700" s="2" t="s">
        <v>42</v>
      </c>
      <c r="D700" s="2" t="s">
        <v>45</v>
      </c>
      <c r="E700" s="2" t="s">
        <v>44</v>
      </c>
      <c r="F700" s="3">
        <v>44266</v>
      </c>
      <c r="G700" s="4">
        <v>7147</v>
      </c>
      <c r="H700" s="5">
        <v>225</v>
      </c>
      <c r="I700" s="2">
        <v>477</v>
      </c>
    </row>
    <row r="701" spans="3:9" x14ac:dyDescent="0.35">
      <c r="C701" s="2" t="s">
        <v>37</v>
      </c>
      <c r="D701" s="2" t="s">
        <v>20</v>
      </c>
      <c r="E701" s="2" t="s">
        <v>53</v>
      </c>
      <c r="F701" s="3">
        <v>44266</v>
      </c>
      <c r="G701" s="4">
        <v>4571</v>
      </c>
      <c r="H701" s="5">
        <v>62</v>
      </c>
      <c r="I701" s="2">
        <v>164</v>
      </c>
    </row>
    <row r="702" spans="3:9" x14ac:dyDescent="0.35">
      <c r="C702" s="2" t="s">
        <v>77</v>
      </c>
      <c r="D702" s="2" t="s">
        <v>40</v>
      </c>
      <c r="E702" s="2" t="s">
        <v>73</v>
      </c>
      <c r="F702" s="3">
        <v>44266</v>
      </c>
      <c r="G702" s="4">
        <v>7973</v>
      </c>
      <c r="H702" s="5">
        <v>80</v>
      </c>
      <c r="I702" s="2">
        <v>614</v>
      </c>
    </row>
    <row r="703" spans="3:9" x14ac:dyDescent="0.35">
      <c r="C703" s="2" t="s">
        <v>51</v>
      </c>
      <c r="D703" s="2" t="s">
        <v>45</v>
      </c>
      <c r="E703" s="2" t="s">
        <v>17</v>
      </c>
      <c r="F703" s="3">
        <v>44266</v>
      </c>
      <c r="G703" s="4">
        <v>6055</v>
      </c>
      <c r="H703" s="5">
        <v>213</v>
      </c>
      <c r="I703" s="2">
        <v>202</v>
      </c>
    </row>
    <row r="704" spans="3:9" x14ac:dyDescent="0.35">
      <c r="C704" s="2" t="s">
        <v>59</v>
      </c>
      <c r="D704" s="2" t="s">
        <v>15</v>
      </c>
      <c r="E704" s="2" t="s">
        <v>32</v>
      </c>
      <c r="F704" s="3">
        <v>44266</v>
      </c>
      <c r="G704" s="4">
        <v>847</v>
      </c>
      <c r="H704" s="5">
        <v>213</v>
      </c>
      <c r="I704" s="2">
        <v>43</v>
      </c>
    </row>
    <row r="705" spans="3:9" x14ac:dyDescent="0.35">
      <c r="C705" s="2" t="s">
        <v>54</v>
      </c>
      <c r="D705" s="2" t="s">
        <v>15</v>
      </c>
      <c r="E705" s="2" t="s">
        <v>58</v>
      </c>
      <c r="F705" s="3">
        <v>44266</v>
      </c>
      <c r="G705" s="4">
        <v>4914</v>
      </c>
      <c r="H705" s="5">
        <v>147</v>
      </c>
      <c r="I705" s="2">
        <v>702</v>
      </c>
    </row>
    <row r="706" spans="3:9" x14ac:dyDescent="0.35">
      <c r="C706" s="2" t="s">
        <v>23</v>
      </c>
      <c r="D706" s="2" t="s">
        <v>40</v>
      </c>
      <c r="E706" s="2" t="s">
        <v>31</v>
      </c>
      <c r="F706" s="3">
        <v>44266</v>
      </c>
      <c r="G706" s="4">
        <v>1358</v>
      </c>
      <c r="H706" s="5">
        <v>204</v>
      </c>
      <c r="I706" s="2">
        <v>76</v>
      </c>
    </row>
    <row r="707" spans="3:9" x14ac:dyDescent="0.35">
      <c r="C707" s="2" t="s">
        <v>14</v>
      </c>
      <c r="D707" s="2" t="s">
        <v>15</v>
      </c>
      <c r="E707" s="2" t="s">
        <v>57</v>
      </c>
      <c r="F707" s="3">
        <v>44266</v>
      </c>
      <c r="G707" s="4">
        <v>1428</v>
      </c>
      <c r="H707" s="5">
        <v>387</v>
      </c>
      <c r="I707" s="2">
        <v>50</v>
      </c>
    </row>
    <row r="708" spans="3:9" x14ac:dyDescent="0.35">
      <c r="C708" s="2" t="s">
        <v>52</v>
      </c>
      <c r="D708" s="2" t="s">
        <v>28</v>
      </c>
      <c r="E708" s="2" t="s">
        <v>74</v>
      </c>
      <c r="F708" s="3">
        <v>44266</v>
      </c>
      <c r="G708" s="4">
        <v>8764</v>
      </c>
      <c r="H708" s="5">
        <v>50</v>
      </c>
      <c r="I708" s="2">
        <v>439</v>
      </c>
    </row>
    <row r="709" spans="3:9" x14ac:dyDescent="0.35">
      <c r="C709" s="2" t="s">
        <v>71</v>
      </c>
      <c r="D709" s="2" t="s">
        <v>40</v>
      </c>
      <c r="E709" s="2" t="s">
        <v>32</v>
      </c>
      <c r="F709" s="3">
        <v>44266</v>
      </c>
      <c r="G709" s="4">
        <v>10472</v>
      </c>
      <c r="H709" s="5">
        <v>107</v>
      </c>
      <c r="I709" s="2">
        <v>456</v>
      </c>
    </row>
    <row r="710" spans="3:9" x14ac:dyDescent="0.35">
      <c r="C710" s="2" t="s">
        <v>66</v>
      </c>
      <c r="D710" s="2" t="s">
        <v>45</v>
      </c>
      <c r="E710" s="2" t="s">
        <v>61</v>
      </c>
      <c r="F710" s="3">
        <v>44266</v>
      </c>
      <c r="G710" s="4">
        <v>1960</v>
      </c>
      <c r="H710" s="5">
        <v>65</v>
      </c>
      <c r="I710" s="2">
        <v>70</v>
      </c>
    </row>
    <row r="711" spans="3:9" x14ac:dyDescent="0.35">
      <c r="C711" s="2" t="s">
        <v>33</v>
      </c>
      <c r="D711" s="2" t="s">
        <v>24</v>
      </c>
      <c r="E711" s="2" t="s">
        <v>44</v>
      </c>
      <c r="F711" s="3">
        <v>44266</v>
      </c>
      <c r="G711" s="4">
        <v>10171</v>
      </c>
      <c r="H711" s="5">
        <v>69</v>
      </c>
      <c r="I711" s="2">
        <v>536</v>
      </c>
    </row>
    <row r="712" spans="3:9" x14ac:dyDescent="0.35">
      <c r="C712" s="2" t="s">
        <v>35</v>
      </c>
      <c r="D712" s="2" t="s">
        <v>24</v>
      </c>
      <c r="E712" s="2" t="s">
        <v>34</v>
      </c>
      <c r="F712" s="3">
        <v>44266</v>
      </c>
      <c r="G712" s="4">
        <v>8253</v>
      </c>
      <c r="H712" s="5">
        <v>13</v>
      </c>
      <c r="I712" s="2">
        <v>551</v>
      </c>
    </row>
    <row r="713" spans="3:9" x14ac:dyDescent="0.35">
      <c r="C713" s="2" t="s">
        <v>14</v>
      </c>
      <c r="D713" s="2" t="s">
        <v>20</v>
      </c>
      <c r="E713" s="2" t="s">
        <v>53</v>
      </c>
      <c r="F713" s="3">
        <v>44266</v>
      </c>
      <c r="G713" s="4">
        <v>9534</v>
      </c>
      <c r="H713" s="5">
        <v>86</v>
      </c>
      <c r="I713" s="2">
        <v>367</v>
      </c>
    </row>
    <row r="714" spans="3:9" x14ac:dyDescent="0.35">
      <c r="C714" s="2" t="s">
        <v>37</v>
      </c>
      <c r="D714" s="2" t="s">
        <v>24</v>
      </c>
      <c r="E714" s="2" t="s">
        <v>31</v>
      </c>
      <c r="F714" s="3">
        <v>44266</v>
      </c>
      <c r="G714" s="4">
        <v>5936</v>
      </c>
      <c r="H714" s="5">
        <v>199</v>
      </c>
      <c r="I714" s="2">
        <v>350</v>
      </c>
    </row>
    <row r="715" spans="3:9" x14ac:dyDescent="0.35">
      <c r="C715" s="2" t="s">
        <v>14</v>
      </c>
      <c r="D715" s="2" t="s">
        <v>45</v>
      </c>
      <c r="E715" s="2" t="s">
        <v>44</v>
      </c>
      <c r="F715" s="3">
        <v>44267</v>
      </c>
      <c r="G715" s="4">
        <v>154</v>
      </c>
      <c r="H715" s="5">
        <v>172</v>
      </c>
      <c r="I715" s="2">
        <v>8</v>
      </c>
    </row>
    <row r="716" spans="3:9" x14ac:dyDescent="0.35">
      <c r="C716" s="2" t="s">
        <v>54</v>
      </c>
      <c r="D716" s="2" t="s">
        <v>15</v>
      </c>
      <c r="E716" s="2" t="s">
        <v>38</v>
      </c>
      <c r="F716" s="3">
        <v>44267</v>
      </c>
      <c r="G716" s="4">
        <v>5663</v>
      </c>
      <c r="H716" s="5">
        <v>155</v>
      </c>
      <c r="I716" s="2">
        <v>196</v>
      </c>
    </row>
    <row r="717" spans="3:9" x14ac:dyDescent="0.35">
      <c r="C717" s="2" t="s">
        <v>59</v>
      </c>
      <c r="D717" s="2" t="s">
        <v>45</v>
      </c>
      <c r="E717" s="2" t="s">
        <v>34</v>
      </c>
      <c r="F717" s="3">
        <v>44267</v>
      </c>
      <c r="G717" s="4">
        <v>11298</v>
      </c>
      <c r="H717" s="5">
        <v>14</v>
      </c>
      <c r="I717" s="2">
        <v>1256</v>
      </c>
    </row>
    <row r="718" spans="3:9" x14ac:dyDescent="0.35">
      <c r="C718" s="2" t="s">
        <v>37</v>
      </c>
      <c r="D718" s="2" t="s">
        <v>24</v>
      </c>
      <c r="E718" s="2" t="s">
        <v>17</v>
      </c>
      <c r="F718" s="3">
        <v>44267</v>
      </c>
      <c r="G718" s="4">
        <v>1309</v>
      </c>
      <c r="H718" s="5">
        <v>237</v>
      </c>
      <c r="I718" s="2">
        <v>49</v>
      </c>
    </row>
    <row r="719" spans="3:9" x14ac:dyDescent="0.35">
      <c r="C719" s="2" t="s">
        <v>33</v>
      </c>
      <c r="D719" s="2" t="s">
        <v>45</v>
      </c>
      <c r="E719" s="2" t="s">
        <v>44</v>
      </c>
      <c r="F719" s="3">
        <v>44267</v>
      </c>
      <c r="G719" s="4">
        <v>3815</v>
      </c>
      <c r="H719" s="5">
        <v>258</v>
      </c>
      <c r="I719" s="2">
        <v>212</v>
      </c>
    </row>
    <row r="720" spans="3:9" x14ac:dyDescent="0.35">
      <c r="C720" s="2" t="s">
        <v>77</v>
      </c>
      <c r="D720" s="2" t="s">
        <v>40</v>
      </c>
      <c r="E720" s="2" t="s">
        <v>49</v>
      </c>
      <c r="F720" s="3">
        <v>44267</v>
      </c>
      <c r="G720" s="4">
        <v>385</v>
      </c>
      <c r="H720" s="5">
        <v>227</v>
      </c>
      <c r="I720" s="2">
        <v>16</v>
      </c>
    </row>
    <row r="721" spans="3:9" x14ac:dyDescent="0.35">
      <c r="C721" s="2" t="s">
        <v>62</v>
      </c>
      <c r="D721" s="2" t="s">
        <v>28</v>
      </c>
      <c r="E721" s="2" t="s">
        <v>74</v>
      </c>
      <c r="F721" s="3">
        <v>44267</v>
      </c>
      <c r="G721" s="4">
        <v>315</v>
      </c>
      <c r="H721" s="5">
        <v>232</v>
      </c>
      <c r="I721" s="2">
        <v>15</v>
      </c>
    </row>
    <row r="722" spans="3:9" x14ac:dyDescent="0.35">
      <c r="C722" s="2" t="s">
        <v>47</v>
      </c>
      <c r="D722" s="2" t="s">
        <v>20</v>
      </c>
      <c r="E722" s="2" t="s">
        <v>74</v>
      </c>
      <c r="F722" s="3">
        <v>44267</v>
      </c>
      <c r="G722" s="4">
        <v>11823</v>
      </c>
      <c r="H722" s="5">
        <v>453</v>
      </c>
      <c r="I722" s="2">
        <v>657</v>
      </c>
    </row>
    <row r="723" spans="3:9" x14ac:dyDescent="0.35">
      <c r="C723" s="2" t="s">
        <v>33</v>
      </c>
      <c r="D723" s="2" t="s">
        <v>40</v>
      </c>
      <c r="E723" s="2" t="s">
        <v>49</v>
      </c>
      <c r="F723" s="3">
        <v>44267</v>
      </c>
      <c r="G723" s="4">
        <v>2891</v>
      </c>
      <c r="H723" s="5">
        <v>205</v>
      </c>
      <c r="I723" s="2">
        <v>108</v>
      </c>
    </row>
    <row r="724" spans="3:9" x14ac:dyDescent="0.35">
      <c r="C724" s="2" t="s">
        <v>66</v>
      </c>
      <c r="D724" s="2" t="s">
        <v>45</v>
      </c>
      <c r="E724" s="2" t="s">
        <v>39</v>
      </c>
      <c r="F724" s="3">
        <v>44267</v>
      </c>
      <c r="G724" s="4">
        <v>5278</v>
      </c>
      <c r="H724" s="5">
        <v>54</v>
      </c>
      <c r="I724" s="2">
        <v>264</v>
      </c>
    </row>
    <row r="725" spans="3:9" x14ac:dyDescent="0.35">
      <c r="C725" s="2" t="s">
        <v>48</v>
      </c>
      <c r="D725" s="2" t="s">
        <v>45</v>
      </c>
      <c r="E725" s="2" t="s">
        <v>61</v>
      </c>
      <c r="F725" s="3">
        <v>44267</v>
      </c>
      <c r="G725" s="4">
        <v>8036</v>
      </c>
      <c r="H725" s="5">
        <v>118</v>
      </c>
      <c r="I725" s="2">
        <v>335</v>
      </c>
    </row>
    <row r="726" spans="3:9" x14ac:dyDescent="0.35">
      <c r="C726" s="2" t="s">
        <v>76</v>
      </c>
      <c r="D726" s="2" t="s">
        <v>45</v>
      </c>
      <c r="E726" s="2" t="s">
        <v>74</v>
      </c>
      <c r="F726" s="3">
        <v>44267</v>
      </c>
      <c r="G726" s="4">
        <v>2940</v>
      </c>
      <c r="H726" s="5">
        <v>142</v>
      </c>
      <c r="I726" s="2">
        <v>128</v>
      </c>
    </row>
    <row r="727" spans="3:9" x14ac:dyDescent="0.35">
      <c r="C727" s="2" t="s">
        <v>23</v>
      </c>
      <c r="D727" s="2" t="s">
        <v>20</v>
      </c>
      <c r="E727" s="2" t="s">
        <v>74</v>
      </c>
      <c r="F727" s="3">
        <v>44267</v>
      </c>
      <c r="G727" s="4">
        <v>8309</v>
      </c>
      <c r="H727" s="5">
        <v>232</v>
      </c>
      <c r="I727" s="2">
        <v>333</v>
      </c>
    </row>
    <row r="728" spans="3:9" x14ac:dyDescent="0.35">
      <c r="C728" s="2" t="s">
        <v>30</v>
      </c>
      <c r="D728" s="2" t="s">
        <v>20</v>
      </c>
      <c r="E728" s="2" t="s">
        <v>49</v>
      </c>
      <c r="F728" s="3">
        <v>44267</v>
      </c>
      <c r="G728" s="4">
        <v>1820</v>
      </c>
      <c r="H728" s="5">
        <v>18</v>
      </c>
      <c r="I728" s="2">
        <v>63</v>
      </c>
    </row>
    <row r="729" spans="3:9" x14ac:dyDescent="0.35">
      <c r="C729" s="2" t="s">
        <v>54</v>
      </c>
      <c r="D729" s="2" t="s">
        <v>28</v>
      </c>
      <c r="E729" s="2" t="s">
        <v>58</v>
      </c>
      <c r="F729" s="3">
        <v>44267</v>
      </c>
      <c r="G729" s="4">
        <v>1393</v>
      </c>
      <c r="H729" s="5">
        <v>153</v>
      </c>
      <c r="I729" s="2">
        <v>127</v>
      </c>
    </row>
    <row r="730" spans="3:9" x14ac:dyDescent="0.35">
      <c r="C730" s="2" t="s">
        <v>23</v>
      </c>
      <c r="D730" s="2" t="s">
        <v>15</v>
      </c>
      <c r="E730" s="2" t="s">
        <v>38</v>
      </c>
      <c r="F730" s="3">
        <v>44267</v>
      </c>
      <c r="G730" s="4">
        <v>6440</v>
      </c>
      <c r="H730" s="5">
        <v>235</v>
      </c>
      <c r="I730" s="2">
        <v>215</v>
      </c>
    </row>
    <row r="731" spans="3:9" x14ac:dyDescent="0.35">
      <c r="C731" s="2" t="s">
        <v>51</v>
      </c>
      <c r="D731" s="2" t="s">
        <v>45</v>
      </c>
      <c r="E731" s="2" t="s">
        <v>53</v>
      </c>
      <c r="F731" s="3">
        <v>44267</v>
      </c>
      <c r="G731" s="4">
        <v>2275</v>
      </c>
      <c r="H731" s="5">
        <v>359</v>
      </c>
      <c r="I731" s="2">
        <v>99</v>
      </c>
    </row>
    <row r="732" spans="3:9" x14ac:dyDescent="0.35">
      <c r="C732" s="2" t="s">
        <v>14</v>
      </c>
      <c r="D732" s="2" t="s">
        <v>45</v>
      </c>
      <c r="E732" s="2" t="s">
        <v>61</v>
      </c>
      <c r="F732" s="3">
        <v>44267</v>
      </c>
      <c r="G732" s="4">
        <v>3941</v>
      </c>
      <c r="H732" s="5">
        <v>209</v>
      </c>
      <c r="I732" s="2">
        <v>180</v>
      </c>
    </row>
    <row r="733" spans="3:9" x14ac:dyDescent="0.35">
      <c r="C733" s="2" t="s">
        <v>77</v>
      </c>
      <c r="D733" s="2" t="s">
        <v>45</v>
      </c>
      <c r="E733" s="2" t="s">
        <v>72</v>
      </c>
      <c r="F733" s="3">
        <v>44267</v>
      </c>
      <c r="G733" s="4">
        <v>49</v>
      </c>
      <c r="H733" s="5">
        <v>78</v>
      </c>
      <c r="I733" s="2">
        <v>4</v>
      </c>
    </row>
    <row r="734" spans="3:9" x14ac:dyDescent="0.35">
      <c r="C734" s="2" t="s">
        <v>62</v>
      </c>
      <c r="D734" s="2" t="s">
        <v>28</v>
      </c>
      <c r="E734" s="2" t="s">
        <v>32</v>
      </c>
      <c r="F734" s="3">
        <v>44267</v>
      </c>
      <c r="G734" s="4">
        <v>3346</v>
      </c>
      <c r="H734" s="5">
        <v>122</v>
      </c>
      <c r="I734" s="2">
        <v>168</v>
      </c>
    </row>
    <row r="735" spans="3:9" x14ac:dyDescent="0.35">
      <c r="C735" s="2" t="s">
        <v>52</v>
      </c>
      <c r="D735" s="2" t="s">
        <v>20</v>
      </c>
      <c r="E735" s="2" t="s">
        <v>25</v>
      </c>
      <c r="F735" s="3">
        <v>44270</v>
      </c>
      <c r="G735" s="4">
        <v>4592</v>
      </c>
      <c r="H735" s="5">
        <v>445</v>
      </c>
      <c r="I735" s="2">
        <v>511</v>
      </c>
    </row>
    <row r="736" spans="3:9" x14ac:dyDescent="0.35">
      <c r="C736" s="2" t="s">
        <v>76</v>
      </c>
      <c r="D736" s="2" t="s">
        <v>40</v>
      </c>
      <c r="E736" s="2" t="s">
        <v>65</v>
      </c>
      <c r="F736" s="3">
        <v>44270</v>
      </c>
      <c r="G736" s="4">
        <v>8862</v>
      </c>
      <c r="H736" s="5">
        <v>152</v>
      </c>
      <c r="I736" s="2">
        <v>522</v>
      </c>
    </row>
    <row r="737" spans="3:9" x14ac:dyDescent="0.35">
      <c r="C737" s="2" t="s">
        <v>66</v>
      </c>
      <c r="D737" s="2" t="s">
        <v>15</v>
      </c>
      <c r="E737" s="2" t="s">
        <v>44</v>
      </c>
      <c r="F737" s="3">
        <v>44270</v>
      </c>
      <c r="G737" s="4">
        <v>9590</v>
      </c>
      <c r="H737" s="5">
        <v>133</v>
      </c>
      <c r="I737" s="2">
        <v>640</v>
      </c>
    </row>
    <row r="738" spans="3:9" x14ac:dyDescent="0.35">
      <c r="C738" s="2" t="s">
        <v>35</v>
      </c>
      <c r="D738" s="2" t="s">
        <v>28</v>
      </c>
      <c r="E738" s="2" t="s">
        <v>43</v>
      </c>
      <c r="F738" s="3">
        <v>44270</v>
      </c>
      <c r="G738" s="4">
        <v>7175</v>
      </c>
      <c r="H738" s="5">
        <v>47</v>
      </c>
      <c r="I738" s="2">
        <v>359</v>
      </c>
    </row>
    <row r="739" spans="3:9" x14ac:dyDescent="0.35">
      <c r="C739" s="2" t="s">
        <v>64</v>
      </c>
      <c r="D739" s="2" t="s">
        <v>20</v>
      </c>
      <c r="E739" s="2" t="s">
        <v>61</v>
      </c>
      <c r="F739" s="3">
        <v>44270</v>
      </c>
      <c r="G739" s="4">
        <v>2534</v>
      </c>
      <c r="H739" s="5">
        <v>119</v>
      </c>
      <c r="I739" s="2">
        <v>91</v>
      </c>
    </row>
    <row r="740" spans="3:9" x14ac:dyDescent="0.35">
      <c r="C740" s="2" t="s">
        <v>23</v>
      </c>
      <c r="D740" s="2" t="s">
        <v>20</v>
      </c>
      <c r="E740" s="2" t="s">
        <v>44</v>
      </c>
      <c r="F740" s="3">
        <v>44270</v>
      </c>
      <c r="G740" s="4">
        <v>1162</v>
      </c>
      <c r="H740" s="5">
        <v>3</v>
      </c>
      <c r="I740" s="2">
        <v>62</v>
      </c>
    </row>
    <row r="741" spans="3:9" x14ac:dyDescent="0.35">
      <c r="C741" s="2" t="s">
        <v>56</v>
      </c>
      <c r="D741" s="2" t="s">
        <v>24</v>
      </c>
      <c r="E741" s="2" t="s">
        <v>39</v>
      </c>
      <c r="F741" s="3">
        <v>44270</v>
      </c>
      <c r="G741" s="4">
        <v>7042</v>
      </c>
      <c r="H741" s="5">
        <v>173</v>
      </c>
      <c r="I741" s="2">
        <v>470</v>
      </c>
    </row>
    <row r="742" spans="3:9" x14ac:dyDescent="0.35">
      <c r="C742" s="2" t="s">
        <v>47</v>
      </c>
      <c r="D742" s="2" t="s">
        <v>20</v>
      </c>
      <c r="E742" s="2" t="s">
        <v>73</v>
      </c>
      <c r="F742" s="3">
        <v>44270</v>
      </c>
      <c r="G742" s="4">
        <v>7392</v>
      </c>
      <c r="H742" s="5">
        <v>111</v>
      </c>
      <c r="I742" s="2">
        <v>493</v>
      </c>
    </row>
    <row r="743" spans="3:9" x14ac:dyDescent="0.35">
      <c r="C743" s="2" t="s">
        <v>78</v>
      </c>
      <c r="D743" s="2" t="s">
        <v>24</v>
      </c>
      <c r="E743" s="2" t="s">
        <v>39</v>
      </c>
      <c r="F743" s="3">
        <v>44270</v>
      </c>
      <c r="G743" s="4">
        <v>371</v>
      </c>
      <c r="H743" s="5">
        <v>191</v>
      </c>
      <c r="I743" s="2">
        <v>20</v>
      </c>
    </row>
    <row r="744" spans="3:9" x14ac:dyDescent="0.35">
      <c r="C744" s="2" t="s">
        <v>77</v>
      </c>
      <c r="D744" s="2" t="s">
        <v>15</v>
      </c>
      <c r="E744" s="2" t="s">
        <v>44</v>
      </c>
      <c r="F744" s="3">
        <v>44271</v>
      </c>
      <c r="G744" s="4">
        <v>7728</v>
      </c>
      <c r="H744" s="5">
        <v>151</v>
      </c>
      <c r="I744" s="2">
        <v>368</v>
      </c>
    </row>
    <row r="745" spans="3:9" x14ac:dyDescent="0.35">
      <c r="C745" s="2" t="s">
        <v>48</v>
      </c>
      <c r="D745" s="2" t="s">
        <v>40</v>
      </c>
      <c r="E745" s="2" t="s">
        <v>38</v>
      </c>
      <c r="F745" s="3">
        <v>44271</v>
      </c>
      <c r="G745" s="4">
        <v>518</v>
      </c>
      <c r="H745" s="5">
        <v>223</v>
      </c>
      <c r="I745" s="2">
        <v>21</v>
      </c>
    </row>
    <row r="746" spans="3:9" x14ac:dyDescent="0.35">
      <c r="C746" s="2" t="s">
        <v>54</v>
      </c>
      <c r="D746" s="2" t="s">
        <v>20</v>
      </c>
      <c r="E746" s="2" t="s">
        <v>49</v>
      </c>
      <c r="F746" s="3">
        <v>44271</v>
      </c>
      <c r="G746" s="4">
        <v>8547</v>
      </c>
      <c r="H746" s="5">
        <v>112</v>
      </c>
      <c r="I746" s="2">
        <v>317</v>
      </c>
    </row>
    <row r="747" spans="3:9" x14ac:dyDescent="0.35">
      <c r="C747" s="2" t="s">
        <v>69</v>
      </c>
      <c r="D747" s="2" t="s">
        <v>40</v>
      </c>
      <c r="E747" s="2" t="s">
        <v>39</v>
      </c>
      <c r="F747" s="3">
        <v>44271</v>
      </c>
      <c r="G747" s="4">
        <v>4018</v>
      </c>
      <c r="H747" s="5">
        <v>34</v>
      </c>
      <c r="I747" s="2">
        <v>192</v>
      </c>
    </row>
    <row r="748" spans="3:9" x14ac:dyDescent="0.35">
      <c r="C748" s="2" t="s">
        <v>76</v>
      </c>
      <c r="D748" s="2" t="s">
        <v>15</v>
      </c>
      <c r="E748" s="2" t="s">
        <v>57</v>
      </c>
      <c r="F748" s="3">
        <v>44271</v>
      </c>
      <c r="G748" s="4">
        <v>6118</v>
      </c>
      <c r="H748" s="5">
        <v>203</v>
      </c>
      <c r="I748" s="2">
        <v>266</v>
      </c>
    </row>
    <row r="749" spans="3:9" x14ac:dyDescent="0.35">
      <c r="C749" s="2" t="s">
        <v>30</v>
      </c>
      <c r="D749" s="2" t="s">
        <v>15</v>
      </c>
      <c r="E749" s="2" t="s">
        <v>63</v>
      </c>
      <c r="F749" s="3">
        <v>44271</v>
      </c>
      <c r="G749" s="4">
        <v>1582</v>
      </c>
      <c r="H749" s="5">
        <v>119</v>
      </c>
      <c r="I749" s="2">
        <v>55</v>
      </c>
    </row>
    <row r="750" spans="3:9" x14ac:dyDescent="0.35">
      <c r="C750" s="2" t="s">
        <v>77</v>
      </c>
      <c r="D750" s="2" t="s">
        <v>15</v>
      </c>
      <c r="E750" s="2" t="s">
        <v>43</v>
      </c>
      <c r="F750" s="3">
        <v>44271</v>
      </c>
      <c r="G750" s="4">
        <v>3626</v>
      </c>
      <c r="H750" s="5">
        <v>309</v>
      </c>
      <c r="I750" s="2">
        <v>214</v>
      </c>
    </row>
    <row r="751" spans="3:9" x14ac:dyDescent="0.35">
      <c r="C751" s="2" t="s">
        <v>62</v>
      </c>
      <c r="D751" s="2" t="s">
        <v>24</v>
      </c>
      <c r="E751" s="2" t="s">
        <v>63</v>
      </c>
      <c r="F751" s="3">
        <v>44271</v>
      </c>
      <c r="G751" s="4">
        <v>8981</v>
      </c>
      <c r="H751" s="5">
        <v>152</v>
      </c>
      <c r="I751" s="2">
        <v>360</v>
      </c>
    </row>
    <row r="752" spans="3:9" x14ac:dyDescent="0.35">
      <c r="C752" s="2" t="s">
        <v>54</v>
      </c>
      <c r="D752" s="2" t="s">
        <v>28</v>
      </c>
      <c r="E752" s="2" t="s">
        <v>72</v>
      </c>
      <c r="F752" s="3">
        <v>44271</v>
      </c>
      <c r="G752" s="4">
        <v>3304</v>
      </c>
      <c r="H752" s="5">
        <v>306</v>
      </c>
      <c r="I752" s="2">
        <v>255</v>
      </c>
    </row>
    <row r="753" spans="3:9" x14ac:dyDescent="0.35">
      <c r="C753" s="2" t="s">
        <v>33</v>
      </c>
      <c r="D753" s="2" t="s">
        <v>45</v>
      </c>
      <c r="E753" s="2" t="s">
        <v>63</v>
      </c>
      <c r="F753" s="3">
        <v>44271</v>
      </c>
      <c r="G753" s="4">
        <v>6076</v>
      </c>
      <c r="H753" s="5">
        <v>74</v>
      </c>
      <c r="I753" s="2">
        <v>196</v>
      </c>
    </row>
    <row r="754" spans="3:9" x14ac:dyDescent="0.35">
      <c r="C754" s="2" t="s">
        <v>35</v>
      </c>
      <c r="D754" s="2" t="s">
        <v>20</v>
      </c>
      <c r="E754" s="2" t="s">
        <v>34</v>
      </c>
      <c r="F754" s="3">
        <v>44271</v>
      </c>
      <c r="G754" s="4">
        <v>12530</v>
      </c>
      <c r="H754" s="5">
        <v>134</v>
      </c>
      <c r="I754" s="2">
        <v>964</v>
      </c>
    </row>
    <row r="755" spans="3:9" x14ac:dyDescent="0.35">
      <c r="C755" s="2" t="s">
        <v>23</v>
      </c>
      <c r="D755" s="2" t="s">
        <v>28</v>
      </c>
      <c r="E755" s="2" t="s">
        <v>73</v>
      </c>
      <c r="F755" s="3">
        <v>44271</v>
      </c>
      <c r="G755" s="4">
        <v>3675</v>
      </c>
      <c r="H755" s="5">
        <v>273</v>
      </c>
      <c r="I755" s="2">
        <v>283</v>
      </c>
    </row>
    <row r="756" spans="3:9" x14ac:dyDescent="0.35">
      <c r="C756" s="2" t="s">
        <v>69</v>
      </c>
      <c r="D756" s="2" t="s">
        <v>45</v>
      </c>
      <c r="E756" s="2" t="s">
        <v>16</v>
      </c>
      <c r="F756" s="3">
        <v>44271</v>
      </c>
      <c r="G756" s="4">
        <v>434</v>
      </c>
      <c r="H756" s="5">
        <v>152</v>
      </c>
      <c r="I756" s="2">
        <v>28</v>
      </c>
    </row>
    <row r="757" spans="3:9" x14ac:dyDescent="0.35">
      <c r="C757" s="2" t="s">
        <v>56</v>
      </c>
      <c r="D757" s="2" t="s">
        <v>20</v>
      </c>
      <c r="E757" s="2" t="s">
        <v>73</v>
      </c>
      <c r="F757" s="3">
        <v>44271</v>
      </c>
      <c r="G757" s="4">
        <v>5509</v>
      </c>
      <c r="H757" s="5">
        <v>16</v>
      </c>
      <c r="I757" s="2">
        <v>307</v>
      </c>
    </row>
    <row r="758" spans="3:9" x14ac:dyDescent="0.35">
      <c r="C758" s="2" t="s">
        <v>14</v>
      </c>
      <c r="D758" s="2" t="s">
        <v>20</v>
      </c>
      <c r="E758" s="2" t="s">
        <v>75</v>
      </c>
      <c r="F758" s="3">
        <v>44271</v>
      </c>
      <c r="G758" s="4">
        <v>10843</v>
      </c>
      <c r="H758" s="5">
        <v>228</v>
      </c>
      <c r="I758" s="2">
        <v>517</v>
      </c>
    </row>
    <row r="759" spans="3:9" x14ac:dyDescent="0.35">
      <c r="C759" s="2" t="s">
        <v>14</v>
      </c>
      <c r="D759" s="2" t="s">
        <v>24</v>
      </c>
      <c r="E759" s="2" t="s">
        <v>58</v>
      </c>
      <c r="F759" s="3">
        <v>44271</v>
      </c>
      <c r="G759" s="4">
        <v>7623</v>
      </c>
      <c r="H759" s="5">
        <v>88</v>
      </c>
      <c r="I759" s="2">
        <v>587</v>
      </c>
    </row>
    <row r="760" spans="3:9" x14ac:dyDescent="0.35">
      <c r="C760" s="2" t="s">
        <v>14</v>
      </c>
      <c r="D760" s="2" t="s">
        <v>24</v>
      </c>
      <c r="E760" s="2" t="s">
        <v>65</v>
      </c>
      <c r="F760" s="3">
        <v>44271</v>
      </c>
      <c r="G760" s="4">
        <v>7623</v>
      </c>
      <c r="H760" s="5">
        <v>152</v>
      </c>
      <c r="I760" s="2">
        <v>636</v>
      </c>
    </row>
    <row r="761" spans="3:9" x14ac:dyDescent="0.35">
      <c r="C761" s="2" t="s">
        <v>14</v>
      </c>
      <c r="D761" s="2" t="s">
        <v>24</v>
      </c>
      <c r="E761" s="2" t="s">
        <v>61</v>
      </c>
      <c r="F761" s="3">
        <v>44272</v>
      </c>
      <c r="G761" s="4">
        <v>6573</v>
      </c>
      <c r="H761" s="5">
        <v>185</v>
      </c>
      <c r="I761" s="2">
        <v>313</v>
      </c>
    </row>
    <row r="762" spans="3:9" x14ac:dyDescent="0.35">
      <c r="C762" s="2" t="s">
        <v>41</v>
      </c>
      <c r="D762" s="2" t="s">
        <v>20</v>
      </c>
      <c r="E762" s="2" t="s">
        <v>25</v>
      </c>
      <c r="F762" s="3">
        <v>44272</v>
      </c>
      <c r="G762" s="4">
        <v>2520</v>
      </c>
      <c r="H762" s="5">
        <v>95</v>
      </c>
      <c r="I762" s="2">
        <v>149</v>
      </c>
    </row>
    <row r="763" spans="3:9" x14ac:dyDescent="0.35">
      <c r="C763" s="2" t="s">
        <v>35</v>
      </c>
      <c r="D763" s="2" t="s">
        <v>20</v>
      </c>
      <c r="E763" s="2" t="s">
        <v>75</v>
      </c>
      <c r="F763" s="3">
        <v>44272</v>
      </c>
      <c r="G763" s="4">
        <v>910</v>
      </c>
      <c r="H763" s="5">
        <v>14</v>
      </c>
      <c r="I763" s="2">
        <v>54</v>
      </c>
    </row>
    <row r="764" spans="3:9" x14ac:dyDescent="0.35">
      <c r="C764" s="2" t="s">
        <v>78</v>
      </c>
      <c r="D764" s="2" t="s">
        <v>28</v>
      </c>
      <c r="E764" s="2" t="s">
        <v>72</v>
      </c>
      <c r="F764" s="3">
        <v>44272</v>
      </c>
      <c r="G764" s="4">
        <v>5397</v>
      </c>
      <c r="H764" s="5">
        <v>8</v>
      </c>
      <c r="I764" s="2">
        <v>416</v>
      </c>
    </row>
    <row r="765" spans="3:9" x14ac:dyDescent="0.35">
      <c r="C765" s="2" t="s">
        <v>70</v>
      </c>
      <c r="D765" s="2" t="s">
        <v>24</v>
      </c>
      <c r="E765" s="2" t="s">
        <v>53</v>
      </c>
      <c r="F765" s="3">
        <v>44272</v>
      </c>
      <c r="G765" s="4">
        <v>4263</v>
      </c>
      <c r="H765" s="5">
        <v>464</v>
      </c>
      <c r="I765" s="2">
        <v>158</v>
      </c>
    </row>
    <row r="766" spans="3:9" x14ac:dyDescent="0.35">
      <c r="C766" s="2" t="s">
        <v>37</v>
      </c>
      <c r="D766" s="2" t="s">
        <v>45</v>
      </c>
      <c r="E766" s="2" t="s">
        <v>57</v>
      </c>
      <c r="F766" s="3">
        <v>44272</v>
      </c>
      <c r="G766" s="4">
        <v>7637</v>
      </c>
      <c r="H766" s="5">
        <v>114</v>
      </c>
      <c r="I766" s="2">
        <v>273</v>
      </c>
    </row>
    <row r="767" spans="3:9" x14ac:dyDescent="0.35">
      <c r="C767" s="2" t="s">
        <v>64</v>
      </c>
      <c r="D767" s="2" t="s">
        <v>24</v>
      </c>
      <c r="E767" s="2" t="s">
        <v>43</v>
      </c>
      <c r="F767" s="3">
        <v>44272</v>
      </c>
      <c r="G767" s="4">
        <v>15239</v>
      </c>
      <c r="H767" s="5">
        <v>156</v>
      </c>
      <c r="I767" s="2">
        <v>953</v>
      </c>
    </row>
    <row r="768" spans="3:9" x14ac:dyDescent="0.35">
      <c r="C768" s="2" t="s">
        <v>77</v>
      </c>
      <c r="D768" s="2" t="s">
        <v>28</v>
      </c>
      <c r="E768" s="2" t="s">
        <v>31</v>
      </c>
      <c r="F768" s="3">
        <v>44272</v>
      </c>
      <c r="G768" s="4">
        <v>7840</v>
      </c>
      <c r="H768" s="5">
        <v>81</v>
      </c>
      <c r="I768" s="2">
        <v>392</v>
      </c>
    </row>
    <row r="769" spans="3:9" x14ac:dyDescent="0.35">
      <c r="C769" s="2" t="s">
        <v>70</v>
      </c>
      <c r="D769" s="2" t="s">
        <v>24</v>
      </c>
      <c r="E769" s="2" t="s">
        <v>38</v>
      </c>
      <c r="F769" s="3">
        <v>44272</v>
      </c>
      <c r="G769" s="4">
        <v>1302</v>
      </c>
      <c r="H769" s="5">
        <v>298</v>
      </c>
      <c r="I769" s="2">
        <v>51</v>
      </c>
    </row>
    <row r="770" spans="3:9" x14ac:dyDescent="0.35">
      <c r="C770" s="2" t="s">
        <v>70</v>
      </c>
      <c r="D770" s="2" t="s">
        <v>28</v>
      </c>
      <c r="E770" s="2" t="s">
        <v>57</v>
      </c>
      <c r="F770" s="3">
        <v>44272</v>
      </c>
      <c r="G770" s="4">
        <v>3192</v>
      </c>
      <c r="H770" s="5">
        <v>459</v>
      </c>
      <c r="I770" s="2">
        <v>128</v>
      </c>
    </row>
    <row r="771" spans="3:9" x14ac:dyDescent="0.35">
      <c r="C771" s="2" t="s">
        <v>77</v>
      </c>
      <c r="D771" s="2" t="s">
        <v>15</v>
      </c>
      <c r="E771" s="2" t="s">
        <v>53</v>
      </c>
      <c r="F771" s="3">
        <v>44272</v>
      </c>
      <c r="G771" s="4">
        <v>4312</v>
      </c>
      <c r="H771" s="5">
        <v>79</v>
      </c>
      <c r="I771" s="2">
        <v>188</v>
      </c>
    </row>
    <row r="772" spans="3:9" x14ac:dyDescent="0.35">
      <c r="C772" s="2" t="s">
        <v>62</v>
      </c>
      <c r="D772" s="2" t="s">
        <v>28</v>
      </c>
      <c r="E772" s="2" t="s">
        <v>53</v>
      </c>
      <c r="F772" s="3">
        <v>44272</v>
      </c>
      <c r="G772" s="4">
        <v>6258</v>
      </c>
      <c r="H772" s="5">
        <v>49</v>
      </c>
      <c r="I772" s="2">
        <v>224</v>
      </c>
    </row>
    <row r="773" spans="3:9" x14ac:dyDescent="0.35">
      <c r="C773" s="2" t="s">
        <v>41</v>
      </c>
      <c r="D773" s="2" t="s">
        <v>28</v>
      </c>
      <c r="E773" s="2" t="s">
        <v>74</v>
      </c>
      <c r="F773" s="3">
        <v>44272</v>
      </c>
      <c r="G773" s="4">
        <v>7931</v>
      </c>
      <c r="H773" s="5">
        <v>257</v>
      </c>
      <c r="I773" s="2">
        <v>418</v>
      </c>
    </row>
    <row r="774" spans="3:9" x14ac:dyDescent="0.35">
      <c r="C774" s="2" t="s">
        <v>37</v>
      </c>
      <c r="D774" s="2" t="s">
        <v>24</v>
      </c>
      <c r="E774" s="2" t="s">
        <v>74</v>
      </c>
      <c r="F774" s="3">
        <v>44272</v>
      </c>
      <c r="G774" s="4">
        <v>2576</v>
      </c>
      <c r="H774" s="5">
        <v>67</v>
      </c>
      <c r="I774" s="2">
        <v>129</v>
      </c>
    </row>
    <row r="775" spans="3:9" x14ac:dyDescent="0.35">
      <c r="C775" s="2" t="s">
        <v>33</v>
      </c>
      <c r="D775" s="2" t="s">
        <v>20</v>
      </c>
      <c r="E775" s="2" t="s">
        <v>57</v>
      </c>
      <c r="F775" s="3">
        <v>44272</v>
      </c>
      <c r="G775" s="4">
        <v>623</v>
      </c>
      <c r="H775" s="5">
        <v>224</v>
      </c>
      <c r="I775" s="2">
        <v>22</v>
      </c>
    </row>
    <row r="776" spans="3:9" x14ac:dyDescent="0.35">
      <c r="C776" s="2" t="s">
        <v>48</v>
      </c>
      <c r="D776" s="2" t="s">
        <v>45</v>
      </c>
      <c r="E776" s="2" t="s">
        <v>57</v>
      </c>
      <c r="F776" s="3">
        <v>44272</v>
      </c>
      <c r="G776" s="4">
        <v>7567</v>
      </c>
      <c r="H776" s="5">
        <v>254</v>
      </c>
      <c r="I776" s="2">
        <v>292</v>
      </c>
    </row>
    <row r="777" spans="3:9" x14ac:dyDescent="0.35">
      <c r="C777" s="2" t="s">
        <v>68</v>
      </c>
      <c r="D777" s="2" t="s">
        <v>20</v>
      </c>
      <c r="E777" s="2" t="s">
        <v>74</v>
      </c>
      <c r="F777" s="3">
        <v>44273</v>
      </c>
      <c r="G777" s="4">
        <v>6363</v>
      </c>
      <c r="H777" s="5">
        <v>179</v>
      </c>
      <c r="I777" s="2">
        <v>266</v>
      </c>
    </row>
    <row r="778" spans="3:9" x14ac:dyDescent="0.35">
      <c r="C778" s="2" t="s">
        <v>23</v>
      </c>
      <c r="D778" s="2" t="s">
        <v>24</v>
      </c>
      <c r="E778" s="2" t="s">
        <v>74</v>
      </c>
      <c r="F778" s="3">
        <v>44273</v>
      </c>
      <c r="G778" s="4">
        <v>1645</v>
      </c>
      <c r="H778" s="5">
        <v>97</v>
      </c>
      <c r="I778" s="2">
        <v>75</v>
      </c>
    </row>
    <row r="779" spans="3:9" x14ac:dyDescent="0.35">
      <c r="C779" s="2" t="s">
        <v>71</v>
      </c>
      <c r="D779" s="2" t="s">
        <v>24</v>
      </c>
      <c r="E779" s="2" t="s">
        <v>72</v>
      </c>
      <c r="F779" s="3">
        <v>44273</v>
      </c>
      <c r="G779" s="4">
        <v>12740</v>
      </c>
      <c r="H779" s="5">
        <v>72</v>
      </c>
      <c r="I779" s="2">
        <v>980</v>
      </c>
    </row>
    <row r="780" spans="3:9" x14ac:dyDescent="0.35">
      <c r="C780" s="2" t="s">
        <v>30</v>
      </c>
      <c r="D780" s="2" t="s">
        <v>24</v>
      </c>
      <c r="E780" s="2" t="s">
        <v>73</v>
      </c>
      <c r="F780" s="3">
        <v>44273</v>
      </c>
      <c r="G780" s="4">
        <v>6755</v>
      </c>
      <c r="H780" s="5">
        <v>504</v>
      </c>
      <c r="I780" s="2">
        <v>483</v>
      </c>
    </row>
    <row r="781" spans="3:9" x14ac:dyDescent="0.35">
      <c r="C781" s="2" t="s">
        <v>69</v>
      </c>
      <c r="D781" s="2" t="s">
        <v>20</v>
      </c>
      <c r="E781" s="2" t="s">
        <v>65</v>
      </c>
      <c r="F781" s="3">
        <v>44273</v>
      </c>
      <c r="G781" s="4">
        <v>13321</v>
      </c>
      <c r="H781" s="5">
        <v>119</v>
      </c>
      <c r="I781" s="2">
        <v>833</v>
      </c>
    </row>
    <row r="782" spans="3:9" x14ac:dyDescent="0.35">
      <c r="C782" s="2" t="s">
        <v>59</v>
      </c>
      <c r="D782" s="2" t="s">
        <v>40</v>
      </c>
      <c r="E782" s="2" t="s">
        <v>75</v>
      </c>
      <c r="F782" s="3">
        <v>44273</v>
      </c>
      <c r="G782" s="4">
        <v>1078</v>
      </c>
      <c r="H782" s="5">
        <v>41</v>
      </c>
      <c r="I782" s="2">
        <v>57</v>
      </c>
    </row>
    <row r="783" spans="3:9" x14ac:dyDescent="0.35">
      <c r="C783" s="2" t="s">
        <v>52</v>
      </c>
      <c r="D783" s="2" t="s">
        <v>24</v>
      </c>
      <c r="E783" s="2" t="s">
        <v>31</v>
      </c>
      <c r="F783" s="3">
        <v>44273</v>
      </c>
      <c r="G783" s="4">
        <v>13104</v>
      </c>
      <c r="H783" s="5">
        <v>77</v>
      </c>
      <c r="I783" s="2">
        <v>624</v>
      </c>
    </row>
    <row r="784" spans="3:9" x14ac:dyDescent="0.35">
      <c r="C784" s="2" t="s">
        <v>51</v>
      </c>
      <c r="D784" s="2" t="s">
        <v>24</v>
      </c>
      <c r="E784" s="2" t="s">
        <v>38</v>
      </c>
      <c r="F784" s="3">
        <v>44273</v>
      </c>
      <c r="G784" s="4">
        <v>10241</v>
      </c>
      <c r="H784" s="5">
        <v>74</v>
      </c>
      <c r="I784" s="2">
        <v>366</v>
      </c>
    </row>
    <row r="785" spans="3:9" x14ac:dyDescent="0.35">
      <c r="C785" s="2" t="s">
        <v>37</v>
      </c>
      <c r="D785" s="2" t="s">
        <v>45</v>
      </c>
      <c r="E785" s="2" t="s">
        <v>43</v>
      </c>
      <c r="F785" s="3">
        <v>44274</v>
      </c>
      <c r="G785" s="4">
        <v>1904</v>
      </c>
      <c r="H785" s="5">
        <v>316</v>
      </c>
      <c r="I785" s="2">
        <v>112</v>
      </c>
    </row>
    <row r="786" spans="3:9" x14ac:dyDescent="0.35">
      <c r="C786" s="2" t="s">
        <v>69</v>
      </c>
      <c r="D786" s="2" t="s">
        <v>24</v>
      </c>
      <c r="E786" s="2" t="s">
        <v>73</v>
      </c>
      <c r="F786" s="3">
        <v>44274</v>
      </c>
      <c r="G786" s="4">
        <v>4116</v>
      </c>
      <c r="H786" s="5">
        <v>89</v>
      </c>
      <c r="I786" s="2">
        <v>217</v>
      </c>
    </row>
    <row r="787" spans="3:9" x14ac:dyDescent="0.35">
      <c r="C787" s="2" t="s">
        <v>59</v>
      </c>
      <c r="D787" s="2" t="s">
        <v>24</v>
      </c>
      <c r="E787" s="2" t="s">
        <v>61</v>
      </c>
      <c r="F787" s="3">
        <v>44274</v>
      </c>
      <c r="G787" s="4">
        <v>1302</v>
      </c>
      <c r="H787" s="5">
        <v>24</v>
      </c>
      <c r="I787" s="2">
        <v>55</v>
      </c>
    </row>
    <row r="788" spans="3:9" x14ac:dyDescent="0.35">
      <c r="C788" s="2" t="s">
        <v>33</v>
      </c>
      <c r="D788" s="2" t="s">
        <v>24</v>
      </c>
      <c r="E788" s="2" t="s">
        <v>61</v>
      </c>
      <c r="F788" s="3">
        <v>44274</v>
      </c>
      <c r="G788" s="4">
        <v>4606</v>
      </c>
      <c r="H788" s="5">
        <v>186</v>
      </c>
      <c r="I788" s="2">
        <v>210</v>
      </c>
    </row>
    <row r="789" spans="3:9" x14ac:dyDescent="0.35">
      <c r="C789" s="2" t="s">
        <v>71</v>
      </c>
      <c r="D789" s="2" t="s">
        <v>20</v>
      </c>
      <c r="E789" s="2" t="s">
        <v>44</v>
      </c>
      <c r="F789" s="3">
        <v>44274</v>
      </c>
      <c r="G789" s="4">
        <v>8526</v>
      </c>
      <c r="H789" s="5">
        <v>153</v>
      </c>
      <c r="I789" s="2">
        <v>569</v>
      </c>
    </row>
    <row r="790" spans="3:9" x14ac:dyDescent="0.35">
      <c r="C790" s="2" t="s">
        <v>37</v>
      </c>
      <c r="D790" s="2" t="s">
        <v>24</v>
      </c>
      <c r="E790" s="2" t="s">
        <v>57</v>
      </c>
      <c r="F790" s="3">
        <v>44277</v>
      </c>
      <c r="G790" s="4">
        <v>13832</v>
      </c>
      <c r="H790" s="5">
        <v>187</v>
      </c>
      <c r="I790" s="2">
        <v>577</v>
      </c>
    </row>
    <row r="791" spans="3:9" x14ac:dyDescent="0.35">
      <c r="C791" s="2" t="s">
        <v>33</v>
      </c>
      <c r="D791" s="2" t="s">
        <v>45</v>
      </c>
      <c r="E791" s="2" t="s">
        <v>57</v>
      </c>
      <c r="F791" s="3">
        <v>44277</v>
      </c>
      <c r="G791" s="4">
        <v>10962</v>
      </c>
      <c r="H791" s="5">
        <v>24</v>
      </c>
      <c r="I791" s="2">
        <v>392</v>
      </c>
    </row>
    <row r="792" spans="3:9" x14ac:dyDescent="0.35">
      <c r="C792" s="2" t="s">
        <v>35</v>
      </c>
      <c r="D792" s="2" t="s">
        <v>20</v>
      </c>
      <c r="E792" s="2" t="s">
        <v>39</v>
      </c>
      <c r="F792" s="3">
        <v>44277</v>
      </c>
      <c r="G792" s="4">
        <v>5383</v>
      </c>
      <c r="H792" s="5">
        <v>212</v>
      </c>
      <c r="I792" s="2">
        <v>317</v>
      </c>
    </row>
    <row r="793" spans="3:9" x14ac:dyDescent="0.35">
      <c r="C793" s="2" t="s">
        <v>71</v>
      </c>
      <c r="D793" s="2" t="s">
        <v>40</v>
      </c>
      <c r="E793" s="2" t="s">
        <v>34</v>
      </c>
      <c r="F793" s="3">
        <v>44277</v>
      </c>
      <c r="G793" s="4">
        <v>2856</v>
      </c>
      <c r="H793" s="5">
        <v>138</v>
      </c>
      <c r="I793" s="2">
        <v>179</v>
      </c>
    </row>
    <row r="794" spans="3:9" x14ac:dyDescent="0.35">
      <c r="C794" s="2" t="s">
        <v>37</v>
      </c>
      <c r="D794" s="2" t="s">
        <v>28</v>
      </c>
      <c r="E794" s="2" t="s">
        <v>53</v>
      </c>
      <c r="F794" s="3">
        <v>44277</v>
      </c>
      <c r="G794" s="4">
        <v>2954</v>
      </c>
      <c r="H794" s="5">
        <v>143</v>
      </c>
      <c r="I794" s="2">
        <v>96</v>
      </c>
    </row>
    <row r="795" spans="3:9" x14ac:dyDescent="0.35">
      <c r="C795" s="2" t="s">
        <v>41</v>
      </c>
      <c r="D795" s="2" t="s">
        <v>28</v>
      </c>
      <c r="E795" s="2" t="s">
        <v>61</v>
      </c>
      <c r="F795" s="3">
        <v>44277</v>
      </c>
      <c r="G795" s="4">
        <v>14385</v>
      </c>
      <c r="H795" s="5">
        <v>230</v>
      </c>
      <c r="I795" s="2">
        <v>600</v>
      </c>
    </row>
    <row r="796" spans="3:9" x14ac:dyDescent="0.35">
      <c r="C796" s="2" t="s">
        <v>56</v>
      </c>
      <c r="D796" s="2" t="s">
        <v>45</v>
      </c>
      <c r="E796" s="2" t="s">
        <v>44</v>
      </c>
      <c r="F796" s="3">
        <v>44277</v>
      </c>
      <c r="G796" s="4">
        <v>10346</v>
      </c>
      <c r="H796" s="5">
        <v>88</v>
      </c>
      <c r="I796" s="2">
        <v>647</v>
      </c>
    </row>
    <row r="797" spans="3:9" x14ac:dyDescent="0.35">
      <c r="C797" s="2" t="s">
        <v>78</v>
      </c>
      <c r="D797" s="2" t="s">
        <v>20</v>
      </c>
      <c r="E797" s="2" t="s">
        <v>73</v>
      </c>
      <c r="F797" s="3">
        <v>44277</v>
      </c>
      <c r="G797" s="4">
        <v>1568</v>
      </c>
      <c r="H797" s="5">
        <v>199</v>
      </c>
      <c r="I797" s="2">
        <v>83</v>
      </c>
    </row>
    <row r="798" spans="3:9" x14ac:dyDescent="0.35">
      <c r="C798" s="2" t="s">
        <v>64</v>
      </c>
      <c r="D798" s="2" t="s">
        <v>45</v>
      </c>
      <c r="E798" s="2" t="s">
        <v>53</v>
      </c>
      <c r="F798" s="3">
        <v>44277</v>
      </c>
      <c r="G798" s="4">
        <v>3682</v>
      </c>
      <c r="H798" s="5">
        <v>152</v>
      </c>
      <c r="I798" s="2">
        <v>148</v>
      </c>
    </row>
    <row r="799" spans="3:9" x14ac:dyDescent="0.35">
      <c r="C799" s="2" t="s">
        <v>23</v>
      </c>
      <c r="D799" s="2" t="s">
        <v>20</v>
      </c>
      <c r="E799" s="2" t="s">
        <v>63</v>
      </c>
      <c r="F799" s="3">
        <v>44277</v>
      </c>
      <c r="G799" s="4">
        <v>5544</v>
      </c>
      <c r="H799" s="5">
        <v>162</v>
      </c>
      <c r="I799" s="2">
        <v>185</v>
      </c>
    </row>
    <row r="800" spans="3:9" x14ac:dyDescent="0.35">
      <c r="C800" s="2" t="s">
        <v>23</v>
      </c>
      <c r="D800" s="2" t="s">
        <v>28</v>
      </c>
      <c r="E800" s="2" t="s">
        <v>63</v>
      </c>
      <c r="F800" s="3">
        <v>44277</v>
      </c>
      <c r="G800" s="4">
        <v>252</v>
      </c>
      <c r="H800" s="5">
        <v>48</v>
      </c>
      <c r="I800" s="2">
        <v>10</v>
      </c>
    </row>
    <row r="801" spans="3:9" x14ac:dyDescent="0.35">
      <c r="C801" s="2" t="s">
        <v>47</v>
      </c>
      <c r="D801" s="2" t="s">
        <v>24</v>
      </c>
      <c r="E801" s="2" t="s">
        <v>31</v>
      </c>
      <c r="F801" s="3">
        <v>44277</v>
      </c>
      <c r="G801" s="4">
        <v>6230</v>
      </c>
      <c r="H801" s="5">
        <v>68</v>
      </c>
      <c r="I801" s="2">
        <v>271</v>
      </c>
    </row>
    <row r="802" spans="3:9" x14ac:dyDescent="0.35">
      <c r="C802" s="2" t="s">
        <v>69</v>
      </c>
      <c r="D802" s="2" t="s">
        <v>15</v>
      </c>
      <c r="E802" s="2" t="s">
        <v>63</v>
      </c>
      <c r="F802" s="3">
        <v>44278</v>
      </c>
      <c r="G802" s="4">
        <v>3724</v>
      </c>
      <c r="H802" s="5">
        <v>37</v>
      </c>
      <c r="I802" s="2">
        <v>129</v>
      </c>
    </row>
    <row r="803" spans="3:9" x14ac:dyDescent="0.35">
      <c r="C803" s="2" t="s">
        <v>23</v>
      </c>
      <c r="D803" s="2" t="s">
        <v>15</v>
      </c>
      <c r="E803" s="2" t="s">
        <v>65</v>
      </c>
      <c r="F803" s="3">
        <v>44278</v>
      </c>
      <c r="G803" s="4">
        <v>5544</v>
      </c>
      <c r="H803" s="5">
        <v>59</v>
      </c>
      <c r="I803" s="2">
        <v>427</v>
      </c>
    </row>
    <row r="804" spans="3:9" x14ac:dyDescent="0.35">
      <c r="C804" s="2" t="s">
        <v>14</v>
      </c>
      <c r="D804" s="2" t="s">
        <v>45</v>
      </c>
      <c r="E804" s="2" t="s">
        <v>16</v>
      </c>
      <c r="F804" s="3">
        <v>44278</v>
      </c>
      <c r="G804" s="4">
        <v>8624</v>
      </c>
      <c r="H804" s="5">
        <v>54</v>
      </c>
      <c r="I804" s="2">
        <v>392</v>
      </c>
    </row>
    <row r="805" spans="3:9" x14ac:dyDescent="0.35">
      <c r="C805" s="2" t="s">
        <v>42</v>
      </c>
      <c r="D805" s="2" t="s">
        <v>20</v>
      </c>
      <c r="E805" s="2" t="s">
        <v>26</v>
      </c>
      <c r="F805" s="3">
        <v>44278</v>
      </c>
      <c r="G805" s="4">
        <v>4627</v>
      </c>
      <c r="H805" s="5">
        <v>135</v>
      </c>
      <c r="I805" s="2">
        <v>515</v>
      </c>
    </row>
    <row r="806" spans="3:9" x14ac:dyDescent="0.35">
      <c r="C806" s="2" t="s">
        <v>14</v>
      </c>
      <c r="D806" s="2" t="s">
        <v>40</v>
      </c>
      <c r="E806" s="2" t="s">
        <v>65</v>
      </c>
      <c r="F806" s="3">
        <v>44278</v>
      </c>
      <c r="G806" s="4">
        <v>13237</v>
      </c>
      <c r="H806" s="5">
        <v>374</v>
      </c>
      <c r="I806" s="2">
        <v>1019</v>
      </c>
    </row>
    <row r="807" spans="3:9" x14ac:dyDescent="0.35">
      <c r="C807" s="2" t="s">
        <v>54</v>
      </c>
      <c r="D807" s="2" t="s">
        <v>24</v>
      </c>
      <c r="E807" s="2" t="s">
        <v>39</v>
      </c>
      <c r="F807" s="3">
        <v>44278</v>
      </c>
      <c r="G807" s="4">
        <v>3143</v>
      </c>
      <c r="H807" s="5">
        <v>298</v>
      </c>
      <c r="I807" s="2">
        <v>158</v>
      </c>
    </row>
    <row r="808" spans="3:9" x14ac:dyDescent="0.35">
      <c r="C808" s="2" t="s">
        <v>66</v>
      </c>
      <c r="D808" s="2" t="s">
        <v>24</v>
      </c>
      <c r="E808" s="2" t="s">
        <v>53</v>
      </c>
      <c r="F808" s="3">
        <v>44278</v>
      </c>
      <c r="G808" s="4">
        <v>8631</v>
      </c>
      <c r="H808" s="5">
        <v>83</v>
      </c>
      <c r="I808" s="2">
        <v>376</v>
      </c>
    </row>
    <row r="809" spans="3:9" x14ac:dyDescent="0.35">
      <c r="C809" s="2" t="s">
        <v>47</v>
      </c>
      <c r="D809" s="2" t="s">
        <v>24</v>
      </c>
      <c r="E809" s="2" t="s">
        <v>75</v>
      </c>
      <c r="F809" s="3">
        <v>44278</v>
      </c>
      <c r="G809" s="4">
        <v>4886</v>
      </c>
      <c r="H809" s="5">
        <v>343</v>
      </c>
      <c r="I809" s="2">
        <v>288</v>
      </c>
    </row>
    <row r="810" spans="3:9" x14ac:dyDescent="0.35">
      <c r="C810" s="2" t="s">
        <v>62</v>
      </c>
      <c r="D810" s="2" t="s">
        <v>15</v>
      </c>
      <c r="E810" s="2" t="s">
        <v>32</v>
      </c>
      <c r="F810" s="3">
        <v>44278</v>
      </c>
      <c r="G810" s="4">
        <v>5012</v>
      </c>
      <c r="H810" s="5">
        <v>71</v>
      </c>
      <c r="I810" s="2">
        <v>295</v>
      </c>
    </row>
    <row r="811" spans="3:9" x14ac:dyDescent="0.35">
      <c r="C811" s="2" t="s">
        <v>48</v>
      </c>
      <c r="D811" s="2" t="s">
        <v>28</v>
      </c>
      <c r="E811" s="2" t="s">
        <v>39</v>
      </c>
      <c r="F811" s="3">
        <v>44278</v>
      </c>
      <c r="G811" s="4">
        <v>7847</v>
      </c>
      <c r="H811" s="5">
        <v>353</v>
      </c>
      <c r="I811" s="2">
        <v>462</v>
      </c>
    </row>
    <row r="812" spans="3:9" x14ac:dyDescent="0.35">
      <c r="C812" s="2" t="s">
        <v>14</v>
      </c>
      <c r="D812" s="2" t="s">
        <v>24</v>
      </c>
      <c r="E812" s="2" t="s">
        <v>26</v>
      </c>
      <c r="F812" s="3">
        <v>44279</v>
      </c>
      <c r="G812" s="4">
        <v>2709</v>
      </c>
      <c r="H812" s="5">
        <v>203</v>
      </c>
      <c r="I812" s="2">
        <v>301</v>
      </c>
    </row>
    <row r="813" spans="3:9" x14ac:dyDescent="0.35">
      <c r="C813" s="2" t="s">
        <v>48</v>
      </c>
      <c r="D813" s="2" t="s">
        <v>45</v>
      </c>
      <c r="E813" s="2" t="s">
        <v>17</v>
      </c>
      <c r="F813" s="3">
        <v>44279</v>
      </c>
      <c r="G813" s="4">
        <v>8918</v>
      </c>
      <c r="H813" s="5">
        <v>295</v>
      </c>
      <c r="I813" s="2">
        <v>372</v>
      </c>
    </row>
    <row r="814" spans="3:9" x14ac:dyDescent="0.35">
      <c r="C814" s="2" t="s">
        <v>23</v>
      </c>
      <c r="D814" s="2" t="s">
        <v>45</v>
      </c>
      <c r="E814" s="2" t="s">
        <v>57</v>
      </c>
      <c r="F814" s="3">
        <v>44279</v>
      </c>
      <c r="G814" s="4">
        <v>11942</v>
      </c>
      <c r="H814" s="5">
        <v>436</v>
      </c>
      <c r="I814" s="2">
        <v>543</v>
      </c>
    </row>
    <row r="815" spans="3:9" x14ac:dyDescent="0.35">
      <c r="C815" s="2" t="s">
        <v>54</v>
      </c>
      <c r="D815" s="2" t="s">
        <v>45</v>
      </c>
      <c r="E815" s="2" t="s">
        <v>72</v>
      </c>
      <c r="F815" s="3">
        <v>44279</v>
      </c>
      <c r="G815" s="4">
        <v>19173</v>
      </c>
      <c r="H815" s="5">
        <v>42</v>
      </c>
      <c r="I815" s="2">
        <v>1279</v>
      </c>
    </row>
    <row r="816" spans="3:9" x14ac:dyDescent="0.35">
      <c r="C816" s="2" t="s">
        <v>70</v>
      </c>
      <c r="D816" s="2" t="s">
        <v>20</v>
      </c>
      <c r="E816" s="2" t="s">
        <v>57</v>
      </c>
      <c r="F816" s="3">
        <v>44279</v>
      </c>
      <c r="G816" s="4">
        <v>2590</v>
      </c>
      <c r="H816" s="5">
        <v>209</v>
      </c>
      <c r="I816" s="2">
        <v>87</v>
      </c>
    </row>
    <row r="817" spans="3:9" x14ac:dyDescent="0.35">
      <c r="C817" s="2" t="s">
        <v>70</v>
      </c>
      <c r="D817" s="2" t="s">
        <v>15</v>
      </c>
      <c r="E817" s="2" t="s">
        <v>16</v>
      </c>
      <c r="F817" s="3">
        <v>44279</v>
      </c>
      <c r="G817" s="4">
        <v>2555</v>
      </c>
      <c r="H817" s="5">
        <v>73</v>
      </c>
      <c r="I817" s="2">
        <v>160</v>
      </c>
    </row>
    <row r="818" spans="3:9" x14ac:dyDescent="0.35">
      <c r="C818" s="2" t="s">
        <v>56</v>
      </c>
      <c r="D818" s="2" t="s">
        <v>40</v>
      </c>
      <c r="E818" s="2" t="s">
        <v>39</v>
      </c>
      <c r="F818" s="3">
        <v>44279</v>
      </c>
      <c r="G818" s="4">
        <v>861</v>
      </c>
      <c r="H818" s="5">
        <v>80</v>
      </c>
      <c r="I818" s="2">
        <v>46</v>
      </c>
    </row>
    <row r="819" spans="3:9" x14ac:dyDescent="0.35">
      <c r="C819" s="2" t="s">
        <v>51</v>
      </c>
      <c r="D819" s="2" t="s">
        <v>40</v>
      </c>
      <c r="E819" s="2" t="s">
        <v>57</v>
      </c>
      <c r="F819" s="3">
        <v>44279</v>
      </c>
      <c r="G819" s="4">
        <v>11956</v>
      </c>
      <c r="H819" s="5">
        <v>282</v>
      </c>
      <c r="I819" s="2">
        <v>544</v>
      </c>
    </row>
    <row r="820" spans="3:9" x14ac:dyDescent="0.35">
      <c r="C820" s="2" t="s">
        <v>51</v>
      </c>
      <c r="D820" s="2" t="s">
        <v>15</v>
      </c>
      <c r="E820" s="2" t="s">
        <v>72</v>
      </c>
      <c r="F820" s="3">
        <v>44279</v>
      </c>
      <c r="G820" s="4">
        <v>8589</v>
      </c>
      <c r="H820" s="5">
        <v>226</v>
      </c>
      <c r="I820" s="2">
        <v>661</v>
      </c>
    </row>
    <row r="821" spans="3:9" x14ac:dyDescent="0.35">
      <c r="C821" s="2" t="s">
        <v>41</v>
      </c>
      <c r="D821" s="2" t="s">
        <v>45</v>
      </c>
      <c r="E821" s="2" t="s">
        <v>74</v>
      </c>
      <c r="F821" s="3">
        <v>44279</v>
      </c>
      <c r="G821" s="4">
        <v>6496</v>
      </c>
      <c r="H821" s="5">
        <v>196</v>
      </c>
      <c r="I821" s="2">
        <v>361</v>
      </c>
    </row>
    <row r="822" spans="3:9" x14ac:dyDescent="0.35">
      <c r="C822" s="2" t="s">
        <v>48</v>
      </c>
      <c r="D822" s="2" t="s">
        <v>24</v>
      </c>
      <c r="E822" s="2" t="s">
        <v>17</v>
      </c>
      <c r="F822" s="3">
        <v>44279</v>
      </c>
      <c r="G822" s="4">
        <v>5299</v>
      </c>
      <c r="H822" s="5">
        <v>203</v>
      </c>
      <c r="I822" s="2">
        <v>204</v>
      </c>
    </row>
    <row r="823" spans="3:9" x14ac:dyDescent="0.35">
      <c r="C823" s="2" t="s">
        <v>68</v>
      </c>
      <c r="D823" s="2" t="s">
        <v>45</v>
      </c>
      <c r="E823" s="2" t="s">
        <v>75</v>
      </c>
      <c r="F823" s="3">
        <v>44279</v>
      </c>
      <c r="G823" s="4">
        <v>4858</v>
      </c>
      <c r="H823" s="5">
        <v>174</v>
      </c>
      <c r="I823" s="2">
        <v>324</v>
      </c>
    </row>
    <row r="824" spans="3:9" x14ac:dyDescent="0.35">
      <c r="C824" s="2" t="s">
        <v>69</v>
      </c>
      <c r="D824" s="2" t="s">
        <v>15</v>
      </c>
      <c r="E824" s="2" t="s">
        <v>31</v>
      </c>
      <c r="F824" s="3">
        <v>44279</v>
      </c>
      <c r="G824" s="4">
        <v>357</v>
      </c>
      <c r="H824" s="5">
        <v>204</v>
      </c>
      <c r="I824" s="2">
        <v>19</v>
      </c>
    </row>
    <row r="825" spans="3:9" x14ac:dyDescent="0.35">
      <c r="C825" s="2" t="s">
        <v>54</v>
      </c>
      <c r="D825" s="2" t="s">
        <v>20</v>
      </c>
      <c r="E825" s="2" t="s">
        <v>26</v>
      </c>
      <c r="F825" s="3">
        <v>44279</v>
      </c>
      <c r="G825" s="4">
        <v>5264</v>
      </c>
      <c r="H825" s="5">
        <v>182</v>
      </c>
      <c r="I825" s="2">
        <v>405</v>
      </c>
    </row>
    <row r="826" spans="3:9" x14ac:dyDescent="0.35">
      <c r="C826" s="2" t="s">
        <v>59</v>
      </c>
      <c r="D826" s="2" t="s">
        <v>40</v>
      </c>
      <c r="E826" s="2" t="s">
        <v>61</v>
      </c>
      <c r="F826" s="3">
        <v>44279</v>
      </c>
      <c r="G826" s="4">
        <v>7896</v>
      </c>
      <c r="H826" s="5">
        <v>83</v>
      </c>
      <c r="I826" s="2">
        <v>304</v>
      </c>
    </row>
    <row r="827" spans="3:9" x14ac:dyDescent="0.35">
      <c r="C827" s="2" t="s">
        <v>41</v>
      </c>
      <c r="D827" s="2" t="s">
        <v>28</v>
      </c>
      <c r="E827" s="2" t="s">
        <v>34</v>
      </c>
      <c r="F827" s="3">
        <v>44279</v>
      </c>
      <c r="G827" s="4">
        <v>9548</v>
      </c>
      <c r="H827" s="5">
        <v>173</v>
      </c>
      <c r="I827" s="2">
        <v>796</v>
      </c>
    </row>
    <row r="828" spans="3:9" x14ac:dyDescent="0.35">
      <c r="C828" s="2" t="s">
        <v>54</v>
      </c>
      <c r="D828" s="2" t="s">
        <v>40</v>
      </c>
      <c r="E828" s="2" t="s">
        <v>16</v>
      </c>
      <c r="F828" s="3">
        <v>44279</v>
      </c>
      <c r="G828" s="4">
        <v>3024</v>
      </c>
      <c r="H828" s="5">
        <v>240</v>
      </c>
      <c r="I828" s="2">
        <v>178</v>
      </c>
    </row>
    <row r="829" spans="3:9" x14ac:dyDescent="0.35">
      <c r="C829" s="2" t="s">
        <v>42</v>
      </c>
      <c r="D829" s="2" t="s">
        <v>15</v>
      </c>
      <c r="E829" s="2" t="s">
        <v>17</v>
      </c>
      <c r="F829" s="3">
        <v>44279</v>
      </c>
      <c r="G829" s="4">
        <v>12257</v>
      </c>
      <c r="H829" s="5">
        <v>365</v>
      </c>
      <c r="I829" s="2">
        <v>409</v>
      </c>
    </row>
    <row r="830" spans="3:9" x14ac:dyDescent="0.35">
      <c r="C830" s="2" t="s">
        <v>41</v>
      </c>
      <c r="D830" s="2" t="s">
        <v>24</v>
      </c>
      <c r="E830" s="2" t="s">
        <v>17</v>
      </c>
      <c r="F830" s="3">
        <v>44279</v>
      </c>
      <c r="G830" s="4">
        <v>5327</v>
      </c>
      <c r="H830" s="5">
        <v>2</v>
      </c>
      <c r="I830" s="2">
        <v>184</v>
      </c>
    </row>
    <row r="831" spans="3:9" x14ac:dyDescent="0.35">
      <c r="C831" s="2" t="s">
        <v>62</v>
      </c>
      <c r="D831" s="2" t="s">
        <v>45</v>
      </c>
      <c r="E831" s="2" t="s">
        <v>63</v>
      </c>
      <c r="F831" s="3">
        <v>44279</v>
      </c>
      <c r="G831" s="4">
        <v>784</v>
      </c>
      <c r="H831" s="5">
        <v>208</v>
      </c>
      <c r="I831" s="2">
        <v>33</v>
      </c>
    </row>
    <row r="832" spans="3:9" x14ac:dyDescent="0.35">
      <c r="C832" s="2" t="s">
        <v>54</v>
      </c>
      <c r="D832" s="2" t="s">
        <v>45</v>
      </c>
      <c r="E832" s="2" t="s">
        <v>43</v>
      </c>
      <c r="F832" s="3">
        <v>44280</v>
      </c>
      <c r="G832" s="4">
        <v>5824</v>
      </c>
      <c r="H832" s="5">
        <v>248</v>
      </c>
      <c r="I832" s="2">
        <v>278</v>
      </c>
    </row>
    <row r="833" spans="3:9" x14ac:dyDescent="0.35">
      <c r="C833" s="2" t="s">
        <v>71</v>
      </c>
      <c r="D833" s="2" t="s">
        <v>15</v>
      </c>
      <c r="E833" s="2" t="s">
        <v>74</v>
      </c>
      <c r="F833" s="3">
        <v>44280</v>
      </c>
      <c r="G833" s="4">
        <v>11354</v>
      </c>
      <c r="H833" s="5">
        <v>119</v>
      </c>
      <c r="I833" s="2">
        <v>494</v>
      </c>
    </row>
    <row r="834" spans="3:9" x14ac:dyDescent="0.35">
      <c r="C834" s="2" t="s">
        <v>64</v>
      </c>
      <c r="D834" s="2" t="s">
        <v>24</v>
      </c>
      <c r="E834" s="2" t="s">
        <v>34</v>
      </c>
      <c r="F834" s="3">
        <v>44280</v>
      </c>
      <c r="G834" s="4">
        <v>7245</v>
      </c>
      <c r="H834" s="5">
        <v>185</v>
      </c>
      <c r="I834" s="2">
        <v>725</v>
      </c>
    </row>
    <row r="835" spans="3:9" x14ac:dyDescent="0.35">
      <c r="C835" s="2" t="s">
        <v>70</v>
      </c>
      <c r="D835" s="2" t="s">
        <v>15</v>
      </c>
      <c r="E835" s="2" t="s">
        <v>65</v>
      </c>
      <c r="F835" s="3">
        <v>44280</v>
      </c>
      <c r="G835" s="4">
        <v>2870</v>
      </c>
      <c r="H835" s="5">
        <v>480</v>
      </c>
      <c r="I835" s="2">
        <v>160</v>
      </c>
    </row>
    <row r="836" spans="3:9" x14ac:dyDescent="0.35">
      <c r="C836" s="2" t="s">
        <v>71</v>
      </c>
      <c r="D836" s="2" t="s">
        <v>15</v>
      </c>
      <c r="E836" s="2" t="s">
        <v>58</v>
      </c>
      <c r="F836" s="3">
        <v>44280</v>
      </c>
      <c r="G836" s="4">
        <v>721</v>
      </c>
      <c r="H836" s="5">
        <v>191</v>
      </c>
      <c r="I836" s="2">
        <v>91</v>
      </c>
    </row>
    <row r="837" spans="3:9" x14ac:dyDescent="0.35">
      <c r="C837" s="2" t="s">
        <v>35</v>
      </c>
      <c r="D837" s="2" t="s">
        <v>28</v>
      </c>
      <c r="E837" s="2" t="s">
        <v>17</v>
      </c>
      <c r="F837" s="3">
        <v>44280</v>
      </c>
      <c r="G837" s="4">
        <v>1274</v>
      </c>
      <c r="H837" s="5">
        <v>197</v>
      </c>
      <c r="I837" s="2">
        <v>42</v>
      </c>
    </row>
    <row r="838" spans="3:9" x14ac:dyDescent="0.35">
      <c r="C838" s="2" t="s">
        <v>69</v>
      </c>
      <c r="D838" s="2" t="s">
        <v>45</v>
      </c>
      <c r="E838" s="2" t="s">
        <v>32</v>
      </c>
      <c r="F838" s="3">
        <v>44280</v>
      </c>
      <c r="G838" s="4">
        <v>12187</v>
      </c>
      <c r="H838" s="5">
        <v>266</v>
      </c>
      <c r="I838" s="2">
        <v>717</v>
      </c>
    </row>
    <row r="839" spans="3:9" x14ac:dyDescent="0.35">
      <c r="C839" s="2" t="s">
        <v>37</v>
      </c>
      <c r="D839" s="2" t="s">
        <v>15</v>
      </c>
      <c r="E839" s="2" t="s">
        <v>39</v>
      </c>
      <c r="F839" s="3">
        <v>44280</v>
      </c>
      <c r="G839" s="4">
        <v>17969</v>
      </c>
      <c r="H839" s="5">
        <v>77</v>
      </c>
      <c r="I839" s="2">
        <v>899</v>
      </c>
    </row>
    <row r="840" spans="3:9" x14ac:dyDescent="0.35">
      <c r="C840" s="2" t="s">
        <v>37</v>
      </c>
      <c r="D840" s="2" t="s">
        <v>40</v>
      </c>
      <c r="E840" s="2" t="s">
        <v>57</v>
      </c>
      <c r="F840" s="3">
        <v>44280</v>
      </c>
      <c r="G840" s="4">
        <v>2471</v>
      </c>
      <c r="H840" s="5">
        <v>174</v>
      </c>
      <c r="I840" s="2">
        <v>103</v>
      </c>
    </row>
    <row r="841" spans="3:9" x14ac:dyDescent="0.35">
      <c r="C841" s="2" t="s">
        <v>68</v>
      </c>
      <c r="D841" s="2" t="s">
        <v>45</v>
      </c>
      <c r="E841" s="2" t="s">
        <v>43</v>
      </c>
      <c r="F841" s="3">
        <v>44280</v>
      </c>
      <c r="G841" s="4">
        <v>2296</v>
      </c>
      <c r="H841" s="5">
        <v>52</v>
      </c>
      <c r="I841" s="2">
        <v>100</v>
      </c>
    </row>
    <row r="842" spans="3:9" x14ac:dyDescent="0.35">
      <c r="C842" s="2" t="s">
        <v>76</v>
      </c>
      <c r="D842" s="2" t="s">
        <v>15</v>
      </c>
      <c r="E842" s="2" t="s">
        <v>32</v>
      </c>
      <c r="F842" s="3">
        <v>44280</v>
      </c>
      <c r="G842" s="4">
        <v>10801</v>
      </c>
      <c r="H842" s="5">
        <v>35</v>
      </c>
      <c r="I842" s="2">
        <v>636</v>
      </c>
    </row>
    <row r="843" spans="3:9" x14ac:dyDescent="0.35">
      <c r="C843" s="2" t="s">
        <v>14</v>
      </c>
      <c r="D843" s="2" t="s">
        <v>40</v>
      </c>
      <c r="E843" s="2" t="s">
        <v>49</v>
      </c>
      <c r="F843" s="3">
        <v>44280</v>
      </c>
      <c r="G843" s="4">
        <v>3031</v>
      </c>
      <c r="H843" s="5">
        <v>49</v>
      </c>
      <c r="I843" s="2">
        <v>117</v>
      </c>
    </row>
    <row r="844" spans="3:9" x14ac:dyDescent="0.35">
      <c r="C844" s="2" t="s">
        <v>14</v>
      </c>
      <c r="D844" s="2" t="s">
        <v>28</v>
      </c>
      <c r="E844" s="2" t="s">
        <v>65</v>
      </c>
      <c r="F844" s="3">
        <v>44280</v>
      </c>
      <c r="G844" s="4">
        <v>112</v>
      </c>
      <c r="H844" s="5">
        <v>252</v>
      </c>
      <c r="I844" s="2">
        <v>11</v>
      </c>
    </row>
    <row r="845" spans="3:9" x14ac:dyDescent="0.35">
      <c r="C845" s="2" t="s">
        <v>33</v>
      </c>
      <c r="D845" s="2" t="s">
        <v>40</v>
      </c>
      <c r="E845" s="2" t="s">
        <v>57</v>
      </c>
      <c r="F845" s="3">
        <v>44280</v>
      </c>
      <c r="G845" s="4">
        <v>329</v>
      </c>
      <c r="H845" s="5">
        <v>130</v>
      </c>
      <c r="I845" s="2">
        <v>14</v>
      </c>
    </row>
    <row r="846" spans="3:9" x14ac:dyDescent="0.35">
      <c r="C846" s="2" t="s">
        <v>33</v>
      </c>
      <c r="D846" s="2" t="s">
        <v>15</v>
      </c>
      <c r="E846" s="2" t="s">
        <v>65</v>
      </c>
      <c r="F846" s="3">
        <v>44280</v>
      </c>
      <c r="G846" s="4">
        <v>9590</v>
      </c>
      <c r="H846" s="5">
        <v>154</v>
      </c>
      <c r="I846" s="2">
        <v>600</v>
      </c>
    </row>
    <row r="847" spans="3:9" x14ac:dyDescent="0.35">
      <c r="C847" s="2" t="s">
        <v>59</v>
      </c>
      <c r="D847" s="2" t="s">
        <v>24</v>
      </c>
      <c r="E847" s="2" t="s">
        <v>49</v>
      </c>
      <c r="F847" s="3">
        <v>44280</v>
      </c>
      <c r="G847" s="4">
        <v>3220</v>
      </c>
      <c r="H847" s="5">
        <v>209</v>
      </c>
      <c r="I847" s="2">
        <v>115</v>
      </c>
    </row>
    <row r="848" spans="3:9" x14ac:dyDescent="0.35">
      <c r="C848" s="2" t="s">
        <v>35</v>
      </c>
      <c r="D848" s="2" t="s">
        <v>20</v>
      </c>
      <c r="E848" s="2" t="s">
        <v>63</v>
      </c>
      <c r="F848" s="3">
        <v>44280</v>
      </c>
      <c r="G848" s="4">
        <v>9660</v>
      </c>
      <c r="H848" s="5">
        <v>106</v>
      </c>
      <c r="I848" s="2">
        <v>358</v>
      </c>
    </row>
    <row r="849" spans="3:9" x14ac:dyDescent="0.35">
      <c r="C849" s="2" t="s">
        <v>54</v>
      </c>
      <c r="D849" s="2" t="s">
        <v>20</v>
      </c>
      <c r="E849" s="2" t="s">
        <v>25</v>
      </c>
      <c r="F849" s="3">
        <v>44280</v>
      </c>
      <c r="G849" s="4">
        <v>9737</v>
      </c>
      <c r="H849" s="5">
        <v>184</v>
      </c>
      <c r="I849" s="2">
        <v>886</v>
      </c>
    </row>
    <row r="850" spans="3:9" x14ac:dyDescent="0.35">
      <c r="C850" s="2" t="s">
        <v>41</v>
      </c>
      <c r="D850" s="2" t="s">
        <v>45</v>
      </c>
      <c r="E850" s="2" t="s">
        <v>34</v>
      </c>
      <c r="F850" s="3">
        <v>44280</v>
      </c>
      <c r="G850" s="4">
        <v>3899</v>
      </c>
      <c r="H850" s="5">
        <v>199</v>
      </c>
      <c r="I850" s="2">
        <v>488</v>
      </c>
    </row>
    <row r="851" spans="3:9" x14ac:dyDescent="0.35">
      <c r="C851" s="2" t="s">
        <v>56</v>
      </c>
      <c r="D851" s="2" t="s">
        <v>45</v>
      </c>
      <c r="E851" s="2" t="s">
        <v>38</v>
      </c>
      <c r="F851" s="3">
        <v>44281</v>
      </c>
      <c r="G851" s="4">
        <v>1477</v>
      </c>
      <c r="H851" s="5">
        <v>58</v>
      </c>
      <c r="I851" s="2">
        <v>48</v>
      </c>
    </row>
    <row r="852" spans="3:9" x14ac:dyDescent="0.35">
      <c r="C852" s="2" t="s">
        <v>69</v>
      </c>
      <c r="D852" s="2" t="s">
        <v>40</v>
      </c>
      <c r="E852" s="2" t="s">
        <v>61</v>
      </c>
      <c r="F852" s="3">
        <v>44281</v>
      </c>
      <c r="G852" s="4">
        <v>4242</v>
      </c>
      <c r="H852" s="5">
        <v>324</v>
      </c>
      <c r="I852" s="2">
        <v>152</v>
      </c>
    </row>
    <row r="853" spans="3:9" x14ac:dyDescent="0.35">
      <c r="C853" s="2" t="s">
        <v>71</v>
      </c>
      <c r="D853" s="2" t="s">
        <v>28</v>
      </c>
      <c r="E853" s="2" t="s">
        <v>72</v>
      </c>
      <c r="F853" s="3">
        <v>44281</v>
      </c>
      <c r="G853" s="4">
        <v>8946</v>
      </c>
      <c r="H853" s="5">
        <v>163</v>
      </c>
      <c r="I853" s="2">
        <v>895</v>
      </c>
    </row>
    <row r="854" spans="3:9" x14ac:dyDescent="0.35">
      <c r="C854" s="2" t="s">
        <v>71</v>
      </c>
      <c r="D854" s="2" t="s">
        <v>20</v>
      </c>
      <c r="E854" s="2" t="s">
        <v>58</v>
      </c>
      <c r="F854" s="3">
        <v>44281</v>
      </c>
      <c r="G854" s="4">
        <v>14504</v>
      </c>
      <c r="H854" s="5">
        <v>150</v>
      </c>
      <c r="I854" s="2">
        <v>1813</v>
      </c>
    </row>
    <row r="855" spans="3:9" x14ac:dyDescent="0.35">
      <c r="C855" s="2" t="s">
        <v>69</v>
      </c>
      <c r="D855" s="2" t="s">
        <v>15</v>
      </c>
      <c r="E855" s="2" t="s">
        <v>38</v>
      </c>
      <c r="F855" s="3">
        <v>44281</v>
      </c>
      <c r="G855" s="4">
        <v>6433</v>
      </c>
      <c r="H855" s="5">
        <v>130</v>
      </c>
      <c r="I855" s="2">
        <v>202</v>
      </c>
    </row>
    <row r="856" spans="3:9" x14ac:dyDescent="0.35">
      <c r="C856" s="2" t="s">
        <v>47</v>
      </c>
      <c r="D856" s="2" t="s">
        <v>24</v>
      </c>
      <c r="E856" s="2" t="s">
        <v>63</v>
      </c>
      <c r="F856" s="3">
        <v>44281</v>
      </c>
      <c r="G856" s="4">
        <v>9261</v>
      </c>
      <c r="H856" s="5">
        <v>143</v>
      </c>
      <c r="I856" s="2">
        <v>343</v>
      </c>
    </row>
    <row r="857" spans="3:9" x14ac:dyDescent="0.35">
      <c r="C857" s="2" t="s">
        <v>48</v>
      </c>
      <c r="D857" s="2" t="s">
        <v>15</v>
      </c>
      <c r="E857" s="2" t="s">
        <v>43</v>
      </c>
      <c r="F857" s="3">
        <v>44281</v>
      </c>
      <c r="G857" s="4">
        <v>756</v>
      </c>
      <c r="H857" s="5">
        <v>71</v>
      </c>
      <c r="I857" s="2">
        <v>38</v>
      </c>
    </row>
    <row r="858" spans="3:9" x14ac:dyDescent="0.35">
      <c r="C858" s="2" t="s">
        <v>33</v>
      </c>
      <c r="D858" s="2" t="s">
        <v>28</v>
      </c>
      <c r="E858" s="2" t="s">
        <v>34</v>
      </c>
      <c r="F858" s="3">
        <v>44281</v>
      </c>
      <c r="G858" s="4">
        <v>4018</v>
      </c>
      <c r="H858" s="5">
        <v>10</v>
      </c>
      <c r="I858" s="2">
        <v>447</v>
      </c>
    </row>
    <row r="859" spans="3:9" x14ac:dyDescent="0.35">
      <c r="C859" s="2" t="s">
        <v>30</v>
      </c>
      <c r="D859" s="2" t="s">
        <v>40</v>
      </c>
      <c r="E859" s="2" t="s">
        <v>31</v>
      </c>
      <c r="F859" s="3">
        <v>44281</v>
      </c>
      <c r="G859" s="4">
        <v>168</v>
      </c>
      <c r="H859" s="5">
        <v>281</v>
      </c>
      <c r="I859" s="2">
        <v>9</v>
      </c>
    </row>
    <row r="860" spans="3:9" x14ac:dyDescent="0.35">
      <c r="C860" s="2" t="s">
        <v>33</v>
      </c>
      <c r="D860" s="2" t="s">
        <v>24</v>
      </c>
      <c r="E860" s="2" t="s">
        <v>57</v>
      </c>
      <c r="F860" s="3">
        <v>44281</v>
      </c>
      <c r="G860" s="4">
        <v>4004</v>
      </c>
      <c r="H860" s="5">
        <v>16</v>
      </c>
      <c r="I860" s="2">
        <v>149</v>
      </c>
    </row>
    <row r="861" spans="3:9" x14ac:dyDescent="0.35">
      <c r="C861" s="2" t="s">
        <v>68</v>
      </c>
      <c r="D861" s="2" t="s">
        <v>40</v>
      </c>
      <c r="E861" s="2" t="s">
        <v>31</v>
      </c>
      <c r="F861" s="3">
        <v>44281</v>
      </c>
      <c r="G861" s="4">
        <v>6272</v>
      </c>
      <c r="H861" s="5">
        <v>133</v>
      </c>
      <c r="I861" s="2">
        <v>299</v>
      </c>
    </row>
    <row r="862" spans="3:9" x14ac:dyDescent="0.35">
      <c r="C862" s="2" t="s">
        <v>54</v>
      </c>
      <c r="D862" s="2" t="s">
        <v>20</v>
      </c>
      <c r="E862" s="2" t="s">
        <v>72</v>
      </c>
      <c r="F862" s="3">
        <v>44281</v>
      </c>
      <c r="G862" s="4">
        <v>5215</v>
      </c>
      <c r="H862" s="5">
        <v>87</v>
      </c>
      <c r="I862" s="2">
        <v>348</v>
      </c>
    </row>
    <row r="863" spans="3:9" x14ac:dyDescent="0.35">
      <c r="C863" s="2" t="s">
        <v>33</v>
      </c>
      <c r="D863" s="2" t="s">
        <v>15</v>
      </c>
      <c r="E863" s="2" t="s">
        <v>61</v>
      </c>
      <c r="F863" s="3">
        <v>44281</v>
      </c>
      <c r="G863" s="4">
        <v>3094</v>
      </c>
      <c r="H863" s="5">
        <v>21</v>
      </c>
      <c r="I863" s="2">
        <v>148</v>
      </c>
    </row>
    <row r="864" spans="3:9" x14ac:dyDescent="0.35">
      <c r="C864" s="2" t="s">
        <v>76</v>
      </c>
      <c r="D864" s="2" t="s">
        <v>40</v>
      </c>
      <c r="E864" s="2" t="s">
        <v>31</v>
      </c>
      <c r="F864" s="3">
        <v>44281</v>
      </c>
      <c r="G864" s="4">
        <v>9324</v>
      </c>
      <c r="H864" s="5">
        <v>171</v>
      </c>
      <c r="I864" s="2">
        <v>583</v>
      </c>
    </row>
    <row r="865" spans="3:9" x14ac:dyDescent="0.35">
      <c r="C865" s="2" t="s">
        <v>77</v>
      </c>
      <c r="D865" s="2" t="s">
        <v>45</v>
      </c>
      <c r="E865" s="2" t="s">
        <v>53</v>
      </c>
      <c r="F865" s="3">
        <v>44281</v>
      </c>
      <c r="G865" s="4">
        <v>20447</v>
      </c>
      <c r="H865" s="5">
        <v>78</v>
      </c>
      <c r="I865" s="2">
        <v>758</v>
      </c>
    </row>
    <row r="866" spans="3:9" x14ac:dyDescent="0.35">
      <c r="C866" s="2" t="s">
        <v>51</v>
      </c>
      <c r="D866" s="2" t="s">
        <v>20</v>
      </c>
      <c r="E866" s="2" t="s">
        <v>34</v>
      </c>
      <c r="F866" s="3">
        <v>44281</v>
      </c>
      <c r="G866" s="4">
        <v>14189</v>
      </c>
      <c r="H866" s="5">
        <v>19</v>
      </c>
      <c r="I866" s="2">
        <v>1183</v>
      </c>
    </row>
    <row r="867" spans="3:9" x14ac:dyDescent="0.35">
      <c r="C867" s="2" t="s">
        <v>68</v>
      </c>
      <c r="D867" s="2" t="s">
        <v>20</v>
      </c>
      <c r="E867" s="2" t="s">
        <v>73</v>
      </c>
      <c r="F867" s="3">
        <v>44281</v>
      </c>
      <c r="G867" s="4">
        <v>6503</v>
      </c>
      <c r="H867" s="5">
        <v>231</v>
      </c>
      <c r="I867" s="2">
        <v>434</v>
      </c>
    </row>
    <row r="868" spans="3:9" x14ac:dyDescent="0.35">
      <c r="C868" s="2" t="s">
        <v>47</v>
      </c>
      <c r="D868" s="2" t="s">
        <v>28</v>
      </c>
      <c r="E868" s="2" t="s">
        <v>65</v>
      </c>
      <c r="F868" s="3">
        <v>44281</v>
      </c>
      <c r="G868" s="4">
        <v>2212</v>
      </c>
      <c r="H868" s="5">
        <v>24</v>
      </c>
      <c r="I868" s="2">
        <v>202</v>
      </c>
    </row>
    <row r="869" spans="3:9" x14ac:dyDescent="0.35">
      <c r="C869" s="2" t="s">
        <v>64</v>
      </c>
      <c r="D869" s="2" t="s">
        <v>15</v>
      </c>
      <c r="E869" s="2" t="s">
        <v>75</v>
      </c>
      <c r="F869" s="3">
        <v>44281</v>
      </c>
      <c r="G869" s="4">
        <v>2975</v>
      </c>
      <c r="H869" s="5">
        <v>45</v>
      </c>
      <c r="I869" s="2">
        <v>142</v>
      </c>
    </row>
    <row r="870" spans="3:9" x14ac:dyDescent="0.35">
      <c r="C870" s="2" t="s">
        <v>52</v>
      </c>
      <c r="D870" s="2" t="s">
        <v>28</v>
      </c>
      <c r="E870" s="2" t="s">
        <v>25</v>
      </c>
      <c r="F870" s="3">
        <v>44284</v>
      </c>
      <c r="G870" s="4">
        <v>4788</v>
      </c>
      <c r="H870" s="5">
        <v>217</v>
      </c>
      <c r="I870" s="2">
        <v>342</v>
      </c>
    </row>
    <row r="871" spans="3:9" x14ac:dyDescent="0.35">
      <c r="C871" s="2" t="s">
        <v>68</v>
      </c>
      <c r="D871" s="2" t="s">
        <v>28</v>
      </c>
      <c r="E871" s="2" t="s">
        <v>25</v>
      </c>
      <c r="F871" s="3">
        <v>44284</v>
      </c>
      <c r="G871" s="4">
        <v>9604</v>
      </c>
      <c r="H871" s="5">
        <v>201</v>
      </c>
      <c r="I871" s="2">
        <v>565</v>
      </c>
    </row>
    <row r="872" spans="3:9" x14ac:dyDescent="0.35">
      <c r="C872" s="2" t="s">
        <v>76</v>
      </c>
      <c r="D872" s="2" t="s">
        <v>15</v>
      </c>
      <c r="E872" s="2" t="s">
        <v>49</v>
      </c>
      <c r="F872" s="3">
        <v>44284</v>
      </c>
      <c r="G872" s="4">
        <v>616</v>
      </c>
      <c r="H872" s="5">
        <v>181</v>
      </c>
      <c r="I872" s="2">
        <v>24</v>
      </c>
    </row>
    <row r="873" spans="3:9" x14ac:dyDescent="0.35">
      <c r="C873" s="2" t="s">
        <v>48</v>
      </c>
      <c r="D873" s="2" t="s">
        <v>28</v>
      </c>
      <c r="E873" s="2" t="s">
        <v>26</v>
      </c>
      <c r="F873" s="3">
        <v>44284</v>
      </c>
      <c r="G873" s="4">
        <v>7644</v>
      </c>
      <c r="H873" s="5">
        <v>4</v>
      </c>
      <c r="I873" s="2">
        <v>695</v>
      </c>
    </row>
    <row r="874" spans="3:9" x14ac:dyDescent="0.35">
      <c r="C874" s="2" t="s">
        <v>51</v>
      </c>
      <c r="D874" s="2" t="s">
        <v>20</v>
      </c>
      <c r="E874" s="2" t="s">
        <v>26</v>
      </c>
      <c r="F874" s="3">
        <v>44284</v>
      </c>
      <c r="G874" s="4">
        <v>4193</v>
      </c>
      <c r="H874" s="5">
        <v>153</v>
      </c>
      <c r="I874" s="2">
        <v>263</v>
      </c>
    </row>
    <row r="875" spans="3:9" x14ac:dyDescent="0.35">
      <c r="C875" s="2" t="s">
        <v>62</v>
      </c>
      <c r="D875" s="2" t="s">
        <v>40</v>
      </c>
      <c r="E875" s="2" t="s">
        <v>39</v>
      </c>
      <c r="F875" s="3">
        <v>44284</v>
      </c>
      <c r="G875" s="4">
        <v>6132</v>
      </c>
      <c r="H875" s="5">
        <v>183</v>
      </c>
      <c r="I875" s="2">
        <v>307</v>
      </c>
    </row>
    <row r="876" spans="3:9" x14ac:dyDescent="0.35">
      <c r="C876" s="2" t="s">
        <v>48</v>
      </c>
      <c r="D876" s="2" t="s">
        <v>15</v>
      </c>
      <c r="E876" s="2" t="s">
        <v>73</v>
      </c>
      <c r="F876" s="3">
        <v>44284</v>
      </c>
      <c r="G876" s="4">
        <v>7896</v>
      </c>
      <c r="H876" s="5">
        <v>302</v>
      </c>
      <c r="I876" s="2">
        <v>376</v>
      </c>
    </row>
    <row r="877" spans="3:9" x14ac:dyDescent="0.35">
      <c r="C877" s="2" t="s">
        <v>66</v>
      </c>
      <c r="D877" s="2" t="s">
        <v>15</v>
      </c>
      <c r="E877" s="2" t="s">
        <v>53</v>
      </c>
      <c r="F877" s="3">
        <v>44284</v>
      </c>
      <c r="G877" s="4">
        <v>2576</v>
      </c>
      <c r="H877" s="5">
        <v>332</v>
      </c>
      <c r="I877" s="2">
        <v>96</v>
      </c>
    </row>
    <row r="878" spans="3:9" x14ac:dyDescent="0.35">
      <c r="C878" s="2" t="s">
        <v>68</v>
      </c>
      <c r="D878" s="2" t="s">
        <v>20</v>
      </c>
      <c r="E878" s="2" t="s">
        <v>16</v>
      </c>
      <c r="F878" s="3">
        <v>44284</v>
      </c>
      <c r="G878" s="4">
        <v>2821</v>
      </c>
      <c r="H878" s="5">
        <v>197</v>
      </c>
      <c r="I878" s="2">
        <v>157</v>
      </c>
    </row>
    <row r="879" spans="3:9" x14ac:dyDescent="0.35">
      <c r="C879" s="2" t="s">
        <v>51</v>
      </c>
      <c r="D879" s="2" t="s">
        <v>40</v>
      </c>
      <c r="E879" s="2" t="s">
        <v>63</v>
      </c>
      <c r="F879" s="3">
        <v>44284</v>
      </c>
      <c r="G879" s="4">
        <v>12103</v>
      </c>
      <c r="H879" s="5">
        <v>88</v>
      </c>
      <c r="I879" s="2">
        <v>485</v>
      </c>
    </row>
    <row r="880" spans="3:9" x14ac:dyDescent="0.35">
      <c r="C880" s="2" t="s">
        <v>23</v>
      </c>
      <c r="D880" s="2" t="s">
        <v>24</v>
      </c>
      <c r="E880" s="2" t="s">
        <v>73</v>
      </c>
      <c r="F880" s="3">
        <v>44284</v>
      </c>
      <c r="G880" s="4">
        <v>5271</v>
      </c>
      <c r="H880" s="5">
        <v>330</v>
      </c>
      <c r="I880" s="2">
        <v>377</v>
      </c>
    </row>
    <row r="881" spans="3:9" x14ac:dyDescent="0.35">
      <c r="C881" s="2" t="s">
        <v>30</v>
      </c>
      <c r="D881" s="2" t="s">
        <v>28</v>
      </c>
      <c r="E881" s="2" t="s">
        <v>34</v>
      </c>
      <c r="F881" s="3">
        <v>44284</v>
      </c>
      <c r="G881" s="4">
        <v>5117</v>
      </c>
      <c r="H881" s="5">
        <v>66</v>
      </c>
      <c r="I881" s="2">
        <v>512</v>
      </c>
    </row>
    <row r="882" spans="3:9" x14ac:dyDescent="0.35">
      <c r="C882" s="2" t="s">
        <v>54</v>
      </c>
      <c r="D882" s="2" t="s">
        <v>45</v>
      </c>
      <c r="E882" s="2" t="s">
        <v>58</v>
      </c>
      <c r="F882" s="3">
        <v>44285</v>
      </c>
      <c r="G882" s="4">
        <v>4767</v>
      </c>
      <c r="H882" s="5">
        <v>232</v>
      </c>
      <c r="I882" s="2">
        <v>434</v>
      </c>
    </row>
    <row r="883" spans="3:9" x14ac:dyDescent="0.35">
      <c r="C883" s="2" t="s">
        <v>35</v>
      </c>
      <c r="D883" s="2" t="s">
        <v>20</v>
      </c>
      <c r="E883" s="2" t="s">
        <v>57</v>
      </c>
      <c r="F883" s="3">
        <v>44285</v>
      </c>
      <c r="G883" s="4">
        <v>20076</v>
      </c>
      <c r="H883" s="5">
        <v>29</v>
      </c>
      <c r="I883" s="2">
        <v>670</v>
      </c>
    </row>
    <row r="884" spans="3:9" x14ac:dyDescent="0.35">
      <c r="C884" s="2" t="s">
        <v>71</v>
      </c>
      <c r="D884" s="2" t="s">
        <v>15</v>
      </c>
      <c r="E884" s="2" t="s">
        <v>44</v>
      </c>
      <c r="F884" s="3">
        <v>44285</v>
      </c>
      <c r="G884" s="4">
        <v>2583</v>
      </c>
      <c r="H884" s="5">
        <v>206</v>
      </c>
      <c r="I884" s="2">
        <v>185</v>
      </c>
    </row>
    <row r="885" spans="3:9" x14ac:dyDescent="0.35">
      <c r="C885" s="2" t="s">
        <v>48</v>
      </c>
      <c r="D885" s="2" t="s">
        <v>15</v>
      </c>
      <c r="E885" s="2" t="s">
        <v>58</v>
      </c>
      <c r="F885" s="3">
        <v>44285</v>
      </c>
      <c r="G885" s="4">
        <v>14210</v>
      </c>
      <c r="H885" s="5">
        <v>39</v>
      </c>
      <c r="I885" s="2">
        <v>2030</v>
      </c>
    </row>
    <row r="886" spans="3:9" x14ac:dyDescent="0.35">
      <c r="C886" s="2" t="s">
        <v>14</v>
      </c>
      <c r="D886" s="2" t="s">
        <v>24</v>
      </c>
      <c r="E886" s="2" t="s">
        <v>34</v>
      </c>
      <c r="F886" s="3">
        <v>44285</v>
      </c>
      <c r="G886" s="4">
        <v>4403</v>
      </c>
      <c r="H886" s="5">
        <v>25</v>
      </c>
      <c r="I886" s="2">
        <v>315</v>
      </c>
    </row>
    <row r="887" spans="3:9" x14ac:dyDescent="0.35">
      <c r="C887" s="2" t="s">
        <v>33</v>
      </c>
      <c r="D887" s="2" t="s">
        <v>40</v>
      </c>
      <c r="E887" s="2" t="s">
        <v>61</v>
      </c>
      <c r="F887" s="3">
        <v>44285</v>
      </c>
      <c r="G887" s="4">
        <v>12985</v>
      </c>
      <c r="H887" s="5">
        <v>279</v>
      </c>
      <c r="I887" s="2">
        <v>619</v>
      </c>
    </row>
    <row r="888" spans="3:9" x14ac:dyDescent="0.35">
      <c r="C888" s="2" t="s">
        <v>52</v>
      </c>
      <c r="D888" s="2" t="s">
        <v>24</v>
      </c>
      <c r="E888" s="2" t="s">
        <v>43</v>
      </c>
      <c r="F888" s="3">
        <v>44285</v>
      </c>
      <c r="G888" s="4">
        <v>1358</v>
      </c>
      <c r="H888" s="5">
        <v>63</v>
      </c>
      <c r="I888" s="2">
        <v>68</v>
      </c>
    </row>
    <row r="889" spans="3:9" x14ac:dyDescent="0.35">
      <c r="C889" s="2" t="s">
        <v>14</v>
      </c>
      <c r="D889" s="2" t="s">
        <v>20</v>
      </c>
      <c r="E889" s="2" t="s">
        <v>34</v>
      </c>
      <c r="F889" s="3">
        <v>44285</v>
      </c>
      <c r="G889" s="4">
        <v>203</v>
      </c>
      <c r="H889" s="5">
        <v>330</v>
      </c>
      <c r="I889" s="2">
        <v>19</v>
      </c>
    </row>
    <row r="890" spans="3:9" x14ac:dyDescent="0.35">
      <c r="C890" s="2" t="s">
        <v>47</v>
      </c>
      <c r="D890" s="2" t="s">
        <v>40</v>
      </c>
      <c r="E890" s="2" t="s">
        <v>44</v>
      </c>
      <c r="F890" s="3">
        <v>44285</v>
      </c>
      <c r="G890" s="4">
        <v>1281</v>
      </c>
      <c r="H890" s="5">
        <v>275</v>
      </c>
      <c r="I890" s="2">
        <v>99</v>
      </c>
    </row>
    <row r="891" spans="3:9" x14ac:dyDescent="0.35">
      <c r="C891" s="2" t="s">
        <v>66</v>
      </c>
      <c r="D891" s="2" t="s">
        <v>40</v>
      </c>
      <c r="E891" s="2" t="s">
        <v>53</v>
      </c>
      <c r="F891" s="3">
        <v>44285</v>
      </c>
      <c r="G891" s="4">
        <v>13475</v>
      </c>
      <c r="H891" s="5">
        <v>119</v>
      </c>
      <c r="I891" s="2">
        <v>539</v>
      </c>
    </row>
    <row r="892" spans="3:9" x14ac:dyDescent="0.35">
      <c r="C892" s="2" t="s">
        <v>37</v>
      </c>
      <c r="D892" s="2" t="s">
        <v>45</v>
      </c>
      <c r="E892" s="2" t="s">
        <v>25</v>
      </c>
      <c r="F892" s="3">
        <v>44285</v>
      </c>
      <c r="G892" s="4">
        <v>1547</v>
      </c>
      <c r="H892" s="5">
        <v>200</v>
      </c>
      <c r="I892" s="2">
        <v>119</v>
      </c>
    </row>
    <row r="893" spans="3:9" x14ac:dyDescent="0.35">
      <c r="C893" s="2" t="s">
        <v>35</v>
      </c>
      <c r="D893" s="2" t="s">
        <v>20</v>
      </c>
      <c r="E893" s="2" t="s">
        <v>32</v>
      </c>
      <c r="F893" s="3">
        <v>44286</v>
      </c>
      <c r="G893" s="4">
        <v>6013</v>
      </c>
      <c r="H893" s="5">
        <v>217</v>
      </c>
      <c r="I893" s="2">
        <v>317</v>
      </c>
    </row>
    <row r="894" spans="3:9" x14ac:dyDescent="0.35">
      <c r="C894" s="2" t="s">
        <v>48</v>
      </c>
      <c r="D894" s="2" t="s">
        <v>40</v>
      </c>
      <c r="E894" s="2" t="s">
        <v>72</v>
      </c>
      <c r="F894" s="3">
        <v>44286</v>
      </c>
      <c r="G894" s="4">
        <v>10703</v>
      </c>
      <c r="H894" s="5">
        <v>21</v>
      </c>
      <c r="I894" s="2">
        <v>1071</v>
      </c>
    </row>
    <row r="895" spans="3:9" x14ac:dyDescent="0.35">
      <c r="C895" s="2" t="s">
        <v>56</v>
      </c>
      <c r="D895" s="2" t="s">
        <v>24</v>
      </c>
      <c r="E895" s="2" t="s">
        <v>63</v>
      </c>
      <c r="F895" s="3">
        <v>44286</v>
      </c>
      <c r="G895" s="4">
        <v>7630</v>
      </c>
      <c r="H895" s="5">
        <v>236</v>
      </c>
      <c r="I895" s="2">
        <v>306</v>
      </c>
    </row>
    <row r="896" spans="3:9" x14ac:dyDescent="0.35">
      <c r="C896" s="2" t="s">
        <v>76</v>
      </c>
      <c r="D896" s="2" t="s">
        <v>28</v>
      </c>
      <c r="E896" s="2" t="s">
        <v>44</v>
      </c>
      <c r="F896" s="3">
        <v>44286</v>
      </c>
      <c r="G896" s="4">
        <v>5369</v>
      </c>
      <c r="H896" s="5">
        <v>251</v>
      </c>
      <c r="I896" s="2">
        <v>384</v>
      </c>
    </row>
    <row r="897" spans="3:9" x14ac:dyDescent="0.35">
      <c r="C897" s="2" t="s">
        <v>33</v>
      </c>
      <c r="D897" s="2" t="s">
        <v>40</v>
      </c>
      <c r="E897" s="2" t="s">
        <v>75</v>
      </c>
      <c r="F897" s="3">
        <v>44286</v>
      </c>
      <c r="G897" s="4">
        <v>7917</v>
      </c>
      <c r="H897" s="5">
        <v>115</v>
      </c>
      <c r="I897" s="2">
        <v>360</v>
      </c>
    </row>
    <row r="898" spans="3:9" x14ac:dyDescent="0.35">
      <c r="C898" s="2" t="s">
        <v>23</v>
      </c>
      <c r="D898" s="2" t="s">
        <v>40</v>
      </c>
      <c r="E898" s="2" t="s">
        <v>44</v>
      </c>
      <c r="F898" s="3">
        <v>44286</v>
      </c>
      <c r="G898" s="4">
        <v>259</v>
      </c>
      <c r="H898" s="5">
        <v>116</v>
      </c>
      <c r="I898" s="2">
        <v>17</v>
      </c>
    </row>
    <row r="899" spans="3:9" x14ac:dyDescent="0.35">
      <c r="C899" s="2" t="s">
        <v>56</v>
      </c>
      <c r="D899" s="2" t="s">
        <v>28</v>
      </c>
      <c r="E899" s="2" t="s">
        <v>53</v>
      </c>
      <c r="F899" s="3">
        <v>44287</v>
      </c>
      <c r="G899" s="4">
        <v>3115</v>
      </c>
      <c r="H899" s="5">
        <v>22</v>
      </c>
      <c r="I899" s="2">
        <v>112</v>
      </c>
    </row>
    <row r="900" spans="3:9" x14ac:dyDescent="0.35">
      <c r="C900" s="2" t="s">
        <v>52</v>
      </c>
      <c r="D900" s="2" t="s">
        <v>45</v>
      </c>
      <c r="E900" s="2" t="s">
        <v>44</v>
      </c>
      <c r="F900" s="3">
        <v>44287</v>
      </c>
      <c r="G900" s="4">
        <v>10731</v>
      </c>
      <c r="H900" s="5">
        <v>117</v>
      </c>
      <c r="I900" s="2">
        <v>537</v>
      </c>
    </row>
    <row r="901" spans="3:9" x14ac:dyDescent="0.35">
      <c r="C901" s="2" t="s">
        <v>62</v>
      </c>
      <c r="D901" s="2" t="s">
        <v>45</v>
      </c>
      <c r="E901" s="2" t="s">
        <v>44</v>
      </c>
      <c r="F901" s="3">
        <v>44287</v>
      </c>
      <c r="G901" s="4">
        <v>2352</v>
      </c>
      <c r="H901" s="5">
        <v>21</v>
      </c>
      <c r="I901" s="2">
        <v>181</v>
      </c>
    </row>
    <row r="902" spans="3:9" x14ac:dyDescent="0.35">
      <c r="C902" s="2" t="s">
        <v>33</v>
      </c>
      <c r="D902" s="2" t="s">
        <v>28</v>
      </c>
      <c r="E902" s="2" t="s">
        <v>31</v>
      </c>
      <c r="F902" s="3">
        <v>44287</v>
      </c>
      <c r="G902" s="4">
        <v>5138</v>
      </c>
      <c r="H902" s="5">
        <v>51</v>
      </c>
      <c r="I902" s="2">
        <v>303</v>
      </c>
    </row>
    <row r="903" spans="3:9" x14ac:dyDescent="0.35">
      <c r="C903" s="2" t="s">
        <v>42</v>
      </c>
      <c r="D903" s="2" t="s">
        <v>20</v>
      </c>
      <c r="E903" s="2" t="s">
        <v>58</v>
      </c>
      <c r="F903" s="3">
        <v>44287</v>
      </c>
      <c r="G903" s="4">
        <v>1428</v>
      </c>
      <c r="H903" s="5">
        <v>194</v>
      </c>
      <c r="I903" s="2">
        <v>102</v>
      </c>
    </row>
    <row r="904" spans="3:9" x14ac:dyDescent="0.35">
      <c r="C904" s="2" t="s">
        <v>51</v>
      </c>
      <c r="D904" s="2" t="s">
        <v>40</v>
      </c>
      <c r="E904" s="2" t="s">
        <v>43</v>
      </c>
      <c r="F904" s="3">
        <v>44287</v>
      </c>
      <c r="G904" s="4">
        <v>3598</v>
      </c>
      <c r="H904" s="5">
        <v>17</v>
      </c>
      <c r="I904" s="2">
        <v>157</v>
      </c>
    </row>
    <row r="905" spans="3:9" x14ac:dyDescent="0.35">
      <c r="C905" s="2" t="s">
        <v>35</v>
      </c>
      <c r="D905" s="2" t="s">
        <v>40</v>
      </c>
      <c r="E905" s="2" t="s">
        <v>44</v>
      </c>
      <c r="F905" s="3">
        <v>44287</v>
      </c>
      <c r="G905" s="4">
        <v>10528</v>
      </c>
      <c r="H905" s="5">
        <v>21</v>
      </c>
      <c r="I905" s="2">
        <v>555</v>
      </c>
    </row>
    <row r="906" spans="3:9" x14ac:dyDescent="0.35">
      <c r="C906" s="2" t="s">
        <v>69</v>
      </c>
      <c r="D906" s="2" t="s">
        <v>24</v>
      </c>
      <c r="E906" s="2" t="s">
        <v>63</v>
      </c>
      <c r="F906" s="3">
        <v>44288</v>
      </c>
      <c r="G906" s="4">
        <v>2100</v>
      </c>
      <c r="H906" s="5">
        <v>242</v>
      </c>
      <c r="I906" s="2">
        <v>70</v>
      </c>
    </row>
    <row r="907" spans="3:9" x14ac:dyDescent="0.35">
      <c r="C907" s="2" t="s">
        <v>76</v>
      </c>
      <c r="D907" s="2" t="s">
        <v>20</v>
      </c>
      <c r="E907" s="2" t="s">
        <v>17</v>
      </c>
      <c r="F907" s="3">
        <v>44288</v>
      </c>
      <c r="G907" s="4">
        <v>6797</v>
      </c>
      <c r="H907" s="5">
        <v>218</v>
      </c>
      <c r="I907" s="2">
        <v>262</v>
      </c>
    </row>
    <row r="908" spans="3:9" x14ac:dyDescent="0.35">
      <c r="C908" s="2" t="s">
        <v>52</v>
      </c>
      <c r="D908" s="2" t="s">
        <v>28</v>
      </c>
      <c r="E908" s="2" t="s">
        <v>57</v>
      </c>
      <c r="F908" s="3">
        <v>44288</v>
      </c>
      <c r="G908" s="4">
        <v>6202</v>
      </c>
      <c r="H908" s="5">
        <v>52</v>
      </c>
      <c r="I908" s="2">
        <v>249</v>
      </c>
    </row>
    <row r="909" spans="3:9" x14ac:dyDescent="0.35">
      <c r="C909" s="2" t="s">
        <v>41</v>
      </c>
      <c r="D909" s="2" t="s">
        <v>40</v>
      </c>
      <c r="E909" s="2" t="s">
        <v>17</v>
      </c>
      <c r="F909" s="3">
        <v>44288</v>
      </c>
      <c r="G909" s="4">
        <v>8001</v>
      </c>
      <c r="H909" s="5">
        <v>4</v>
      </c>
      <c r="I909" s="2">
        <v>348</v>
      </c>
    </row>
    <row r="910" spans="3:9" x14ac:dyDescent="0.35">
      <c r="C910" s="2" t="s">
        <v>54</v>
      </c>
      <c r="D910" s="2" t="s">
        <v>28</v>
      </c>
      <c r="E910" s="2" t="s">
        <v>39</v>
      </c>
      <c r="F910" s="3">
        <v>44288</v>
      </c>
      <c r="G910" s="4">
        <v>13832</v>
      </c>
      <c r="H910" s="5">
        <v>294</v>
      </c>
      <c r="I910" s="2">
        <v>814</v>
      </c>
    </row>
    <row r="911" spans="3:9" x14ac:dyDescent="0.35">
      <c r="C911" s="2" t="s">
        <v>68</v>
      </c>
      <c r="D911" s="2" t="s">
        <v>28</v>
      </c>
      <c r="E911" s="2" t="s">
        <v>72</v>
      </c>
      <c r="F911" s="3">
        <v>44288</v>
      </c>
      <c r="G911" s="4">
        <v>1568</v>
      </c>
      <c r="H911" s="5">
        <v>181</v>
      </c>
      <c r="I911" s="2">
        <v>121</v>
      </c>
    </row>
    <row r="912" spans="3:9" x14ac:dyDescent="0.35">
      <c r="C912" s="2" t="s">
        <v>68</v>
      </c>
      <c r="D912" s="2" t="s">
        <v>45</v>
      </c>
      <c r="E912" s="2" t="s">
        <v>49</v>
      </c>
      <c r="F912" s="3">
        <v>44288</v>
      </c>
      <c r="G912" s="4">
        <v>3129</v>
      </c>
      <c r="H912" s="5">
        <v>127</v>
      </c>
      <c r="I912" s="2">
        <v>112</v>
      </c>
    </row>
    <row r="913" spans="3:9" x14ac:dyDescent="0.35">
      <c r="C913" s="2" t="s">
        <v>41</v>
      </c>
      <c r="D913" s="2" t="s">
        <v>40</v>
      </c>
      <c r="E913" s="2" t="s">
        <v>63</v>
      </c>
      <c r="F913" s="3">
        <v>44288</v>
      </c>
      <c r="G913" s="4">
        <v>6944</v>
      </c>
      <c r="H913" s="5">
        <v>2</v>
      </c>
      <c r="I913" s="2">
        <v>278</v>
      </c>
    </row>
    <row r="914" spans="3:9" x14ac:dyDescent="0.35">
      <c r="C914" s="2" t="s">
        <v>52</v>
      </c>
      <c r="D914" s="2" t="s">
        <v>45</v>
      </c>
      <c r="E914" s="2" t="s">
        <v>53</v>
      </c>
      <c r="F914" s="3">
        <v>44288</v>
      </c>
      <c r="G914" s="4">
        <v>7672</v>
      </c>
      <c r="H914" s="5">
        <v>17</v>
      </c>
      <c r="I914" s="2">
        <v>265</v>
      </c>
    </row>
    <row r="915" spans="3:9" x14ac:dyDescent="0.35">
      <c r="C915" s="2" t="s">
        <v>54</v>
      </c>
      <c r="D915" s="2" t="s">
        <v>45</v>
      </c>
      <c r="E915" s="2" t="s">
        <v>31</v>
      </c>
      <c r="F915" s="3">
        <v>44288</v>
      </c>
      <c r="G915" s="4">
        <v>4137</v>
      </c>
      <c r="H915" s="5">
        <v>200</v>
      </c>
      <c r="I915" s="2">
        <v>197</v>
      </c>
    </row>
    <row r="916" spans="3:9" x14ac:dyDescent="0.35">
      <c r="C916" s="2" t="s">
        <v>52</v>
      </c>
      <c r="D916" s="2" t="s">
        <v>28</v>
      </c>
      <c r="E916" s="2" t="s">
        <v>32</v>
      </c>
      <c r="F916" s="3">
        <v>44288</v>
      </c>
      <c r="G916" s="4">
        <v>1365</v>
      </c>
      <c r="H916" s="5">
        <v>155</v>
      </c>
      <c r="I916" s="2">
        <v>72</v>
      </c>
    </row>
    <row r="917" spans="3:9" x14ac:dyDescent="0.35">
      <c r="C917" s="2" t="s">
        <v>30</v>
      </c>
      <c r="D917" s="2" t="s">
        <v>15</v>
      </c>
      <c r="E917" s="2" t="s">
        <v>16</v>
      </c>
      <c r="F917" s="3">
        <v>44288</v>
      </c>
      <c r="G917" s="4">
        <v>7238</v>
      </c>
      <c r="H917" s="5">
        <v>381</v>
      </c>
      <c r="I917" s="2">
        <v>453</v>
      </c>
    </row>
    <row r="918" spans="3:9" x14ac:dyDescent="0.35">
      <c r="C918" s="2" t="s">
        <v>52</v>
      </c>
      <c r="D918" s="2" t="s">
        <v>15</v>
      </c>
      <c r="E918" s="2" t="s">
        <v>32</v>
      </c>
      <c r="F918" s="3">
        <v>44288</v>
      </c>
      <c r="G918" s="4">
        <v>10500</v>
      </c>
      <c r="H918" s="5">
        <v>355</v>
      </c>
      <c r="I918" s="2">
        <v>457</v>
      </c>
    </row>
    <row r="919" spans="3:9" x14ac:dyDescent="0.35">
      <c r="C919" s="2" t="s">
        <v>62</v>
      </c>
      <c r="D919" s="2" t="s">
        <v>28</v>
      </c>
      <c r="E919" s="2" t="s">
        <v>73</v>
      </c>
      <c r="F919" s="3">
        <v>44288</v>
      </c>
      <c r="G919" s="4">
        <v>6790</v>
      </c>
      <c r="H919" s="5">
        <v>129</v>
      </c>
      <c r="I919" s="2">
        <v>453</v>
      </c>
    </row>
    <row r="920" spans="3:9" x14ac:dyDescent="0.35">
      <c r="C920" s="2" t="s">
        <v>52</v>
      </c>
      <c r="D920" s="2" t="s">
        <v>20</v>
      </c>
      <c r="E920" s="2" t="s">
        <v>72</v>
      </c>
      <c r="F920" s="3">
        <v>44288</v>
      </c>
      <c r="G920" s="4">
        <v>7203</v>
      </c>
      <c r="H920" s="5">
        <v>63</v>
      </c>
      <c r="I920" s="2">
        <v>515</v>
      </c>
    </row>
    <row r="921" spans="3:9" x14ac:dyDescent="0.35">
      <c r="C921" s="2" t="s">
        <v>66</v>
      </c>
      <c r="D921" s="2" t="s">
        <v>20</v>
      </c>
      <c r="E921" s="2" t="s">
        <v>34</v>
      </c>
      <c r="F921" s="3">
        <v>44288</v>
      </c>
      <c r="G921" s="4">
        <v>6202</v>
      </c>
      <c r="H921" s="5">
        <v>86</v>
      </c>
      <c r="I921" s="2">
        <v>443</v>
      </c>
    </row>
    <row r="922" spans="3:9" x14ac:dyDescent="0.35">
      <c r="C922" s="2" t="s">
        <v>23</v>
      </c>
      <c r="D922" s="2" t="s">
        <v>28</v>
      </c>
      <c r="E922" s="2" t="s">
        <v>25</v>
      </c>
      <c r="F922" s="3">
        <v>44291</v>
      </c>
      <c r="G922" s="4">
        <v>8351</v>
      </c>
      <c r="H922" s="5">
        <v>1</v>
      </c>
      <c r="I922" s="2">
        <v>696</v>
      </c>
    </row>
    <row r="923" spans="3:9" x14ac:dyDescent="0.35">
      <c r="C923" s="2" t="s">
        <v>78</v>
      </c>
      <c r="D923" s="2" t="s">
        <v>20</v>
      </c>
      <c r="E923" s="2" t="s">
        <v>72</v>
      </c>
      <c r="F923" s="3">
        <v>44291</v>
      </c>
      <c r="G923" s="4">
        <v>980</v>
      </c>
      <c r="H923" s="5">
        <v>437</v>
      </c>
      <c r="I923" s="2">
        <v>109</v>
      </c>
    </row>
    <row r="924" spans="3:9" x14ac:dyDescent="0.35">
      <c r="C924" s="2" t="s">
        <v>64</v>
      </c>
      <c r="D924" s="2" t="s">
        <v>40</v>
      </c>
      <c r="E924" s="2" t="s">
        <v>43</v>
      </c>
      <c r="F924" s="3">
        <v>44291</v>
      </c>
      <c r="G924" s="4">
        <v>12908</v>
      </c>
      <c r="H924" s="5">
        <v>182</v>
      </c>
      <c r="I924" s="2">
        <v>562</v>
      </c>
    </row>
    <row r="925" spans="3:9" x14ac:dyDescent="0.35">
      <c r="C925" s="2" t="s">
        <v>59</v>
      </c>
      <c r="D925" s="2" t="s">
        <v>24</v>
      </c>
      <c r="E925" s="2" t="s">
        <v>72</v>
      </c>
      <c r="F925" s="3">
        <v>44291</v>
      </c>
      <c r="G925" s="4">
        <v>4473</v>
      </c>
      <c r="H925" s="5">
        <v>302</v>
      </c>
      <c r="I925" s="2">
        <v>320</v>
      </c>
    </row>
    <row r="926" spans="3:9" x14ac:dyDescent="0.35">
      <c r="C926" s="2" t="s">
        <v>35</v>
      </c>
      <c r="D926" s="2" t="s">
        <v>20</v>
      </c>
      <c r="E926" s="2" t="s">
        <v>38</v>
      </c>
      <c r="F926" s="3">
        <v>44292</v>
      </c>
      <c r="G926" s="4">
        <v>3066</v>
      </c>
      <c r="H926" s="5">
        <v>155</v>
      </c>
      <c r="I926" s="2">
        <v>93</v>
      </c>
    </row>
    <row r="927" spans="3:9" x14ac:dyDescent="0.35">
      <c r="C927" s="2" t="s">
        <v>70</v>
      </c>
      <c r="D927" s="2" t="s">
        <v>20</v>
      </c>
      <c r="E927" s="2" t="s">
        <v>49</v>
      </c>
      <c r="F927" s="3">
        <v>44292</v>
      </c>
      <c r="G927" s="4">
        <v>4053</v>
      </c>
      <c r="H927" s="5">
        <v>329</v>
      </c>
      <c r="I927" s="2">
        <v>177</v>
      </c>
    </row>
    <row r="928" spans="3:9" x14ac:dyDescent="0.35">
      <c r="C928" s="2" t="s">
        <v>35</v>
      </c>
      <c r="D928" s="2" t="s">
        <v>45</v>
      </c>
      <c r="E928" s="2" t="s">
        <v>31</v>
      </c>
      <c r="F928" s="3">
        <v>44292</v>
      </c>
      <c r="G928" s="4">
        <v>3024</v>
      </c>
      <c r="H928" s="5">
        <v>155</v>
      </c>
      <c r="I928" s="2">
        <v>152</v>
      </c>
    </row>
    <row r="929" spans="3:9" x14ac:dyDescent="0.35">
      <c r="C929" s="2" t="s">
        <v>68</v>
      </c>
      <c r="D929" s="2" t="s">
        <v>40</v>
      </c>
      <c r="E929" s="2" t="s">
        <v>53</v>
      </c>
      <c r="F929" s="3">
        <v>44293</v>
      </c>
      <c r="G929" s="4">
        <v>2100</v>
      </c>
      <c r="H929" s="5">
        <v>147</v>
      </c>
      <c r="I929" s="2">
        <v>68</v>
      </c>
    </row>
    <row r="930" spans="3:9" x14ac:dyDescent="0.35">
      <c r="C930" s="2" t="s">
        <v>48</v>
      </c>
      <c r="D930" s="2" t="s">
        <v>40</v>
      </c>
      <c r="E930" s="2" t="s">
        <v>61</v>
      </c>
      <c r="F930" s="3">
        <v>44293</v>
      </c>
      <c r="G930" s="4">
        <v>2555</v>
      </c>
      <c r="H930" s="5">
        <v>156</v>
      </c>
      <c r="I930" s="2">
        <v>112</v>
      </c>
    </row>
    <row r="931" spans="3:9" x14ac:dyDescent="0.35">
      <c r="C931" s="2" t="s">
        <v>59</v>
      </c>
      <c r="D931" s="2" t="s">
        <v>45</v>
      </c>
      <c r="E931" s="2" t="s">
        <v>53</v>
      </c>
      <c r="F931" s="3">
        <v>44293</v>
      </c>
      <c r="G931" s="4">
        <v>6559</v>
      </c>
      <c r="H931" s="5">
        <v>208</v>
      </c>
      <c r="I931" s="2">
        <v>243</v>
      </c>
    </row>
    <row r="932" spans="3:9" x14ac:dyDescent="0.35">
      <c r="C932" s="2" t="s">
        <v>37</v>
      </c>
      <c r="D932" s="2" t="s">
        <v>24</v>
      </c>
      <c r="E932" s="2" t="s">
        <v>44</v>
      </c>
      <c r="F932" s="3">
        <v>44293</v>
      </c>
      <c r="G932" s="4">
        <v>8176</v>
      </c>
      <c r="H932" s="5">
        <v>183</v>
      </c>
      <c r="I932" s="2">
        <v>390</v>
      </c>
    </row>
    <row r="933" spans="3:9" x14ac:dyDescent="0.35">
      <c r="C933" s="2" t="s">
        <v>35</v>
      </c>
      <c r="D933" s="2" t="s">
        <v>45</v>
      </c>
      <c r="E933" s="2" t="s">
        <v>32</v>
      </c>
      <c r="F933" s="3">
        <v>44293</v>
      </c>
      <c r="G933" s="4">
        <v>17675</v>
      </c>
      <c r="H933" s="5">
        <v>197</v>
      </c>
      <c r="I933" s="2">
        <v>884</v>
      </c>
    </row>
    <row r="934" spans="3:9" x14ac:dyDescent="0.35">
      <c r="C934" s="2" t="s">
        <v>62</v>
      </c>
      <c r="D934" s="2" t="s">
        <v>40</v>
      </c>
      <c r="E934" s="2" t="s">
        <v>34</v>
      </c>
      <c r="F934" s="3">
        <v>44293</v>
      </c>
      <c r="G934" s="4">
        <v>11004</v>
      </c>
      <c r="H934" s="5">
        <v>175</v>
      </c>
      <c r="I934" s="2">
        <v>1223</v>
      </c>
    </row>
    <row r="935" spans="3:9" x14ac:dyDescent="0.35">
      <c r="C935" s="2" t="s">
        <v>71</v>
      </c>
      <c r="D935" s="2" t="s">
        <v>15</v>
      </c>
      <c r="E935" s="2" t="s">
        <v>17</v>
      </c>
      <c r="F935" s="3">
        <v>44293</v>
      </c>
      <c r="G935" s="4">
        <v>2233</v>
      </c>
      <c r="H935" s="5">
        <v>292</v>
      </c>
      <c r="I935" s="2">
        <v>77</v>
      </c>
    </row>
    <row r="936" spans="3:9" x14ac:dyDescent="0.35">
      <c r="C936" s="2" t="s">
        <v>41</v>
      </c>
      <c r="D936" s="2" t="s">
        <v>28</v>
      </c>
      <c r="E936" s="2" t="s">
        <v>17</v>
      </c>
      <c r="F936" s="3">
        <v>44293</v>
      </c>
      <c r="G936" s="4">
        <v>16359</v>
      </c>
      <c r="H936" s="5">
        <v>14</v>
      </c>
      <c r="I936" s="2">
        <v>712</v>
      </c>
    </row>
    <row r="937" spans="3:9" x14ac:dyDescent="0.35">
      <c r="C937" s="2" t="s">
        <v>47</v>
      </c>
      <c r="D937" s="2" t="s">
        <v>45</v>
      </c>
      <c r="E937" s="2" t="s">
        <v>72</v>
      </c>
      <c r="F937" s="3">
        <v>44293</v>
      </c>
      <c r="G937" s="4">
        <v>3192</v>
      </c>
      <c r="H937" s="5">
        <v>21</v>
      </c>
      <c r="I937" s="2">
        <v>228</v>
      </c>
    </row>
    <row r="938" spans="3:9" x14ac:dyDescent="0.35">
      <c r="C938" s="2" t="s">
        <v>52</v>
      </c>
      <c r="D938" s="2" t="s">
        <v>24</v>
      </c>
      <c r="E938" s="2" t="s">
        <v>44</v>
      </c>
      <c r="F938" s="3">
        <v>44293</v>
      </c>
      <c r="G938" s="4">
        <v>5313</v>
      </c>
      <c r="H938" s="5">
        <v>275</v>
      </c>
      <c r="I938" s="2">
        <v>380</v>
      </c>
    </row>
    <row r="939" spans="3:9" x14ac:dyDescent="0.35">
      <c r="C939" s="2" t="s">
        <v>37</v>
      </c>
      <c r="D939" s="2" t="s">
        <v>24</v>
      </c>
      <c r="E939" s="2" t="s">
        <v>16</v>
      </c>
      <c r="F939" s="3">
        <v>44293</v>
      </c>
      <c r="G939" s="4">
        <v>1841</v>
      </c>
      <c r="H939" s="5">
        <v>223</v>
      </c>
      <c r="I939" s="2">
        <v>97</v>
      </c>
    </row>
    <row r="940" spans="3:9" x14ac:dyDescent="0.35">
      <c r="C940" s="2" t="s">
        <v>23</v>
      </c>
      <c r="D940" s="2" t="s">
        <v>45</v>
      </c>
      <c r="E940" s="2" t="s">
        <v>61</v>
      </c>
      <c r="F940" s="3">
        <v>44293</v>
      </c>
      <c r="G940" s="4">
        <v>9884</v>
      </c>
      <c r="H940" s="5">
        <v>13</v>
      </c>
      <c r="I940" s="2">
        <v>396</v>
      </c>
    </row>
    <row r="941" spans="3:9" x14ac:dyDescent="0.35">
      <c r="C941" s="2" t="s">
        <v>35</v>
      </c>
      <c r="D941" s="2" t="s">
        <v>15</v>
      </c>
      <c r="E941" s="2" t="s">
        <v>25</v>
      </c>
      <c r="F941" s="3">
        <v>44293</v>
      </c>
      <c r="G941" s="4">
        <v>3066</v>
      </c>
      <c r="H941" s="5">
        <v>268</v>
      </c>
      <c r="I941" s="2">
        <v>205</v>
      </c>
    </row>
    <row r="942" spans="3:9" x14ac:dyDescent="0.35">
      <c r="C942" s="2" t="s">
        <v>59</v>
      </c>
      <c r="D942" s="2" t="s">
        <v>24</v>
      </c>
      <c r="E942" s="2" t="s">
        <v>38</v>
      </c>
      <c r="F942" s="3">
        <v>44293</v>
      </c>
      <c r="G942" s="4">
        <v>11207</v>
      </c>
      <c r="H942" s="5">
        <v>254</v>
      </c>
      <c r="I942" s="2">
        <v>362</v>
      </c>
    </row>
    <row r="943" spans="3:9" x14ac:dyDescent="0.35">
      <c r="C943" s="2" t="s">
        <v>64</v>
      </c>
      <c r="D943" s="2" t="s">
        <v>20</v>
      </c>
      <c r="E943" s="2" t="s">
        <v>26</v>
      </c>
      <c r="F943" s="3">
        <v>44293</v>
      </c>
      <c r="G943" s="4">
        <v>6321</v>
      </c>
      <c r="H943" s="5">
        <v>86</v>
      </c>
      <c r="I943" s="2">
        <v>452</v>
      </c>
    </row>
    <row r="944" spans="3:9" x14ac:dyDescent="0.35">
      <c r="C944" s="2" t="s">
        <v>56</v>
      </c>
      <c r="D944" s="2" t="s">
        <v>20</v>
      </c>
      <c r="E944" s="2" t="s">
        <v>58</v>
      </c>
      <c r="F944" s="3">
        <v>44293</v>
      </c>
      <c r="G944" s="4">
        <v>5299</v>
      </c>
      <c r="H944" s="5">
        <v>62</v>
      </c>
      <c r="I944" s="2">
        <v>663</v>
      </c>
    </row>
    <row r="945" spans="3:9" x14ac:dyDescent="0.35">
      <c r="C945" s="2" t="s">
        <v>23</v>
      </c>
      <c r="D945" s="2" t="s">
        <v>40</v>
      </c>
      <c r="E945" s="2" t="s">
        <v>75</v>
      </c>
      <c r="F945" s="3">
        <v>44294</v>
      </c>
      <c r="G945" s="4">
        <v>11578</v>
      </c>
      <c r="H945" s="5">
        <v>63</v>
      </c>
      <c r="I945" s="2">
        <v>552</v>
      </c>
    </row>
    <row r="946" spans="3:9" x14ac:dyDescent="0.35">
      <c r="C946" s="2" t="s">
        <v>71</v>
      </c>
      <c r="D946" s="2" t="s">
        <v>20</v>
      </c>
      <c r="E946" s="2" t="s">
        <v>31</v>
      </c>
      <c r="F946" s="3">
        <v>44294</v>
      </c>
      <c r="G946" s="4">
        <v>4298</v>
      </c>
      <c r="H946" s="5">
        <v>201</v>
      </c>
      <c r="I946" s="2">
        <v>239</v>
      </c>
    </row>
    <row r="947" spans="3:9" x14ac:dyDescent="0.35">
      <c r="C947" s="2" t="s">
        <v>70</v>
      </c>
      <c r="D947" s="2" t="s">
        <v>40</v>
      </c>
      <c r="E947" s="2" t="s">
        <v>34</v>
      </c>
      <c r="F947" s="3">
        <v>44294</v>
      </c>
      <c r="G947" s="4">
        <v>9548</v>
      </c>
      <c r="H947" s="5">
        <v>17</v>
      </c>
      <c r="I947" s="2">
        <v>682</v>
      </c>
    </row>
    <row r="948" spans="3:9" x14ac:dyDescent="0.35">
      <c r="C948" s="2" t="s">
        <v>56</v>
      </c>
      <c r="D948" s="2" t="s">
        <v>15</v>
      </c>
      <c r="E948" s="2" t="s">
        <v>61</v>
      </c>
      <c r="F948" s="3">
        <v>44294</v>
      </c>
      <c r="G948" s="4">
        <v>5663</v>
      </c>
      <c r="H948" s="5">
        <v>25</v>
      </c>
      <c r="I948" s="2">
        <v>236</v>
      </c>
    </row>
    <row r="949" spans="3:9" x14ac:dyDescent="0.35">
      <c r="C949" s="2" t="s">
        <v>56</v>
      </c>
      <c r="D949" s="2" t="s">
        <v>45</v>
      </c>
      <c r="E949" s="2" t="s">
        <v>61</v>
      </c>
      <c r="F949" s="3">
        <v>44294</v>
      </c>
      <c r="G949" s="4">
        <v>329</v>
      </c>
      <c r="H949" s="5">
        <v>260</v>
      </c>
      <c r="I949" s="2">
        <v>15</v>
      </c>
    </row>
    <row r="950" spans="3:9" x14ac:dyDescent="0.35">
      <c r="C950" s="2" t="s">
        <v>56</v>
      </c>
      <c r="D950" s="2" t="s">
        <v>15</v>
      </c>
      <c r="E950" s="2" t="s">
        <v>39</v>
      </c>
      <c r="F950" s="3">
        <v>44294</v>
      </c>
      <c r="G950" s="4">
        <v>9275</v>
      </c>
      <c r="H950" s="5">
        <v>165</v>
      </c>
      <c r="I950" s="2">
        <v>489</v>
      </c>
    </row>
    <row r="951" spans="3:9" x14ac:dyDescent="0.35">
      <c r="C951" s="2" t="s">
        <v>30</v>
      </c>
      <c r="D951" s="2" t="s">
        <v>40</v>
      </c>
      <c r="E951" s="2" t="s">
        <v>63</v>
      </c>
      <c r="F951" s="3">
        <v>44294</v>
      </c>
      <c r="G951" s="4">
        <v>77</v>
      </c>
      <c r="H951" s="5">
        <v>133</v>
      </c>
      <c r="I951" s="2">
        <v>3</v>
      </c>
    </row>
    <row r="952" spans="3:9" x14ac:dyDescent="0.35">
      <c r="C952" s="2" t="s">
        <v>56</v>
      </c>
      <c r="D952" s="2" t="s">
        <v>20</v>
      </c>
      <c r="E952" s="2" t="s">
        <v>16</v>
      </c>
      <c r="F952" s="3">
        <v>44294</v>
      </c>
      <c r="G952" s="4">
        <v>4256</v>
      </c>
      <c r="H952" s="5">
        <v>110</v>
      </c>
      <c r="I952" s="2">
        <v>224</v>
      </c>
    </row>
    <row r="953" spans="3:9" x14ac:dyDescent="0.35">
      <c r="C953" s="2" t="s">
        <v>77</v>
      </c>
      <c r="D953" s="2" t="s">
        <v>45</v>
      </c>
      <c r="E953" s="2" t="s">
        <v>32</v>
      </c>
      <c r="F953" s="3">
        <v>44295</v>
      </c>
      <c r="G953" s="4">
        <v>4018</v>
      </c>
      <c r="H953" s="5">
        <v>413</v>
      </c>
      <c r="I953" s="2">
        <v>237</v>
      </c>
    </row>
    <row r="954" spans="3:9" x14ac:dyDescent="0.35">
      <c r="C954" s="2" t="s">
        <v>69</v>
      </c>
      <c r="D954" s="2" t="s">
        <v>45</v>
      </c>
      <c r="E954" s="2" t="s">
        <v>39</v>
      </c>
      <c r="F954" s="3">
        <v>44295</v>
      </c>
      <c r="G954" s="4">
        <v>6699</v>
      </c>
      <c r="H954" s="5">
        <v>138</v>
      </c>
      <c r="I954" s="2">
        <v>479</v>
      </c>
    </row>
    <row r="955" spans="3:9" x14ac:dyDescent="0.35">
      <c r="C955" s="2" t="s">
        <v>78</v>
      </c>
      <c r="D955" s="2" t="s">
        <v>28</v>
      </c>
      <c r="E955" s="2" t="s">
        <v>43</v>
      </c>
      <c r="F955" s="3">
        <v>44295</v>
      </c>
      <c r="G955" s="4">
        <v>4571</v>
      </c>
      <c r="H955" s="5">
        <v>17</v>
      </c>
      <c r="I955" s="2">
        <v>241</v>
      </c>
    </row>
    <row r="956" spans="3:9" x14ac:dyDescent="0.35">
      <c r="C956" s="2" t="s">
        <v>41</v>
      </c>
      <c r="D956" s="2" t="s">
        <v>40</v>
      </c>
      <c r="E956" s="2" t="s">
        <v>43</v>
      </c>
      <c r="F956" s="3">
        <v>44295</v>
      </c>
      <c r="G956" s="4">
        <v>4193</v>
      </c>
      <c r="H956" s="5">
        <v>79</v>
      </c>
      <c r="I956" s="2">
        <v>200</v>
      </c>
    </row>
    <row r="957" spans="3:9" x14ac:dyDescent="0.35">
      <c r="C957" s="2" t="s">
        <v>62</v>
      </c>
      <c r="D957" s="2" t="s">
        <v>28</v>
      </c>
      <c r="E957" s="2" t="s">
        <v>58</v>
      </c>
      <c r="F957" s="3">
        <v>44295</v>
      </c>
      <c r="G957" s="4">
        <v>392</v>
      </c>
      <c r="H957" s="5">
        <v>175</v>
      </c>
      <c r="I957" s="2">
        <v>28</v>
      </c>
    </row>
    <row r="958" spans="3:9" x14ac:dyDescent="0.35">
      <c r="C958" s="2" t="s">
        <v>64</v>
      </c>
      <c r="D958" s="2" t="s">
        <v>45</v>
      </c>
      <c r="E958" s="2" t="s">
        <v>32</v>
      </c>
      <c r="F958" s="3">
        <v>44295</v>
      </c>
      <c r="G958" s="4">
        <v>3192</v>
      </c>
      <c r="H958" s="5">
        <v>18</v>
      </c>
      <c r="I958" s="2">
        <v>146</v>
      </c>
    </row>
    <row r="959" spans="3:9" x14ac:dyDescent="0.35">
      <c r="C959" s="2" t="s">
        <v>41</v>
      </c>
      <c r="D959" s="2" t="s">
        <v>24</v>
      </c>
      <c r="E959" s="2" t="s">
        <v>74</v>
      </c>
      <c r="F959" s="3">
        <v>44295</v>
      </c>
      <c r="G959" s="4">
        <v>154</v>
      </c>
      <c r="H959" s="5">
        <v>48</v>
      </c>
      <c r="I959" s="2">
        <v>7</v>
      </c>
    </row>
    <row r="960" spans="3:9" x14ac:dyDescent="0.35">
      <c r="C960" s="2" t="s">
        <v>47</v>
      </c>
      <c r="D960" s="2" t="s">
        <v>45</v>
      </c>
      <c r="E960" s="2" t="s">
        <v>49</v>
      </c>
      <c r="F960" s="3">
        <v>44295</v>
      </c>
      <c r="G960" s="4">
        <v>5502</v>
      </c>
      <c r="H960" s="5">
        <v>112</v>
      </c>
      <c r="I960" s="2">
        <v>212</v>
      </c>
    </row>
    <row r="961" spans="3:9" x14ac:dyDescent="0.35">
      <c r="C961" s="2" t="s">
        <v>52</v>
      </c>
      <c r="D961" s="2" t="s">
        <v>45</v>
      </c>
      <c r="E961" s="2" t="s">
        <v>58</v>
      </c>
      <c r="F961" s="3">
        <v>44295</v>
      </c>
      <c r="G961" s="4">
        <v>4389</v>
      </c>
      <c r="H961" s="5">
        <v>365</v>
      </c>
      <c r="I961" s="2">
        <v>439</v>
      </c>
    </row>
    <row r="962" spans="3:9" x14ac:dyDescent="0.35">
      <c r="C962" s="2" t="s">
        <v>54</v>
      </c>
      <c r="D962" s="2" t="s">
        <v>40</v>
      </c>
      <c r="E962" s="2" t="s">
        <v>31</v>
      </c>
      <c r="F962" s="3">
        <v>44295</v>
      </c>
      <c r="G962" s="4">
        <v>12215</v>
      </c>
      <c r="H962" s="5">
        <v>120</v>
      </c>
      <c r="I962" s="2">
        <v>764</v>
      </c>
    </row>
    <row r="963" spans="3:9" x14ac:dyDescent="0.35">
      <c r="C963" s="2" t="s">
        <v>68</v>
      </c>
      <c r="D963" s="2" t="s">
        <v>45</v>
      </c>
      <c r="E963" s="2" t="s">
        <v>58</v>
      </c>
      <c r="F963" s="3">
        <v>44295</v>
      </c>
      <c r="G963" s="4">
        <v>1960</v>
      </c>
      <c r="H963" s="5">
        <v>50</v>
      </c>
      <c r="I963" s="2">
        <v>140</v>
      </c>
    </row>
    <row r="964" spans="3:9" x14ac:dyDescent="0.35">
      <c r="C964" s="2" t="s">
        <v>77</v>
      </c>
      <c r="D964" s="2" t="s">
        <v>20</v>
      </c>
      <c r="E964" s="2" t="s">
        <v>65</v>
      </c>
      <c r="F964" s="3">
        <v>44295</v>
      </c>
      <c r="G964" s="4">
        <v>994</v>
      </c>
      <c r="H964" s="5">
        <v>389</v>
      </c>
      <c r="I964" s="2">
        <v>77</v>
      </c>
    </row>
    <row r="965" spans="3:9" x14ac:dyDescent="0.35">
      <c r="C965" s="2" t="s">
        <v>37</v>
      </c>
      <c r="D965" s="2" t="s">
        <v>15</v>
      </c>
      <c r="E965" s="2" t="s">
        <v>61</v>
      </c>
      <c r="F965" s="3">
        <v>44295</v>
      </c>
      <c r="G965" s="4">
        <v>3731</v>
      </c>
      <c r="H965" s="5">
        <v>41</v>
      </c>
      <c r="I965" s="2">
        <v>150</v>
      </c>
    </row>
    <row r="966" spans="3:9" x14ac:dyDescent="0.35">
      <c r="C966" s="2" t="s">
        <v>66</v>
      </c>
      <c r="D966" s="2" t="s">
        <v>28</v>
      </c>
      <c r="E966" s="2" t="s">
        <v>74</v>
      </c>
      <c r="F966" s="3">
        <v>44298</v>
      </c>
      <c r="G966" s="4">
        <v>11851</v>
      </c>
      <c r="H966" s="5">
        <v>45</v>
      </c>
      <c r="I966" s="2">
        <v>456</v>
      </c>
    </row>
    <row r="967" spans="3:9" x14ac:dyDescent="0.35">
      <c r="C967" s="2" t="s">
        <v>62</v>
      </c>
      <c r="D967" s="2" t="s">
        <v>15</v>
      </c>
      <c r="E967" s="2" t="s">
        <v>38</v>
      </c>
      <c r="F967" s="3">
        <v>44298</v>
      </c>
      <c r="G967" s="4">
        <v>7798</v>
      </c>
      <c r="H967" s="5">
        <v>77</v>
      </c>
      <c r="I967" s="2">
        <v>289</v>
      </c>
    </row>
    <row r="968" spans="3:9" x14ac:dyDescent="0.35">
      <c r="C968" s="2" t="s">
        <v>56</v>
      </c>
      <c r="D968" s="2" t="s">
        <v>15</v>
      </c>
      <c r="E968" s="2" t="s">
        <v>31</v>
      </c>
      <c r="F968" s="3">
        <v>44298</v>
      </c>
      <c r="G968" s="4">
        <v>658</v>
      </c>
      <c r="H968" s="5">
        <v>82</v>
      </c>
      <c r="I968" s="2">
        <v>32</v>
      </c>
    </row>
    <row r="969" spans="3:9" x14ac:dyDescent="0.35">
      <c r="C969" s="2" t="s">
        <v>62</v>
      </c>
      <c r="D969" s="2" t="s">
        <v>20</v>
      </c>
      <c r="E969" s="2" t="s">
        <v>34</v>
      </c>
      <c r="F969" s="3">
        <v>44298</v>
      </c>
      <c r="G969" s="4">
        <v>18963</v>
      </c>
      <c r="H969" s="5">
        <v>191</v>
      </c>
      <c r="I969" s="2">
        <v>1355</v>
      </c>
    </row>
    <row r="970" spans="3:9" x14ac:dyDescent="0.35">
      <c r="C970" s="2" t="s">
        <v>56</v>
      </c>
      <c r="D970" s="2" t="s">
        <v>20</v>
      </c>
      <c r="E970" s="2" t="s">
        <v>31</v>
      </c>
      <c r="F970" s="3">
        <v>44298</v>
      </c>
      <c r="G970" s="4">
        <v>574</v>
      </c>
      <c r="H970" s="5">
        <v>383</v>
      </c>
      <c r="I970" s="2">
        <v>34</v>
      </c>
    </row>
    <row r="971" spans="3:9" x14ac:dyDescent="0.35">
      <c r="C971" s="2" t="s">
        <v>30</v>
      </c>
      <c r="D971" s="2" t="s">
        <v>24</v>
      </c>
      <c r="E971" s="2" t="s">
        <v>38</v>
      </c>
      <c r="F971" s="3">
        <v>44298</v>
      </c>
      <c r="G971" s="4">
        <v>763</v>
      </c>
      <c r="H971" s="5">
        <v>47</v>
      </c>
      <c r="I971" s="2">
        <v>28</v>
      </c>
    </row>
    <row r="972" spans="3:9" x14ac:dyDescent="0.35">
      <c r="C972" s="2" t="s">
        <v>70</v>
      </c>
      <c r="D972" s="2" t="s">
        <v>24</v>
      </c>
      <c r="E972" s="2" t="s">
        <v>26</v>
      </c>
      <c r="F972" s="3">
        <v>44298</v>
      </c>
      <c r="G972" s="4">
        <v>1295</v>
      </c>
      <c r="H972" s="5">
        <v>218</v>
      </c>
      <c r="I972" s="2">
        <v>108</v>
      </c>
    </row>
    <row r="973" spans="3:9" x14ac:dyDescent="0.35">
      <c r="C973" s="2" t="s">
        <v>30</v>
      </c>
      <c r="D973" s="2" t="s">
        <v>28</v>
      </c>
      <c r="E973" s="2" t="s">
        <v>61</v>
      </c>
      <c r="F973" s="3">
        <v>44298</v>
      </c>
      <c r="G973" s="4">
        <v>1281</v>
      </c>
      <c r="H973" s="5">
        <v>349</v>
      </c>
      <c r="I973" s="2">
        <v>61</v>
      </c>
    </row>
    <row r="974" spans="3:9" x14ac:dyDescent="0.35">
      <c r="C974" s="2" t="s">
        <v>37</v>
      </c>
      <c r="D974" s="2" t="s">
        <v>24</v>
      </c>
      <c r="E974" s="2" t="s">
        <v>34</v>
      </c>
      <c r="F974" s="3">
        <v>44298</v>
      </c>
      <c r="G974" s="4">
        <v>6657</v>
      </c>
      <c r="H974" s="5">
        <v>364</v>
      </c>
      <c r="I974" s="2">
        <v>606</v>
      </c>
    </row>
    <row r="975" spans="3:9" x14ac:dyDescent="0.35">
      <c r="C975" s="2" t="s">
        <v>70</v>
      </c>
      <c r="D975" s="2" t="s">
        <v>24</v>
      </c>
      <c r="E975" s="2" t="s">
        <v>39</v>
      </c>
      <c r="F975" s="3">
        <v>44298</v>
      </c>
      <c r="G975" s="4">
        <v>1533</v>
      </c>
      <c r="H975" s="5">
        <v>129</v>
      </c>
      <c r="I975" s="2">
        <v>110</v>
      </c>
    </row>
    <row r="976" spans="3:9" x14ac:dyDescent="0.35">
      <c r="C976" s="2" t="s">
        <v>76</v>
      </c>
      <c r="D976" s="2" t="s">
        <v>45</v>
      </c>
      <c r="E976" s="2" t="s">
        <v>31</v>
      </c>
      <c r="F976" s="3">
        <v>44298</v>
      </c>
      <c r="G976" s="4">
        <v>2534</v>
      </c>
      <c r="H976" s="5">
        <v>36</v>
      </c>
      <c r="I976" s="2">
        <v>121</v>
      </c>
    </row>
    <row r="977" spans="3:9" x14ac:dyDescent="0.35">
      <c r="C977" s="2" t="s">
        <v>77</v>
      </c>
      <c r="D977" s="2" t="s">
        <v>28</v>
      </c>
      <c r="E977" s="2" t="s">
        <v>25</v>
      </c>
      <c r="F977" s="3">
        <v>44298</v>
      </c>
      <c r="G977" s="4">
        <v>3808</v>
      </c>
      <c r="H977" s="5">
        <v>74</v>
      </c>
      <c r="I977" s="2">
        <v>224</v>
      </c>
    </row>
    <row r="978" spans="3:9" x14ac:dyDescent="0.35">
      <c r="C978" s="2" t="s">
        <v>59</v>
      </c>
      <c r="D978" s="2" t="s">
        <v>15</v>
      </c>
      <c r="E978" s="2" t="s">
        <v>31</v>
      </c>
      <c r="F978" s="3">
        <v>44298</v>
      </c>
      <c r="G978" s="4">
        <v>7637</v>
      </c>
      <c r="H978" s="5">
        <v>90</v>
      </c>
      <c r="I978" s="2">
        <v>425</v>
      </c>
    </row>
    <row r="979" spans="3:9" x14ac:dyDescent="0.35">
      <c r="C979" s="2" t="s">
        <v>30</v>
      </c>
      <c r="D979" s="2" t="s">
        <v>24</v>
      </c>
      <c r="E979" s="2" t="s">
        <v>26</v>
      </c>
      <c r="F979" s="3">
        <v>44299</v>
      </c>
      <c r="G979" s="4">
        <v>5397</v>
      </c>
      <c r="H979" s="5">
        <v>37</v>
      </c>
      <c r="I979" s="2">
        <v>416</v>
      </c>
    </row>
    <row r="980" spans="3:9" x14ac:dyDescent="0.35">
      <c r="C980" s="2" t="s">
        <v>14</v>
      </c>
      <c r="D980" s="2" t="s">
        <v>40</v>
      </c>
      <c r="E980" s="2" t="s">
        <v>53</v>
      </c>
      <c r="F980" s="3">
        <v>44299</v>
      </c>
      <c r="G980" s="4">
        <v>5649</v>
      </c>
      <c r="H980" s="5">
        <v>97</v>
      </c>
      <c r="I980" s="2">
        <v>202</v>
      </c>
    </row>
    <row r="981" spans="3:9" x14ac:dyDescent="0.35">
      <c r="C981" s="2" t="s">
        <v>48</v>
      </c>
      <c r="D981" s="2" t="s">
        <v>24</v>
      </c>
      <c r="E981" s="2" t="s">
        <v>49</v>
      </c>
      <c r="F981" s="3">
        <v>44299</v>
      </c>
      <c r="G981" s="4">
        <v>2996</v>
      </c>
      <c r="H981" s="5">
        <v>136</v>
      </c>
      <c r="I981" s="2">
        <v>116</v>
      </c>
    </row>
    <row r="982" spans="3:9" x14ac:dyDescent="0.35">
      <c r="C982" s="2" t="s">
        <v>35</v>
      </c>
      <c r="D982" s="2" t="s">
        <v>40</v>
      </c>
      <c r="E982" s="2" t="s">
        <v>53</v>
      </c>
      <c r="F982" s="3">
        <v>44299</v>
      </c>
      <c r="G982" s="4">
        <v>2247</v>
      </c>
      <c r="H982" s="5">
        <v>351</v>
      </c>
      <c r="I982" s="2">
        <v>87</v>
      </c>
    </row>
    <row r="983" spans="3:9" x14ac:dyDescent="0.35">
      <c r="C983" s="2" t="s">
        <v>59</v>
      </c>
      <c r="D983" s="2" t="s">
        <v>28</v>
      </c>
      <c r="E983" s="2" t="s">
        <v>58</v>
      </c>
      <c r="F983" s="3">
        <v>44299</v>
      </c>
      <c r="G983" s="4">
        <v>1092</v>
      </c>
      <c r="H983" s="5">
        <v>136</v>
      </c>
      <c r="I983" s="2">
        <v>84</v>
      </c>
    </row>
    <row r="984" spans="3:9" x14ac:dyDescent="0.35">
      <c r="C984" s="2" t="s">
        <v>68</v>
      </c>
      <c r="D984" s="2" t="s">
        <v>20</v>
      </c>
      <c r="E984" s="2" t="s">
        <v>39</v>
      </c>
      <c r="F984" s="3">
        <v>44299</v>
      </c>
      <c r="G984" s="4">
        <v>4368</v>
      </c>
      <c r="H984" s="5">
        <v>23</v>
      </c>
      <c r="I984" s="2">
        <v>292</v>
      </c>
    </row>
    <row r="985" spans="3:9" x14ac:dyDescent="0.35">
      <c r="C985" s="2" t="s">
        <v>14</v>
      </c>
      <c r="D985" s="2" t="s">
        <v>24</v>
      </c>
      <c r="E985" s="2" t="s">
        <v>25</v>
      </c>
      <c r="F985" s="3">
        <v>44299</v>
      </c>
      <c r="G985" s="4">
        <v>868</v>
      </c>
      <c r="H985" s="5">
        <v>90</v>
      </c>
      <c r="I985" s="2">
        <v>87</v>
      </c>
    </row>
    <row r="986" spans="3:9" x14ac:dyDescent="0.35">
      <c r="C986" s="2" t="s">
        <v>51</v>
      </c>
      <c r="D986" s="2" t="s">
        <v>28</v>
      </c>
      <c r="E986" s="2" t="s">
        <v>17</v>
      </c>
      <c r="F986" s="3">
        <v>44299</v>
      </c>
      <c r="G986" s="4">
        <v>8729</v>
      </c>
      <c r="H986" s="5">
        <v>35</v>
      </c>
      <c r="I986" s="2">
        <v>364</v>
      </c>
    </row>
    <row r="987" spans="3:9" x14ac:dyDescent="0.35">
      <c r="C987" s="2" t="s">
        <v>68</v>
      </c>
      <c r="D987" s="2" t="s">
        <v>28</v>
      </c>
      <c r="E987" s="2" t="s">
        <v>31</v>
      </c>
      <c r="F987" s="3">
        <v>44299</v>
      </c>
      <c r="G987" s="4">
        <v>2065</v>
      </c>
      <c r="H987" s="5">
        <v>17</v>
      </c>
      <c r="I987" s="2">
        <v>130</v>
      </c>
    </row>
    <row r="988" spans="3:9" x14ac:dyDescent="0.35">
      <c r="C988" s="2" t="s">
        <v>51</v>
      </c>
      <c r="D988" s="2" t="s">
        <v>15</v>
      </c>
      <c r="E988" s="2" t="s">
        <v>31</v>
      </c>
      <c r="F988" s="3">
        <v>44299</v>
      </c>
      <c r="G988" s="4">
        <v>6293</v>
      </c>
      <c r="H988" s="5">
        <v>48</v>
      </c>
      <c r="I988" s="2">
        <v>274</v>
      </c>
    </row>
    <row r="989" spans="3:9" x14ac:dyDescent="0.35">
      <c r="C989" s="2" t="s">
        <v>41</v>
      </c>
      <c r="D989" s="2" t="s">
        <v>15</v>
      </c>
      <c r="E989" s="2" t="s">
        <v>72</v>
      </c>
      <c r="F989" s="3">
        <v>44299</v>
      </c>
      <c r="G989" s="4">
        <v>7602</v>
      </c>
      <c r="H989" s="5">
        <v>247</v>
      </c>
      <c r="I989" s="2">
        <v>761</v>
      </c>
    </row>
    <row r="990" spans="3:9" x14ac:dyDescent="0.35">
      <c r="C990" s="2" t="s">
        <v>70</v>
      </c>
      <c r="D990" s="2" t="s">
        <v>24</v>
      </c>
      <c r="E990" s="2" t="s">
        <v>32</v>
      </c>
      <c r="F990" s="3">
        <v>44299</v>
      </c>
      <c r="G990" s="4">
        <v>10150</v>
      </c>
      <c r="H990" s="5">
        <v>223</v>
      </c>
      <c r="I990" s="2">
        <v>598</v>
      </c>
    </row>
    <row r="991" spans="3:9" x14ac:dyDescent="0.35">
      <c r="C991" s="2" t="s">
        <v>56</v>
      </c>
      <c r="D991" s="2" t="s">
        <v>45</v>
      </c>
      <c r="E991" s="2" t="s">
        <v>32</v>
      </c>
      <c r="F991" s="3">
        <v>44299</v>
      </c>
      <c r="G991" s="4">
        <v>11081</v>
      </c>
      <c r="H991" s="5">
        <v>311</v>
      </c>
      <c r="I991" s="2">
        <v>739</v>
      </c>
    </row>
    <row r="992" spans="3:9" x14ac:dyDescent="0.35">
      <c r="C992" s="2" t="s">
        <v>52</v>
      </c>
      <c r="D992" s="2" t="s">
        <v>28</v>
      </c>
      <c r="E992" s="2" t="s">
        <v>16</v>
      </c>
      <c r="F992" s="3">
        <v>44299</v>
      </c>
      <c r="G992" s="4">
        <v>588</v>
      </c>
      <c r="H992" s="5">
        <v>41</v>
      </c>
      <c r="I992" s="2">
        <v>27</v>
      </c>
    </row>
    <row r="993" spans="3:9" x14ac:dyDescent="0.35">
      <c r="C993" s="2" t="s">
        <v>66</v>
      </c>
      <c r="D993" s="2" t="s">
        <v>45</v>
      </c>
      <c r="E993" s="2" t="s">
        <v>72</v>
      </c>
      <c r="F993" s="3">
        <v>44299</v>
      </c>
      <c r="G993" s="4">
        <v>3710</v>
      </c>
      <c r="H993" s="5">
        <v>129</v>
      </c>
      <c r="I993" s="2">
        <v>413</v>
      </c>
    </row>
    <row r="994" spans="3:9" x14ac:dyDescent="0.35">
      <c r="C994" s="2" t="s">
        <v>78</v>
      </c>
      <c r="D994" s="2" t="s">
        <v>15</v>
      </c>
      <c r="E994" s="2" t="s">
        <v>16</v>
      </c>
      <c r="F994" s="3">
        <v>44300</v>
      </c>
      <c r="G994" s="4">
        <v>371</v>
      </c>
      <c r="H994" s="5">
        <v>121</v>
      </c>
      <c r="I994" s="2">
        <v>27</v>
      </c>
    </row>
    <row r="995" spans="3:9" x14ac:dyDescent="0.35">
      <c r="C995" s="2" t="s">
        <v>76</v>
      </c>
      <c r="D995" s="2" t="s">
        <v>15</v>
      </c>
      <c r="E995" s="2" t="s">
        <v>43</v>
      </c>
      <c r="F995" s="3">
        <v>44300</v>
      </c>
      <c r="G995" s="4">
        <v>2254</v>
      </c>
      <c r="H995" s="5">
        <v>69</v>
      </c>
      <c r="I995" s="2">
        <v>119</v>
      </c>
    </row>
    <row r="996" spans="3:9" x14ac:dyDescent="0.35">
      <c r="C996" s="2" t="s">
        <v>30</v>
      </c>
      <c r="D996" s="2" t="s">
        <v>40</v>
      </c>
      <c r="E996" s="2" t="s">
        <v>74</v>
      </c>
      <c r="F996" s="3">
        <v>44300</v>
      </c>
      <c r="G996" s="4">
        <v>2345</v>
      </c>
      <c r="H996" s="5">
        <v>70</v>
      </c>
      <c r="I996" s="2">
        <v>112</v>
      </c>
    </row>
    <row r="997" spans="3:9" x14ac:dyDescent="0.35">
      <c r="C997" s="2" t="s">
        <v>14</v>
      </c>
      <c r="D997" s="2" t="s">
        <v>40</v>
      </c>
      <c r="E997" s="2" t="s">
        <v>26</v>
      </c>
      <c r="F997" s="3">
        <v>44300</v>
      </c>
      <c r="G997" s="4">
        <v>18473</v>
      </c>
      <c r="H997" s="5">
        <v>6</v>
      </c>
      <c r="I997" s="2">
        <v>2053</v>
      </c>
    </row>
    <row r="998" spans="3:9" x14ac:dyDescent="0.35">
      <c r="C998" s="2" t="s">
        <v>35</v>
      </c>
      <c r="D998" s="2" t="s">
        <v>28</v>
      </c>
      <c r="E998" s="2" t="s">
        <v>53</v>
      </c>
      <c r="F998" s="3">
        <v>44300</v>
      </c>
      <c r="G998" s="4">
        <v>1680</v>
      </c>
      <c r="H998" s="5">
        <v>26</v>
      </c>
      <c r="I998" s="2">
        <v>58</v>
      </c>
    </row>
    <row r="999" spans="3:9" x14ac:dyDescent="0.35">
      <c r="C999" s="2" t="s">
        <v>42</v>
      </c>
      <c r="D999" s="2" t="s">
        <v>28</v>
      </c>
      <c r="E999" s="2" t="s">
        <v>43</v>
      </c>
      <c r="F999" s="3">
        <v>44300</v>
      </c>
      <c r="G999" s="4">
        <v>4508</v>
      </c>
      <c r="H999" s="5">
        <v>16</v>
      </c>
      <c r="I999" s="2">
        <v>215</v>
      </c>
    </row>
    <row r="1000" spans="3:9" x14ac:dyDescent="0.35">
      <c r="C1000" s="2" t="s">
        <v>23</v>
      </c>
      <c r="D1000" s="2" t="s">
        <v>40</v>
      </c>
      <c r="E1000" s="2" t="s">
        <v>16</v>
      </c>
      <c r="F1000" s="3">
        <v>44301</v>
      </c>
      <c r="G1000" s="4">
        <v>8463</v>
      </c>
      <c r="H1000" s="5">
        <v>284</v>
      </c>
      <c r="I1000" s="2">
        <v>385</v>
      </c>
    </row>
    <row r="1001" spans="3:9" x14ac:dyDescent="0.35">
      <c r="C1001" s="2" t="s">
        <v>37</v>
      </c>
      <c r="D1001" s="2" t="s">
        <v>20</v>
      </c>
      <c r="E1001" s="2" t="s">
        <v>34</v>
      </c>
      <c r="F1001" s="3">
        <v>44301</v>
      </c>
      <c r="G1001" s="4">
        <v>931</v>
      </c>
      <c r="H1001" s="5">
        <v>269</v>
      </c>
      <c r="I1001" s="2">
        <v>117</v>
      </c>
    </row>
    <row r="1002" spans="3:9" x14ac:dyDescent="0.35">
      <c r="C1002" s="2" t="s">
        <v>68</v>
      </c>
      <c r="D1002" s="2" t="s">
        <v>24</v>
      </c>
      <c r="E1002" s="2" t="s">
        <v>44</v>
      </c>
      <c r="F1002" s="3">
        <v>44301</v>
      </c>
      <c r="G1002" s="4">
        <v>12460</v>
      </c>
      <c r="H1002" s="5">
        <v>197</v>
      </c>
      <c r="I1002" s="2">
        <v>623</v>
      </c>
    </row>
    <row r="1003" spans="3:9" x14ac:dyDescent="0.35">
      <c r="C1003" s="2" t="s">
        <v>23</v>
      </c>
      <c r="D1003" s="2" t="s">
        <v>40</v>
      </c>
      <c r="E1003" s="2" t="s">
        <v>17</v>
      </c>
      <c r="F1003" s="3">
        <v>44301</v>
      </c>
      <c r="G1003" s="4">
        <v>868</v>
      </c>
      <c r="H1003" s="5">
        <v>78</v>
      </c>
      <c r="I1003" s="2">
        <v>37</v>
      </c>
    </row>
    <row r="1004" spans="3:9" x14ac:dyDescent="0.35">
      <c r="C1004" s="2" t="s">
        <v>76</v>
      </c>
      <c r="D1004" s="2" t="s">
        <v>45</v>
      </c>
      <c r="E1004" s="2" t="s">
        <v>38</v>
      </c>
      <c r="F1004" s="3">
        <v>44301</v>
      </c>
      <c r="G1004" s="4">
        <v>301</v>
      </c>
      <c r="H1004" s="5">
        <v>117</v>
      </c>
      <c r="I1004" s="2">
        <v>13</v>
      </c>
    </row>
    <row r="1005" spans="3:9" x14ac:dyDescent="0.35">
      <c r="C1005" s="2" t="s">
        <v>56</v>
      </c>
      <c r="D1005" s="2" t="s">
        <v>20</v>
      </c>
      <c r="E1005" s="2" t="s">
        <v>34</v>
      </c>
      <c r="F1005" s="3">
        <v>44301</v>
      </c>
      <c r="G1005" s="4">
        <v>434</v>
      </c>
      <c r="H1005" s="5">
        <v>116</v>
      </c>
      <c r="I1005" s="2">
        <v>37</v>
      </c>
    </row>
    <row r="1006" spans="3:9" x14ac:dyDescent="0.35">
      <c r="C1006" s="2" t="s">
        <v>42</v>
      </c>
      <c r="D1006" s="2" t="s">
        <v>45</v>
      </c>
      <c r="E1006" s="2" t="s">
        <v>74</v>
      </c>
      <c r="F1006" s="3">
        <v>44301</v>
      </c>
      <c r="G1006" s="4">
        <v>2058</v>
      </c>
      <c r="H1006" s="5">
        <v>2</v>
      </c>
      <c r="I1006" s="2">
        <v>115</v>
      </c>
    </row>
    <row r="1007" spans="3:9" x14ac:dyDescent="0.35">
      <c r="C1007" s="2" t="s">
        <v>71</v>
      </c>
      <c r="D1007" s="2" t="s">
        <v>24</v>
      </c>
      <c r="E1007" s="2" t="s">
        <v>25</v>
      </c>
      <c r="F1007" s="3">
        <v>44301</v>
      </c>
      <c r="G1007" s="4">
        <v>9597</v>
      </c>
      <c r="H1007" s="5">
        <v>167</v>
      </c>
      <c r="I1007" s="2">
        <v>873</v>
      </c>
    </row>
    <row r="1008" spans="3:9" x14ac:dyDescent="0.35">
      <c r="C1008" s="2" t="s">
        <v>70</v>
      </c>
      <c r="D1008" s="2" t="s">
        <v>20</v>
      </c>
      <c r="E1008" s="2" t="s">
        <v>32</v>
      </c>
      <c r="F1008" s="3">
        <v>44302</v>
      </c>
      <c r="G1008" s="4">
        <v>13314</v>
      </c>
      <c r="H1008" s="5">
        <v>198</v>
      </c>
      <c r="I1008" s="2">
        <v>784</v>
      </c>
    </row>
    <row r="1009" spans="3:9" x14ac:dyDescent="0.35">
      <c r="C1009" s="2" t="s">
        <v>76</v>
      </c>
      <c r="D1009" s="2" t="s">
        <v>45</v>
      </c>
      <c r="E1009" s="2" t="s">
        <v>34</v>
      </c>
      <c r="F1009" s="3">
        <v>44302</v>
      </c>
      <c r="G1009" s="4">
        <v>630</v>
      </c>
      <c r="H1009" s="5">
        <v>106</v>
      </c>
      <c r="I1009" s="2">
        <v>70</v>
      </c>
    </row>
    <row r="1010" spans="3:9" x14ac:dyDescent="0.35">
      <c r="C1010" s="2" t="s">
        <v>35</v>
      </c>
      <c r="D1010" s="2" t="s">
        <v>28</v>
      </c>
      <c r="E1010" s="2" t="s">
        <v>16</v>
      </c>
      <c r="F1010" s="3">
        <v>44302</v>
      </c>
      <c r="G1010" s="4">
        <v>8918</v>
      </c>
      <c r="H1010" s="5">
        <v>31</v>
      </c>
      <c r="I1010" s="2">
        <v>446</v>
      </c>
    </row>
    <row r="1011" spans="3:9" x14ac:dyDescent="0.35">
      <c r="C1011" s="2" t="s">
        <v>69</v>
      </c>
      <c r="D1011" s="2" t="s">
        <v>20</v>
      </c>
      <c r="E1011" s="2" t="s">
        <v>38</v>
      </c>
      <c r="F1011" s="3">
        <v>44302</v>
      </c>
      <c r="G1011" s="4">
        <v>7133</v>
      </c>
      <c r="H1011" s="5">
        <v>446</v>
      </c>
      <c r="I1011" s="2">
        <v>223</v>
      </c>
    </row>
    <row r="1012" spans="3:9" x14ac:dyDescent="0.35">
      <c r="C1012" s="2" t="s">
        <v>77</v>
      </c>
      <c r="D1012" s="2" t="s">
        <v>40</v>
      </c>
      <c r="E1012" s="2" t="s">
        <v>65</v>
      </c>
      <c r="F1012" s="3">
        <v>44302</v>
      </c>
      <c r="G1012" s="4">
        <v>1638</v>
      </c>
      <c r="H1012" s="5">
        <v>106</v>
      </c>
      <c r="I1012" s="2">
        <v>97</v>
      </c>
    </row>
    <row r="1013" spans="3:9" x14ac:dyDescent="0.35">
      <c r="C1013" s="2" t="s">
        <v>70</v>
      </c>
      <c r="D1013" s="2" t="s">
        <v>20</v>
      </c>
      <c r="E1013" s="2" t="s">
        <v>26</v>
      </c>
      <c r="F1013" s="3">
        <v>44302</v>
      </c>
      <c r="G1013" s="4">
        <v>8253</v>
      </c>
      <c r="H1013" s="5">
        <v>262</v>
      </c>
      <c r="I1013" s="2">
        <v>551</v>
      </c>
    </row>
    <row r="1014" spans="3:9" x14ac:dyDescent="0.35">
      <c r="C1014" s="2" t="s">
        <v>23</v>
      </c>
      <c r="D1014" s="2" t="s">
        <v>20</v>
      </c>
      <c r="E1014" s="2" t="s">
        <v>17</v>
      </c>
      <c r="F1014" s="3">
        <v>44302</v>
      </c>
      <c r="G1014" s="4">
        <v>5950</v>
      </c>
      <c r="H1014" s="5">
        <v>30</v>
      </c>
      <c r="I1014" s="2">
        <v>192</v>
      </c>
    </row>
    <row r="1015" spans="3:9" x14ac:dyDescent="0.35">
      <c r="C1015" s="2" t="s">
        <v>68</v>
      </c>
      <c r="D1015" s="2" t="s">
        <v>15</v>
      </c>
      <c r="E1015" s="2" t="s">
        <v>26</v>
      </c>
      <c r="F1015" s="3">
        <v>44302</v>
      </c>
      <c r="G1015" s="4">
        <v>7000</v>
      </c>
      <c r="H1015" s="5">
        <v>5</v>
      </c>
      <c r="I1015" s="2">
        <v>875</v>
      </c>
    </row>
    <row r="1016" spans="3:9" x14ac:dyDescent="0.35">
      <c r="C1016" s="2" t="s">
        <v>69</v>
      </c>
      <c r="D1016" s="2" t="s">
        <v>24</v>
      </c>
      <c r="E1016" s="2" t="s">
        <v>53</v>
      </c>
      <c r="F1016" s="3">
        <v>44302</v>
      </c>
      <c r="G1016" s="4">
        <v>2030</v>
      </c>
      <c r="H1016" s="5">
        <v>162</v>
      </c>
      <c r="I1016" s="2">
        <v>89</v>
      </c>
    </row>
    <row r="1017" spans="3:9" x14ac:dyDescent="0.35">
      <c r="C1017" s="2" t="s">
        <v>77</v>
      </c>
      <c r="D1017" s="2" t="s">
        <v>20</v>
      </c>
      <c r="E1017" s="2" t="s">
        <v>32</v>
      </c>
      <c r="F1017" s="3">
        <v>44302</v>
      </c>
      <c r="G1017" s="4">
        <v>8337</v>
      </c>
      <c r="H1017" s="5">
        <v>306</v>
      </c>
      <c r="I1017" s="2">
        <v>439</v>
      </c>
    </row>
    <row r="1018" spans="3:9" x14ac:dyDescent="0.35">
      <c r="C1018" s="2" t="s">
        <v>33</v>
      </c>
      <c r="D1018" s="2" t="s">
        <v>20</v>
      </c>
      <c r="E1018" s="2" t="s">
        <v>17</v>
      </c>
      <c r="F1018" s="3">
        <v>44302</v>
      </c>
      <c r="G1018" s="4">
        <v>1876</v>
      </c>
      <c r="H1018" s="5">
        <v>171</v>
      </c>
      <c r="I1018" s="2">
        <v>79</v>
      </c>
    </row>
    <row r="1019" spans="3:9" x14ac:dyDescent="0.35">
      <c r="C1019" s="2" t="s">
        <v>59</v>
      </c>
      <c r="D1019" s="2" t="s">
        <v>24</v>
      </c>
      <c r="E1019" s="2" t="s">
        <v>44</v>
      </c>
      <c r="F1019" s="3">
        <v>44302</v>
      </c>
      <c r="G1019" s="4">
        <v>9352</v>
      </c>
      <c r="H1019" s="5">
        <v>293</v>
      </c>
      <c r="I1019" s="2">
        <v>446</v>
      </c>
    </row>
    <row r="1020" spans="3:9" x14ac:dyDescent="0.35">
      <c r="C1020" s="2" t="s">
        <v>23</v>
      </c>
      <c r="D1020" s="2" t="s">
        <v>20</v>
      </c>
      <c r="E1020" s="2" t="s">
        <v>26</v>
      </c>
      <c r="F1020" s="3">
        <v>44302</v>
      </c>
      <c r="G1020" s="4">
        <v>5621</v>
      </c>
      <c r="H1020" s="5">
        <v>154</v>
      </c>
      <c r="I1020" s="2">
        <v>625</v>
      </c>
    </row>
    <row r="1021" spans="3:9" x14ac:dyDescent="0.35">
      <c r="C1021" s="2" t="s">
        <v>33</v>
      </c>
      <c r="D1021" s="2" t="s">
        <v>20</v>
      </c>
      <c r="E1021" s="2" t="s">
        <v>58</v>
      </c>
      <c r="F1021" s="3">
        <v>44302</v>
      </c>
      <c r="G1021" s="4">
        <v>6062</v>
      </c>
      <c r="H1021" s="5">
        <v>12</v>
      </c>
      <c r="I1021" s="2">
        <v>674</v>
      </c>
    </row>
    <row r="1022" spans="3:9" x14ac:dyDescent="0.35">
      <c r="C1022" s="2" t="s">
        <v>42</v>
      </c>
      <c r="D1022" s="2" t="s">
        <v>28</v>
      </c>
      <c r="E1022" s="2" t="s">
        <v>16</v>
      </c>
      <c r="F1022" s="3">
        <v>44302</v>
      </c>
      <c r="G1022" s="4">
        <v>5054</v>
      </c>
      <c r="H1022" s="5">
        <v>154</v>
      </c>
      <c r="I1022" s="2">
        <v>266</v>
      </c>
    </row>
    <row r="1023" spans="3:9" x14ac:dyDescent="0.35">
      <c r="C1023" s="2" t="s">
        <v>56</v>
      </c>
      <c r="D1023" s="2" t="s">
        <v>28</v>
      </c>
      <c r="E1023" s="2" t="s">
        <v>63</v>
      </c>
      <c r="F1023" s="3">
        <v>44302</v>
      </c>
      <c r="G1023" s="4">
        <v>7581</v>
      </c>
      <c r="H1023" s="5">
        <v>239</v>
      </c>
      <c r="I1023" s="2">
        <v>237</v>
      </c>
    </row>
    <row r="1024" spans="3:9" x14ac:dyDescent="0.35">
      <c r="C1024" s="2" t="s">
        <v>68</v>
      </c>
      <c r="D1024" s="2" t="s">
        <v>28</v>
      </c>
      <c r="E1024" s="2" t="s">
        <v>61</v>
      </c>
      <c r="F1024" s="3">
        <v>44302</v>
      </c>
      <c r="G1024" s="4">
        <v>7763</v>
      </c>
      <c r="H1024" s="5">
        <v>125</v>
      </c>
      <c r="I1024" s="2">
        <v>353</v>
      </c>
    </row>
    <row r="1025" spans="3:9" x14ac:dyDescent="0.35">
      <c r="C1025" s="2" t="s">
        <v>52</v>
      </c>
      <c r="D1025" s="2" t="s">
        <v>40</v>
      </c>
      <c r="E1025" s="2" t="s">
        <v>25</v>
      </c>
      <c r="F1025" s="3">
        <v>44302</v>
      </c>
      <c r="G1025" s="4">
        <v>9387</v>
      </c>
      <c r="H1025" s="5">
        <v>181</v>
      </c>
      <c r="I1025" s="2">
        <v>626</v>
      </c>
    </row>
    <row r="1026" spans="3:9" x14ac:dyDescent="0.35">
      <c r="C1026" s="2" t="s">
        <v>14</v>
      </c>
      <c r="D1026" s="2" t="s">
        <v>24</v>
      </c>
      <c r="E1026" s="2" t="s">
        <v>43</v>
      </c>
      <c r="F1026" s="3">
        <v>44302</v>
      </c>
      <c r="G1026" s="4">
        <v>966</v>
      </c>
      <c r="H1026" s="5">
        <v>163</v>
      </c>
      <c r="I1026" s="2">
        <v>57</v>
      </c>
    </row>
    <row r="1027" spans="3:9" x14ac:dyDescent="0.35">
      <c r="C1027" s="2" t="s">
        <v>30</v>
      </c>
      <c r="D1027" s="2" t="s">
        <v>20</v>
      </c>
      <c r="E1027" s="2" t="s">
        <v>32</v>
      </c>
      <c r="F1027" s="3">
        <v>44302</v>
      </c>
      <c r="G1027" s="4">
        <v>5278</v>
      </c>
      <c r="H1027" s="5">
        <v>27</v>
      </c>
      <c r="I1027" s="2">
        <v>278</v>
      </c>
    </row>
    <row r="1028" spans="3:9" x14ac:dyDescent="0.35">
      <c r="C1028" s="2" t="s">
        <v>37</v>
      </c>
      <c r="D1028" s="2" t="s">
        <v>15</v>
      </c>
      <c r="E1028" s="2" t="s">
        <v>25</v>
      </c>
      <c r="F1028" s="3">
        <v>44302</v>
      </c>
      <c r="G1028" s="4">
        <v>18354</v>
      </c>
      <c r="H1028" s="5">
        <v>275</v>
      </c>
      <c r="I1028" s="2">
        <v>1669</v>
      </c>
    </row>
    <row r="1029" spans="3:9" x14ac:dyDescent="0.35">
      <c r="C1029" s="2" t="s">
        <v>70</v>
      </c>
      <c r="D1029" s="2" t="s">
        <v>20</v>
      </c>
      <c r="E1029" s="2" t="s">
        <v>61</v>
      </c>
      <c r="F1029" s="3">
        <v>44302</v>
      </c>
      <c r="G1029" s="4">
        <v>1330</v>
      </c>
      <c r="H1029" s="5">
        <v>161</v>
      </c>
      <c r="I1029" s="2">
        <v>61</v>
      </c>
    </row>
    <row r="1030" spans="3:9" x14ac:dyDescent="0.35">
      <c r="C1030" s="2" t="s">
        <v>78</v>
      </c>
      <c r="D1030" s="2" t="s">
        <v>24</v>
      </c>
      <c r="E1030" s="2" t="s">
        <v>44</v>
      </c>
      <c r="F1030" s="3">
        <v>44302</v>
      </c>
      <c r="G1030" s="4">
        <v>1155</v>
      </c>
      <c r="H1030" s="5">
        <v>91</v>
      </c>
      <c r="I1030" s="2">
        <v>83</v>
      </c>
    </row>
    <row r="1031" spans="3:9" x14ac:dyDescent="0.35">
      <c r="C1031" s="2" t="s">
        <v>42</v>
      </c>
      <c r="D1031" s="2" t="s">
        <v>28</v>
      </c>
      <c r="E1031" s="2" t="s">
        <v>58</v>
      </c>
      <c r="F1031" s="3">
        <v>44302</v>
      </c>
      <c r="G1031" s="4">
        <v>4669</v>
      </c>
      <c r="H1031" s="5">
        <v>101</v>
      </c>
      <c r="I1031" s="2">
        <v>667</v>
      </c>
    </row>
    <row r="1032" spans="3:9" x14ac:dyDescent="0.35">
      <c r="C1032" s="2" t="s">
        <v>54</v>
      </c>
      <c r="D1032" s="2" t="s">
        <v>24</v>
      </c>
      <c r="E1032" s="2" t="s">
        <v>65</v>
      </c>
      <c r="F1032" s="3">
        <v>44302</v>
      </c>
      <c r="G1032" s="4">
        <v>4676</v>
      </c>
      <c r="H1032" s="5">
        <v>25</v>
      </c>
      <c r="I1032" s="2">
        <v>293</v>
      </c>
    </row>
    <row r="1033" spans="3:9" x14ac:dyDescent="0.35">
      <c r="C1033" s="2" t="s">
        <v>64</v>
      </c>
      <c r="D1033" s="2" t="s">
        <v>28</v>
      </c>
      <c r="E1033" s="2" t="s">
        <v>63</v>
      </c>
      <c r="F1033" s="3">
        <v>44302</v>
      </c>
      <c r="G1033" s="4">
        <v>602</v>
      </c>
      <c r="H1033" s="5">
        <v>19</v>
      </c>
      <c r="I1033" s="2">
        <v>21</v>
      </c>
    </row>
    <row r="1034" spans="3:9" x14ac:dyDescent="0.35">
      <c r="C1034" s="2" t="s">
        <v>66</v>
      </c>
      <c r="D1034" s="2" t="s">
        <v>40</v>
      </c>
      <c r="E1034" s="2" t="s">
        <v>31</v>
      </c>
      <c r="F1034" s="3">
        <v>44305</v>
      </c>
      <c r="G1034" s="4">
        <v>13090</v>
      </c>
      <c r="H1034" s="5">
        <v>133</v>
      </c>
      <c r="I1034" s="2">
        <v>770</v>
      </c>
    </row>
    <row r="1035" spans="3:9" x14ac:dyDescent="0.35">
      <c r="C1035" s="2" t="s">
        <v>69</v>
      </c>
      <c r="D1035" s="2" t="s">
        <v>40</v>
      </c>
      <c r="E1035" s="2" t="s">
        <v>49</v>
      </c>
      <c r="F1035" s="3">
        <v>44305</v>
      </c>
      <c r="G1035" s="4">
        <v>11928</v>
      </c>
      <c r="H1035" s="5">
        <v>159</v>
      </c>
      <c r="I1035" s="2">
        <v>459</v>
      </c>
    </row>
    <row r="1036" spans="3:9" x14ac:dyDescent="0.35">
      <c r="C1036" s="2" t="s">
        <v>59</v>
      </c>
      <c r="D1036" s="2" t="s">
        <v>40</v>
      </c>
      <c r="E1036" s="2" t="s">
        <v>63</v>
      </c>
      <c r="F1036" s="3">
        <v>44305</v>
      </c>
      <c r="G1036" s="4">
        <v>4634</v>
      </c>
      <c r="H1036" s="5">
        <v>244</v>
      </c>
      <c r="I1036" s="2">
        <v>145</v>
      </c>
    </row>
    <row r="1037" spans="3:9" x14ac:dyDescent="0.35">
      <c r="C1037" s="2" t="s">
        <v>23</v>
      </c>
      <c r="D1037" s="2" t="s">
        <v>45</v>
      </c>
      <c r="E1037" s="2" t="s">
        <v>73</v>
      </c>
      <c r="F1037" s="3">
        <v>44305</v>
      </c>
      <c r="G1037" s="4">
        <v>5292</v>
      </c>
      <c r="H1037" s="5">
        <v>72</v>
      </c>
      <c r="I1037" s="2">
        <v>252</v>
      </c>
    </row>
    <row r="1038" spans="3:9" x14ac:dyDescent="0.35">
      <c r="C1038" s="2" t="s">
        <v>37</v>
      </c>
      <c r="D1038" s="2" t="s">
        <v>45</v>
      </c>
      <c r="E1038" s="2" t="s">
        <v>74</v>
      </c>
      <c r="F1038" s="3">
        <v>44305</v>
      </c>
      <c r="G1038" s="4">
        <v>9065</v>
      </c>
      <c r="H1038" s="5">
        <v>56</v>
      </c>
      <c r="I1038" s="2">
        <v>378</v>
      </c>
    </row>
    <row r="1039" spans="3:9" x14ac:dyDescent="0.35">
      <c r="C1039" s="2" t="s">
        <v>35</v>
      </c>
      <c r="D1039" s="2" t="s">
        <v>45</v>
      </c>
      <c r="E1039" s="2" t="s">
        <v>61</v>
      </c>
      <c r="F1039" s="3">
        <v>44305</v>
      </c>
      <c r="G1039" s="4">
        <v>12299</v>
      </c>
      <c r="H1039" s="5">
        <v>338</v>
      </c>
      <c r="I1039" s="2">
        <v>560</v>
      </c>
    </row>
    <row r="1040" spans="3:9" x14ac:dyDescent="0.35">
      <c r="C1040" s="2" t="s">
        <v>64</v>
      </c>
      <c r="D1040" s="2" t="s">
        <v>15</v>
      </c>
      <c r="E1040" s="2" t="s">
        <v>38</v>
      </c>
      <c r="F1040" s="3">
        <v>44305</v>
      </c>
      <c r="G1040" s="4">
        <v>6818</v>
      </c>
      <c r="H1040" s="5">
        <v>172</v>
      </c>
      <c r="I1040" s="2">
        <v>273</v>
      </c>
    </row>
    <row r="1041" spans="3:9" x14ac:dyDescent="0.35">
      <c r="C1041" s="2" t="s">
        <v>23</v>
      </c>
      <c r="D1041" s="2" t="s">
        <v>15</v>
      </c>
      <c r="E1041" s="2" t="s">
        <v>73</v>
      </c>
      <c r="F1041" s="3">
        <v>44305</v>
      </c>
      <c r="G1041" s="4">
        <v>3773</v>
      </c>
      <c r="H1041" s="5">
        <v>81</v>
      </c>
      <c r="I1041" s="2">
        <v>252</v>
      </c>
    </row>
    <row r="1042" spans="3:9" x14ac:dyDescent="0.35">
      <c r="C1042" s="2" t="s">
        <v>68</v>
      </c>
      <c r="D1042" s="2" t="s">
        <v>45</v>
      </c>
      <c r="E1042" s="2" t="s">
        <v>26</v>
      </c>
      <c r="F1042" s="3">
        <v>44305</v>
      </c>
      <c r="G1042" s="4">
        <v>5138</v>
      </c>
      <c r="H1042" s="5">
        <v>82</v>
      </c>
      <c r="I1042" s="2">
        <v>367</v>
      </c>
    </row>
    <row r="1043" spans="3:9" x14ac:dyDescent="0.35">
      <c r="C1043" s="2" t="s">
        <v>59</v>
      </c>
      <c r="D1043" s="2" t="s">
        <v>40</v>
      </c>
      <c r="E1043" s="2" t="s">
        <v>73</v>
      </c>
      <c r="F1043" s="3">
        <v>44305</v>
      </c>
      <c r="G1043" s="4">
        <v>4557</v>
      </c>
      <c r="H1043" s="5">
        <v>20</v>
      </c>
      <c r="I1043" s="2">
        <v>269</v>
      </c>
    </row>
    <row r="1044" spans="3:9" x14ac:dyDescent="0.35">
      <c r="C1044" s="2" t="s">
        <v>14</v>
      </c>
      <c r="D1044" s="2" t="s">
        <v>40</v>
      </c>
      <c r="E1044" s="2" t="s">
        <v>32</v>
      </c>
      <c r="F1044" s="3">
        <v>44305</v>
      </c>
      <c r="G1044" s="4">
        <v>2751</v>
      </c>
      <c r="H1044" s="5">
        <v>128</v>
      </c>
      <c r="I1044" s="2">
        <v>138</v>
      </c>
    </row>
    <row r="1045" spans="3:9" x14ac:dyDescent="0.35">
      <c r="C1045" s="2" t="s">
        <v>62</v>
      </c>
      <c r="D1045" s="2" t="s">
        <v>40</v>
      </c>
      <c r="E1045" s="2" t="s">
        <v>72</v>
      </c>
      <c r="F1045" s="3">
        <v>44305</v>
      </c>
      <c r="G1045" s="4">
        <v>10906</v>
      </c>
      <c r="H1045" s="5">
        <v>8</v>
      </c>
      <c r="I1045" s="2">
        <v>779</v>
      </c>
    </row>
    <row r="1046" spans="3:9" x14ac:dyDescent="0.35">
      <c r="C1046" s="2" t="s">
        <v>48</v>
      </c>
      <c r="D1046" s="2" t="s">
        <v>28</v>
      </c>
      <c r="E1046" s="2" t="s">
        <v>75</v>
      </c>
      <c r="F1046" s="3">
        <v>44305</v>
      </c>
      <c r="G1046" s="4">
        <v>5621</v>
      </c>
      <c r="H1046" s="5">
        <v>7</v>
      </c>
      <c r="I1046" s="2">
        <v>256</v>
      </c>
    </row>
    <row r="1047" spans="3:9" x14ac:dyDescent="0.35">
      <c r="C1047" s="2" t="s">
        <v>68</v>
      </c>
      <c r="D1047" s="2" t="s">
        <v>28</v>
      </c>
      <c r="E1047" s="2" t="s">
        <v>43</v>
      </c>
      <c r="F1047" s="3">
        <v>44306</v>
      </c>
      <c r="G1047" s="4">
        <v>2471</v>
      </c>
      <c r="H1047" s="5">
        <v>64</v>
      </c>
      <c r="I1047" s="2">
        <v>155</v>
      </c>
    </row>
    <row r="1048" spans="3:9" x14ac:dyDescent="0.35">
      <c r="C1048" s="2" t="s">
        <v>41</v>
      </c>
      <c r="D1048" s="2" t="s">
        <v>28</v>
      </c>
      <c r="E1048" s="2" t="s">
        <v>25</v>
      </c>
      <c r="F1048" s="3">
        <v>44306</v>
      </c>
      <c r="G1048" s="4">
        <v>6139</v>
      </c>
      <c r="H1048" s="5">
        <v>9</v>
      </c>
      <c r="I1048" s="2">
        <v>410</v>
      </c>
    </row>
    <row r="1049" spans="3:9" x14ac:dyDescent="0.35">
      <c r="C1049" s="2" t="s">
        <v>30</v>
      </c>
      <c r="D1049" s="2" t="s">
        <v>28</v>
      </c>
      <c r="E1049" s="2" t="s">
        <v>49</v>
      </c>
      <c r="F1049" s="3">
        <v>44306</v>
      </c>
      <c r="G1049" s="4">
        <v>2807</v>
      </c>
      <c r="H1049" s="5">
        <v>151</v>
      </c>
      <c r="I1049" s="2">
        <v>128</v>
      </c>
    </row>
    <row r="1050" spans="3:9" x14ac:dyDescent="0.35">
      <c r="C1050" s="2" t="s">
        <v>62</v>
      </c>
      <c r="D1050" s="2" t="s">
        <v>40</v>
      </c>
      <c r="E1050" s="2" t="s">
        <v>16</v>
      </c>
      <c r="F1050" s="3">
        <v>44306</v>
      </c>
      <c r="G1050" s="4">
        <v>8169</v>
      </c>
      <c r="H1050" s="5">
        <v>142</v>
      </c>
      <c r="I1050" s="2">
        <v>454</v>
      </c>
    </row>
    <row r="1051" spans="3:9" x14ac:dyDescent="0.35">
      <c r="C1051" s="2" t="s">
        <v>68</v>
      </c>
      <c r="D1051" s="2" t="s">
        <v>40</v>
      </c>
      <c r="E1051" s="2" t="s">
        <v>39</v>
      </c>
      <c r="F1051" s="3">
        <v>44306</v>
      </c>
      <c r="G1051" s="4">
        <v>8785</v>
      </c>
      <c r="H1051" s="5">
        <v>280</v>
      </c>
      <c r="I1051" s="2">
        <v>586</v>
      </c>
    </row>
    <row r="1052" spans="3:9" x14ac:dyDescent="0.35">
      <c r="C1052" s="2" t="s">
        <v>14</v>
      </c>
      <c r="D1052" s="2" t="s">
        <v>15</v>
      </c>
      <c r="E1052" s="2" t="s">
        <v>74</v>
      </c>
      <c r="F1052" s="3">
        <v>44306</v>
      </c>
      <c r="G1052" s="4">
        <v>5628</v>
      </c>
      <c r="H1052" s="5">
        <v>33</v>
      </c>
      <c r="I1052" s="2">
        <v>256</v>
      </c>
    </row>
    <row r="1053" spans="3:9" x14ac:dyDescent="0.35">
      <c r="C1053" s="2" t="s">
        <v>64</v>
      </c>
      <c r="D1053" s="2" t="s">
        <v>28</v>
      </c>
      <c r="E1053" s="2" t="s">
        <v>25</v>
      </c>
      <c r="F1053" s="3">
        <v>44306</v>
      </c>
      <c r="G1053" s="4">
        <v>1302</v>
      </c>
      <c r="H1053" s="5">
        <v>7</v>
      </c>
      <c r="I1053" s="2">
        <v>77</v>
      </c>
    </row>
    <row r="1054" spans="3:9" x14ac:dyDescent="0.35">
      <c r="C1054" s="2" t="s">
        <v>62</v>
      </c>
      <c r="D1054" s="2" t="s">
        <v>40</v>
      </c>
      <c r="E1054" s="2" t="s">
        <v>74</v>
      </c>
      <c r="F1054" s="3">
        <v>44306</v>
      </c>
      <c r="G1054" s="4">
        <v>9282</v>
      </c>
      <c r="H1054" s="5">
        <v>188</v>
      </c>
      <c r="I1054" s="2">
        <v>387</v>
      </c>
    </row>
    <row r="1055" spans="3:9" x14ac:dyDescent="0.35">
      <c r="C1055" s="2" t="s">
        <v>35</v>
      </c>
      <c r="D1055" s="2" t="s">
        <v>28</v>
      </c>
      <c r="E1055" s="2" t="s">
        <v>38</v>
      </c>
      <c r="F1055" s="3">
        <v>44306</v>
      </c>
      <c r="G1055" s="4">
        <v>4046</v>
      </c>
      <c r="H1055" s="5">
        <v>96</v>
      </c>
      <c r="I1055" s="2">
        <v>162</v>
      </c>
    </row>
    <row r="1056" spans="3:9" x14ac:dyDescent="0.35">
      <c r="C1056" s="2" t="s">
        <v>66</v>
      </c>
      <c r="D1056" s="2" t="s">
        <v>24</v>
      </c>
      <c r="E1056" s="2" t="s">
        <v>49</v>
      </c>
      <c r="F1056" s="3">
        <v>44306</v>
      </c>
      <c r="G1056" s="4">
        <v>10605</v>
      </c>
      <c r="H1056" s="5">
        <v>169</v>
      </c>
      <c r="I1056" s="2">
        <v>442</v>
      </c>
    </row>
    <row r="1057" spans="3:9" x14ac:dyDescent="0.35">
      <c r="C1057" s="2" t="s">
        <v>47</v>
      </c>
      <c r="D1057" s="2" t="s">
        <v>20</v>
      </c>
      <c r="E1057" s="2" t="s">
        <v>26</v>
      </c>
      <c r="F1057" s="3">
        <v>44306</v>
      </c>
      <c r="G1057" s="4">
        <v>5929</v>
      </c>
      <c r="H1057" s="5">
        <v>25</v>
      </c>
      <c r="I1057" s="2">
        <v>539</v>
      </c>
    </row>
    <row r="1058" spans="3:9" x14ac:dyDescent="0.35">
      <c r="C1058" s="2" t="s">
        <v>54</v>
      </c>
      <c r="D1058" s="2" t="s">
        <v>24</v>
      </c>
      <c r="E1058" s="2" t="s">
        <v>38</v>
      </c>
      <c r="F1058" s="3">
        <v>44306</v>
      </c>
      <c r="G1058" s="4">
        <v>2611</v>
      </c>
      <c r="H1058" s="5">
        <v>175</v>
      </c>
      <c r="I1058" s="2">
        <v>105</v>
      </c>
    </row>
    <row r="1059" spans="3:9" x14ac:dyDescent="0.35">
      <c r="C1059" s="2" t="s">
        <v>33</v>
      </c>
      <c r="D1059" s="2" t="s">
        <v>20</v>
      </c>
      <c r="E1059" s="2" t="s">
        <v>34</v>
      </c>
      <c r="F1059" s="3">
        <v>44306</v>
      </c>
      <c r="G1059" s="4">
        <v>7686</v>
      </c>
      <c r="H1059" s="5">
        <v>51</v>
      </c>
      <c r="I1059" s="2">
        <v>769</v>
      </c>
    </row>
    <row r="1060" spans="3:9" x14ac:dyDescent="0.35">
      <c r="C1060" s="2" t="s">
        <v>51</v>
      </c>
      <c r="D1060" s="2" t="s">
        <v>28</v>
      </c>
      <c r="E1060" s="2" t="s">
        <v>25</v>
      </c>
      <c r="F1060" s="3">
        <v>44306</v>
      </c>
      <c r="G1060" s="4">
        <v>2786</v>
      </c>
      <c r="H1060" s="5">
        <v>98</v>
      </c>
      <c r="I1060" s="2">
        <v>164</v>
      </c>
    </row>
    <row r="1061" spans="3:9" x14ac:dyDescent="0.35">
      <c r="C1061" s="2" t="s">
        <v>66</v>
      </c>
      <c r="D1061" s="2" t="s">
        <v>20</v>
      </c>
      <c r="E1061" s="2" t="s">
        <v>72</v>
      </c>
      <c r="F1061" s="3">
        <v>44306</v>
      </c>
      <c r="G1061" s="4">
        <v>4123</v>
      </c>
      <c r="H1061" s="5">
        <v>247</v>
      </c>
      <c r="I1061" s="2">
        <v>516</v>
      </c>
    </row>
    <row r="1062" spans="3:9" x14ac:dyDescent="0.35">
      <c r="C1062" s="2" t="s">
        <v>42</v>
      </c>
      <c r="D1062" s="2" t="s">
        <v>45</v>
      </c>
      <c r="E1062" s="2" t="s">
        <v>75</v>
      </c>
      <c r="F1062" s="3">
        <v>44306</v>
      </c>
      <c r="G1062" s="4">
        <v>1477</v>
      </c>
      <c r="H1062" s="5">
        <v>111</v>
      </c>
      <c r="I1062" s="2">
        <v>78</v>
      </c>
    </row>
    <row r="1063" spans="3:9" x14ac:dyDescent="0.35">
      <c r="C1063" s="2" t="s">
        <v>41</v>
      </c>
      <c r="D1063" s="2" t="s">
        <v>45</v>
      </c>
      <c r="E1063" s="2" t="s">
        <v>57</v>
      </c>
      <c r="F1063" s="3">
        <v>44306</v>
      </c>
      <c r="G1063" s="4">
        <v>12040</v>
      </c>
      <c r="H1063" s="5">
        <v>255</v>
      </c>
      <c r="I1063" s="2">
        <v>416</v>
      </c>
    </row>
    <row r="1064" spans="3:9" x14ac:dyDescent="0.35">
      <c r="C1064" s="2" t="s">
        <v>68</v>
      </c>
      <c r="D1064" s="2" t="s">
        <v>45</v>
      </c>
      <c r="E1064" s="2" t="s">
        <v>65</v>
      </c>
      <c r="F1064" s="3">
        <v>44306</v>
      </c>
      <c r="G1064" s="4">
        <v>4340</v>
      </c>
      <c r="H1064" s="5">
        <v>277</v>
      </c>
      <c r="I1064" s="2">
        <v>310</v>
      </c>
    </row>
    <row r="1065" spans="3:9" x14ac:dyDescent="0.35">
      <c r="C1065" s="2" t="s">
        <v>69</v>
      </c>
      <c r="D1065" s="2" t="s">
        <v>15</v>
      </c>
      <c r="E1065" s="2" t="s">
        <v>75</v>
      </c>
      <c r="F1065" s="3">
        <v>44306</v>
      </c>
      <c r="G1065" s="4">
        <v>2639</v>
      </c>
      <c r="H1065" s="5">
        <v>526</v>
      </c>
      <c r="I1065" s="2">
        <v>126</v>
      </c>
    </row>
    <row r="1066" spans="3:9" x14ac:dyDescent="0.35">
      <c r="C1066" s="2" t="s">
        <v>52</v>
      </c>
      <c r="D1066" s="2" t="s">
        <v>15</v>
      </c>
      <c r="E1066" s="2" t="s">
        <v>58</v>
      </c>
      <c r="F1066" s="3">
        <v>44307</v>
      </c>
      <c r="G1066" s="4">
        <v>7931</v>
      </c>
      <c r="H1066" s="5">
        <v>377</v>
      </c>
      <c r="I1066" s="2">
        <v>1322</v>
      </c>
    </row>
    <row r="1067" spans="3:9" x14ac:dyDescent="0.35">
      <c r="C1067" s="2" t="s">
        <v>68</v>
      </c>
      <c r="D1067" s="2" t="s">
        <v>15</v>
      </c>
      <c r="E1067" s="2" t="s">
        <v>49</v>
      </c>
      <c r="F1067" s="3">
        <v>44307</v>
      </c>
      <c r="G1067" s="4">
        <v>1078</v>
      </c>
      <c r="H1067" s="5">
        <v>298</v>
      </c>
      <c r="I1067" s="2">
        <v>45</v>
      </c>
    </row>
    <row r="1068" spans="3:9" x14ac:dyDescent="0.35">
      <c r="C1068" s="2" t="s">
        <v>37</v>
      </c>
      <c r="D1068" s="2" t="s">
        <v>40</v>
      </c>
      <c r="E1068" s="2" t="s">
        <v>43</v>
      </c>
      <c r="F1068" s="3">
        <v>44307</v>
      </c>
      <c r="G1068" s="4">
        <v>8680</v>
      </c>
      <c r="H1068" s="5">
        <v>429</v>
      </c>
      <c r="I1068" s="2">
        <v>362</v>
      </c>
    </row>
    <row r="1069" spans="3:9" x14ac:dyDescent="0.35">
      <c r="C1069" s="2" t="s">
        <v>62</v>
      </c>
      <c r="D1069" s="2" t="s">
        <v>15</v>
      </c>
      <c r="E1069" s="2" t="s">
        <v>31</v>
      </c>
      <c r="F1069" s="3">
        <v>44307</v>
      </c>
      <c r="G1069" s="4">
        <v>8967</v>
      </c>
      <c r="H1069" s="5">
        <v>15</v>
      </c>
      <c r="I1069" s="2">
        <v>427</v>
      </c>
    </row>
    <row r="1070" spans="3:9" x14ac:dyDescent="0.35">
      <c r="C1070" s="2" t="s">
        <v>52</v>
      </c>
      <c r="D1070" s="2" t="s">
        <v>28</v>
      </c>
      <c r="E1070" s="2" t="s">
        <v>63</v>
      </c>
      <c r="F1070" s="3">
        <v>44307</v>
      </c>
      <c r="G1070" s="4">
        <v>12075</v>
      </c>
      <c r="H1070" s="5">
        <v>258</v>
      </c>
      <c r="I1070" s="2">
        <v>465</v>
      </c>
    </row>
    <row r="1071" spans="3:9" x14ac:dyDescent="0.35">
      <c r="C1071" s="2" t="s">
        <v>41</v>
      </c>
      <c r="D1071" s="2" t="s">
        <v>45</v>
      </c>
      <c r="E1071" s="2" t="s">
        <v>65</v>
      </c>
      <c r="F1071" s="3">
        <v>44307</v>
      </c>
      <c r="G1071" s="4">
        <v>4396</v>
      </c>
      <c r="H1071" s="5">
        <v>68</v>
      </c>
      <c r="I1071" s="2">
        <v>294</v>
      </c>
    </row>
    <row r="1072" spans="3:9" x14ac:dyDescent="0.35">
      <c r="C1072" s="2" t="s">
        <v>64</v>
      </c>
      <c r="D1072" s="2" t="s">
        <v>15</v>
      </c>
      <c r="E1072" s="2" t="s">
        <v>53</v>
      </c>
      <c r="F1072" s="3">
        <v>44307</v>
      </c>
      <c r="G1072" s="4">
        <v>2877</v>
      </c>
      <c r="H1072" s="5">
        <v>84</v>
      </c>
      <c r="I1072" s="2">
        <v>96</v>
      </c>
    </row>
    <row r="1073" spans="3:9" x14ac:dyDescent="0.35">
      <c r="C1073" s="2" t="s">
        <v>52</v>
      </c>
      <c r="D1073" s="2" t="s">
        <v>15</v>
      </c>
      <c r="E1073" s="2" t="s">
        <v>16</v>
      </c>
      <c r="F1073" s="3">
        <v>44307</v>
      </c>
      <c r="G1073" s="4">
        <v>1659</v>
      </c>
      <c r="H1073" s="5">
        <v>291</v>
      </c>
      <c r="I1073" s="2">
        <v>104</v>
      </c>
    </row>
    <row r="1074" spans="3:9" x14ac:dyDescent="0.35">
      <c r="C1074" s="2" t="s">
        <v>70</v>
      </c>
      <c r="D1074" s="2" t="s">
        <v>40</v>
      </c>
      <c r="E1074" s="2" t="s">
        <v>72</v>
      </c>
      <c r="F1074" s="3">
        <v>44307</v>
      </c>
      <c r="G1074" s="4">
        <v>616</v>
      </c>
      <c r="H1074" s="5">
        <v>30</v>
      </c>
      <c r="I1074" s="2">
        <v>42</v>
      </c>
    </row>
    <row r="1075" spans="3:9" x14ac:dyDescent="0.35">
      <c r="C1075" s="2" t="s">
        <v>54</v>
      </c>
      <c r="D1075" s="2" t="s">
        <v>45</v>
      </c>
      <c r="E1075" s="2" t="s">
        <v>32</v>
      </c>
      <c r="F1075" s="3">
        <v>44307</v>
      </c>
      <c r="G1075" s="4">
        <v>7021</v>
      </c>
      <c r="H1075" s="5">
        <v>124</v>
      </c>
      <c r="I1075" s="2">
        <v>469</v>
      </c>
    </row>
    <row r="1076" spans="3:9" x14ac:dyDescent="0.35">
      <c r="C1076" s="2" t="s">
        <v>77</v>
      </c>
      <c r="D1076" s="2" t="s">
        <v>28</v>
      </c>
      <c r="E1076" s="2" t="s">
        <v>72</v>
      </c>
      <c r="F1076" s="3">
        <v>44307</v>
      </c>
      <c r="G1076" s="4">
        <v>3255</v>
      </c>
      <c r="H1076" s="5">
        <v>119</v>
      </c>
      <c r="I1076" s="2">
        <v>296</v>
      </c>
    </row>
    <row r="1077" spans="3:9" x14ac:dyDescent="0.35">
      <c r="C1077" s="2" t="s">
        <v>48</v>
      </c>
      <c r="D1077" s="2" t="s">
        <v>24</v>
      </c>
      <c r="E1077" s="2" t="s">
        <v>34</v>
      </c>
      <c r="F1077" s="3">
        <v>44307</v>
      </c>
      <c r="G1077" s="4">
        <v>5516</v>
      </c>
      <c r="H1077" s="5">
        <v>269</v>
      </c>
      <c r="I1077" s="2">
        <v>613</v>
      </c>
    </row>
    <row r="1078" spans="3:9" x14ac:dyDescent="0.35">
      <c r="C1078" s="2" t="s">
        <v>66</v>
      </c>
      <c r="D1078" s="2" t="s">
        <v>45</v>
      </c>
      <c r="E1078" s="2" t="s">
        <v>25</v>
      </c>
      <c r="F1078" s="3">
        <v>44307</v>
      </c>
      <c r="G1078" s="4">
        <v>18039</v>
      </c>
      <c r="H1078" s="5">
        <v>148</v>
      </c>
      <c r="I1078" s="2">
        <v>1289</v>
      </c>
    </row>
    <row r="1079" spans="3:9" x14ac:dyDescent="0.35">
      <c r="C1079" s="2" t="s">
        <v>64</v>
      </c>
      <c r="D1079" s="2" t="s">
        <v>45</v>
      </c>
      <c r="E1079" s="2" t="s">
        <v>38</v>
      </c>
      <c r="F1079" s="3">
        <v>44307</v>
      </c>
      <c r="G1079" s="4">
        <v>12593</v>
      </c>
      <c r="H1079" s="5">
        <v>254</v>
      </c>
      <c r="I1079" s="2">
        <v>394</v>
      </c>
    </row>
    <row r="1080" spans="3:9" x14ac:dyDescent="0.35">
      <c r="C1080" s="2" t="s">
        <v>62</v>
      </c>
      <c r="D1080" s="2" t="s">
        <v>15</v>
      </c>
      <c r="E1080" s="2" t="s">
        <v>53</v>
      </c>
      <c r="F1080" s="3">
        <v>44307</v>
      </c>
      <c r="G1080" s="4">
        <v>1981</v>
      </c>
      <c r="H1080" s="5">
        <v>28</v>
      </c>
      <c r="I1080" s="2">
        <v>67</v>
      </c>
    </row>
    <row r="1081" spans="3:9" x14ac:dyDescent="0.35">
      <c r="C1081" s="2" t="s">
        <v>41</v>
      </c>
      <c r="D1081" s="2" t="s">
        <v>28</v>
      </c>
      <c r="E1081" s="2" t="s">
        <v>16</v>
      </c>
      <c r="F1081" s="3">
        <v>44307</v>
      </c>
      <c r="G1081" s="4">
        <v>6552</v>
      </c>
      <c r="H1081" s="5">
        <v>112</v>
      </c>
      <c r="I1081" s="2">
        <v>410</v>
      </c>
    </row>
    <row r="1082" spans="3:9" x14ac:dyDescent="0.35">
      <c r="C1082" s="2" t="s">
        <v>54</v>
      </c>
      <c r="D1082" s="2" t="s">
        <v>28</v>
      </c>
      <c r="E1082" s="2" t="s">
        <v>16</v>
      </c>
      <c r="F1082" s="3">
        <v>44307</v>
      </c>
      <c r="G1082" s="4">
        <v>10682</v>
      </c>
      <c r="H1082" s="5">
        <v>213</v>
      </c>
      <c r="I1082" s="2">
        <v>629</v>
      </c>
    </row>
    <row r="1083" spans="3:9" x14ac:dyDescent="0.35">
      <c r="C1083" s="2" t="s">
        <v>70</v>
      </c>
      <c r="D1083" s="2" t="s">
        <v>45</v>
      </c>
      <c r="E1083" s="2" t="s">
        <v>72</v>
      </c>
      <c r="F1083" s="3">
        <v>44307</v>
      </c>
      <c r="G1083" s="4">
        <v>11046</v>
      </c>
      <c r="H1083" s="5">
        <v>156</v>
      </c>
      <c r="I1083" s="2">
        <v>789</v>
      </c>
    </row>
    <row r="1084" spans="3:9" x14ac:dyDescent="0.35">
      <c r="C1084" s="2" t="s">
        <v>66</v>
      </c>
      <c r="D1084" s="2" t="s">
        <v>28</v>
      </c>
      <c r="E1084" s="2" t="s">
        <v>39</v>
      </c>
      <c r="F1084" s="3">
        <v>44307</v>
      </c>
      <c r="G1084" s="4">
        <v>4263</v>
      </c>
      <c r="H1084" s="5">
        <v>140</v>
      </c>
      <c r="I1084" s="2">
        <v>225</v>
      </c>
    </row>
    <row r="1085" spans="3:9" x14ac:dyDescent="0.35">
      <c r="C1085" s="2" t="s">
        <v>14</v>
      </c>
      <c r="D1085" s="2" t="s">
        <v>45</v>
      </c>
      <c r="E1085" s="2" t="s">
        <v>58</v>
      </c>
      <c r="F1085" s="3">
        <v>44307</v>
      </c>
      <c r="G1085" s="4">
        <v>5558</v>
      </c>
      <c r="H1085" s="5">
        <v>440</v>
      </c>
      <c r="I1085" s="2">
        <v>464</v>
      </c>
    </row>
    <row r="1086" spans="3:9" x14ac:dyDescent="0.35">
      <c r="C1086" s="2" t="s">
        <v>77</v>
      </c>
      <c r="D1086" s="2" t="s">
        <v>24</v>
      </c>
      <c r="E1086" s="2" t="s">
        <v>38</v>
      </c>
      <c r="F1086" s="3">
        <v>44308</v>
      </c>
      <c r="G1086" s="4">
        <v>4214</v>
      </c>
      <c r="H1086" s="5">
        <v>155</v>
      </c>
      <c r="I1086" s="2">
        <v>128</v>
      </c>
    </row>
    <row r="1087" spans="3:9" x14ac:dyDescent="0.35">
      <c r="C1087" s="2" t="s">
        <v>59</v>
      </c>
      <c r="D1087" s="2" t="s">
        <v>20</v>
      </c>
      <c r="E1087" s="2" t="s">
        <v>43</v>
      </c>
      <c r="F1087" s="3">
        <v>44308</v>
      </c>
      <c r="G1087" s="4">
        <v>7301</v>
      </c>
      <c r="H1087" s="5">
        <v>46</v>
      </c>
      <c r="I1087" s="2">
        <v>406</v>
      </c>
    </row>
    <row r="1088" spans="3:9" x14ac:dyDescent="0.35">
      <c r="C1088" s="2" t="s">
        <v>35</v>
      </c>
      <c r="D1088" s="2" t="s">
        <v>24</v>
      </c>
      <c r="E1088" s="2" t="s">
        <v>72</v>
      </c>
      <c r="F1088" s="3">
        <v>44308</v>
      </c>
      <c r="G1088" s="4">
        <v>4473</v>
      </c>
      <c r="H1088" s="5">
        <v>179</v>
      </c>
      <c r="I1088" s="2">
        <v>373</v>
      </c>
    </row>
    <row r="1089" spans="3:9" x14ac:dyDescent="0.35">
      <c r="C1089" s="2" t="s">
        <v>56</v>
      </c>
      <c r="D1089" s="2" t="s">
        <v>15</v>
      </c>
      <c r="E1089" s="2" t="s">
        <v>63</v>
      </c>
      <c r="F1089" s="3">
        <v>44308</v>
      </c>
      <c r="G1089" s="4">
        <v>11081</v>
      </c>
      <c r="H1089" s="5">
        <v>349</v>
      </c>
      <c r="I1089" s="2">
        <v>462</v>
      </c>
    </row>
    <row r="1090" spans="3:9" x14ac:dyDescent="0.35">
      <c r="C1090" s="2" t="s">
        <v>78</v>
      </c>
      <c r="D1090" s="2" t="s">
        <v>15</v>
      </c>
      <c r="E1090" s="2" t="s">
        <v>39</v>
      </c>
      <c r="F1090" s="3">
        <v>44308</v>
      </c>
      <c r="G1090" s="4">
        <v>1120</v>
      </c>
      <c r="H1090" s="5">
        <v>274</v>
      </c>
      <c r="I1090" s="2">
        <v>75</v>
      </c>
    </row>
    <row r="1091" spans="3:9" x14ac:dyDescent="0.35">
      <c r="C1091" s="2" t="s">
        <v>62</v>
      </c>
      <c r="D1091" s="2" t="s">
        <v>24</v>
      </c>
      <c r="E1091" s="2" t="s">
        <v>31</v>
      </c>
      <c r="F1091" s="3">
        <v>44308</v>
      </c>
      <c r="G1091" s="4">
        <v>10297</v>
      </c>
      <c r="H1091" s="5">
        <v>48</v>
      </c>
      <c r="I1091" s="2">
        <v>430</v>
      </c>
    </row>
    <row r="1092" spans="3:9" x14ac:dyDescent="0.35">
      <c r="C1092" s="2" t="s">
        <v>48</v>
      </c>
      <c r="D1092" s="2" t="s">
        <v>45</v>
      </c>
      <c r="E1092" s="2" t="s">
        <v>26</v>
      </c>
      <c r="F1092" s="3">
        <v>44308</v>
      </c>
      <c r="G1092" s="4">
        <v>1869</v>
      </c>
      <c r="H1092" s="5">
        <v>343</v>
      </c>
      <c r="I1092" s="2">
        <v>234</v>
      </c>
    </row>
    <row r="1093" spans="3:9" x14ac:dyDescent="0.35">
      <c r="C1093" s="2" t="s">
        <v>56</v>
      </c>
      <c r="D1093" s="2" t="s">
        <v>20</v>
      </c>
      <c r="E1093" s="2" t="s">
        <v>43</v>
      </c>
      <c r="F1093" s="3">
        <v>44308</v>
      </c>
      <c r="G1093" s="4">
        <v>12229</v>
      </c>
      <c r="H1093" s="5">
        <v>182</v>
      </c>
      <c r="I1093" s="2">
        <v>644</v>
      </c>
    </row>
    <row r="1094" spans="3:9" x14ac:dyDescent="0.35">
      <c r="C1094" s="2" t="s">
        <v>70</v>
      </c>
      <c r="D1094" s="2" t="s">
        <v>28</v>
      </c>
      <c r="E1094" s="2" t="s">
        <v>16</v>
      </c>
      <c r="F1094" s="3">
        <v>44308</v>
      </c>
      <c r="G1094" s="4">
        <v>7707</v>
      </c>
      <c r="H1094" s="5">
        <v>173</v>
      </c>
      <c r="I1094" s="2">
        <v>482</v>
      </c>
    </row>
    <row r="1095" spans="3:9" x14ac:dyDescent="0.35">
      <c r="C1095" s="2" t="s">
        <v>23</v>
      </c>
      <c r="D1095" s="2" t="s">
        <v>28</v>
      </c>
      <c r="E1095" s="2" t="s">
        <v>38</v>
      </c>
      <c r="F1095" s="3">
        <v>44308</v>
      </c>
      <c r="G1095" s="4">
        <v>1351</v>
      </c>
      <c r="H1095" s="5">
        <v>150</v>
      </c>
      <c r="I1095" s="2">
        <v>55</v>
      </c>
    </row>
    <row r="1096" spans="3:9" x14ac:dyDescent="0.35">
      <c r="C1096" s="2" t="s">
        <v>30</v>
      </c>
      <c r="D1096" s="2" t="s">
        <v>20</v>
      </c>
      <c r="E1096" s="2" t="s">
        <v>53</v>
      </c>
      <c r="F1096" s="3">
        <v>44308</v>
      </c>
      <c r="G1096" s="4">
        <v>7035</v>
      </c>
      <c r="H1096" s="5">
        <v>185</v>
      </c>
      <c r="I1096" s="2">
        <v>252</v>
      </c>
    </row>
    <row r="1097" spans="3:9" x14ac:dyDescent="0.35">
      <c r="C1097" s="2" t="s">
        <v>14</v>
      </c>
      <c r="D1097" s="2" t="s">
        <v>15</v>
      </c>
      <c r="E1097" s="2" t="s">
        <v>49</v>
      </c>
      <c r="F1097" s="3">
        <v>44308</v>
      </c>
      <c r="G1097" s="4">
        <v>3178</v>
      </c>
      <c r="H1097" s="5">
        <v>323</v>
      </c>
      <c r="I1097" s="2">
        <v>114</v>
      </c>
    </row>
    <row r="1098" spans="3:9" x14ac:dyDescent="0.35">
      <c r="C1098" s="2" t="s">
        <v>56</v>
      </c>
      <c r="D1098" s="2" t="s">
        <v>15</v>
      </c>
      <c r="E1098" s="2" t="s">
        <v>72</v>
      </c>
      <c r="F1098" s="3">
        <v>44308</v>
      </c>
      <c r="G1098" s="4">
        <v>3668</v>
      </c>
      <c r="H1098" s="5">
        <v>336</v>
      </c>
      <c r="I1098" s="2">
        <v>408</v>
      </c>
    </row>
    <row r="1099" spans="3:9" x14ac:dyDescent="0.35">
      <c r="C1099" s="2" t="s">
        <v>51</v>
      </c>
      <c r="D1099" s="2" t="s">
        <v>24</v>
      </c>
      <c r="E1099" s="2" t="s">
        <v>58</v>
      </c>
      <c r="F1099" s="3">
        <v>44308</v>
      </c>
      <c r="G1099" s="4">
        <v>15295</v>
      </c>
      <c r="H1099" s="5">
        <v>160</v>
      </c>
      <c r="I1099" s="2">
        <v>1700</v>
      </c>
    </row>
    <row r="1100" spans="3:9" x14ac:dyDescent="0.35">
      <c r="C1100" s="2" t="s">
        <v>62</v>
      </c>
      <c r="D1100" s="2" t="s">
        <v>28</v>
      </c>
      <c r="E1100" s="2" t="s">
        <v>38</v>
      </c>
      <c r="F1100" s="3">
        <v>44308</v>
      </c>
      <c r="G1100" s="4">
        <v>9667</v>
      </c>
      <c r="H1100" s="5">
        <v>227</v>
      </c>
      <c r="I1100" s="2">
        <v>323</v>
      </c>
    </row>
    <row r="1101" spans="3:9" x14ac:dyDescent="0.35">
      <c r="C1101" s="2" t="s">
        <v>48</v>
      </c>
      <c r="D1101" s="2" t="s">
        <v>40</v>
      </c>
      <c r="E1101" s="2" t="s">
        <v>32</v>
      </c>
      <c r="F1101" s="3">
        <v>44308</v>
      </c>
      <c r="G1101" s="4">
        <v>7308</v>
      </c>
      <c r="H1101" s="5">
        <v>171</v>
      </c>
      <c r="I1101" s="2">
        <v>488</v>
      </c>
    </row>
    <row r="1102" spans="3:9" x14ac:dyDescent="0.35">
      <c r="C1102" s="2" t="s">
        <v>51</v>
      </c>
      <c r="D1102" s="2" t="s">
        <v>28</v>
      </c>
      <c r="E1102" s="2" t="s">
        <v>16</v>
      </c>
      <c r="F1102" s="3">
        <v>44308</v>
      </c>
      <c r="G1102" s="4">
        <v>6888</v>
      </c>
      <c r="H1102" s="5">
        <v>18</v>
      </c>
      <c r="I1102" s="2">
        <v>328</v>
      </c>
    </row>
    <row r="1103" spans="3:9" x14ac:dyDescent="0.35">
      <c r="C1103" s="2" t="s">
        <v>77</v>
      </c>
      <c r="D1103" s="2" t="s">
        <v>20</v>
      </c>
      <c r="E1103" s="2" t="s">
        <v>31</v>
      </c>
      <c r="F1103" s="3">
        <v>44308</v>
      </c>
      <c r="G1103" s="4">
        <v>1085</v>
      </c>
      <c r="H1103" s="5">
        <v>183</v>
      </c>
      <c r="I1103" s="2">
        <v>46</v>
      </c>
    </row>
    <row r="1104" spans="3:9" x14ac:dyDescent="0.35">
      <c r="C1104" s="2" t="s">
        <v>68</v>
      </c>
      <c r="D1104" s="2" t="s">
        <v>15</v>
      </c>
      <c r="E1104" s="2" t="s">
        <v>74</v>
      </c>
      <c r="F1104" s="3">
        <v>44308</v>
      </c>
      <c r="G1104" s="4">
        <v>3549</v>
      </c>
      <c r="H1104" s="5">
        <v>492</v>
      </c>
      <c r="I1104" s="2">
        <v>148</v>
      </c>
    </row>
    <row r="1105" spans="3:9" x14ac:dyDescent="0.35">
      <c r="C1105" s="2" t="s">
        <v>69</v>
      </c>
      <c r="D1105" s="2" t="s">
        <v>15</v>
      </c>
      <c r="E1105" s="2" t="s">
        <v>58</v>
      </c>
      <c r="F1105" s="3">
        <v>44309</v>
      </c>
      <c r="G1105" s="4">
        <v>245</v>
      </c>
      <c r="H1105" s="5">
        <v>365</v>
      </c>
      <c r="I1105" s="2">
        <v>21</v>
      </c>
    </row>
    <row r="1106" spans="3:9" x14ac:dyDescent="0.35">
      <c r="C1106" s="2" t="s">
        <v>35</v>
      </c>
      <c r="D1106" s="2" t="s">
        <v>40</v>
      </c>
      <c r="E1106" s="2" t="s">
        <v>75</v>
      </c>
      <c r="F1106" s="3">
        <v>44309</v>
      </c>
      <c r="G1106" s="4">
        <v>525</v>
      </c>
      <c r="H1106" s="5">
        <v>166</v>
      </c>
      <c r="I1106" s="2">
        <v>24</v>
      </c>
    </row>
    <row r="1107" spans="3:9" x14ac:dyDescent="0.35">
      <c r="C1107" s="2" t="s">
        <v>71</v>
      </c>
      <c r="D1107" s="2" t="s">
        <v>15</v>
      </c>
      <c r="E1107" s="2" t="s">
        <v>38</v>
      </c>
      <c r="F1107" s="3">
        <v>44309</v>
      </c>
      <c r="G1107" s="4">
        <v>9373</v>
      </c>
      <c r="H1107" s="5">
        <v>200</v>
      </c>
      <c r="I1107" s="2">
        <v>313</v>
      </c>
    </row>
    <row r="1108" spans="3:9" x14ac:dyDescent="0.35">
      <c r="C1108" s="2" t="s">
        <v>23</v>
      </c>
      <c r="D1108" s="2" t="s">
        <v>28</v>
      </c>
      <c r="E1108" s="2" t="s">
        <v>31</v>
      </c>
      <c r="F1108" s="3">
        <v>44309</v>
      </c>
      <c r="G1108" s="4">
        <v>3822</v>
      </c>
      <c r="H1108" s="5">
        <v>155</v>
      </c>
      <c r="I1108" s="2">
        <v>225</v>
      </c>
    </row>
    <row r="1109" spans="3:9" x14ac:dyDescent="0.35">
      <c r="C1109" s="2" t="s">
        <v>52</v>
      </c>
      <c r="D1109" s="2" t="s">
        <v>20</v>
      </c>
      <c r="E1109" s="2" t="s">
        <v>39</v>
      </c>
      <c r="F1109" s="3">
        <v>44309</v>
      </c>
      <c r="G1109" s="4">
        <v>4326</v>
      </c>
      <c r="H1109" s="5">
        <v>123</v>
      </c>
      <c r="I1109" s="2">
        <v>206</v>
      </c>
    </row>
    <row r="1110" spans="3:9" x14ac:dyDescent="0.35">
      <c r="C1110" s="2" t="s">
        <v>76</v>
      </c>
      <c r="D1110" s="2" t="s">
        <v>40</v>
      </c>
      <c r="E1110" s="2" t="s">
        <v>44</v>
      </c>
      <c r="F1110" s="3">
        <v>44309</v>
      </c>
      <c r="G1110" s="4">
        <v>427</v>
      </c>
      <c r="H1110" s="5">
        <v>428</v>
      </c>
      <c r="I1110" s="2">
        <v>23</v>
      </c>
    </row>
    <row r="1111" spans="3:9" x14ac:dyDescent="0.35">
      <c r="C1111" s="2" t="s">
        <v>48</v>
      </c>
      <c r="D1111" s="2" t="s">
        <v>24</v>
      </c>
      <c r="E1111" s="2" t="s">
        <v>32</v>
      </c>
      <c r="F1111" s="3">
        <v>44309</v>
      </c>
      <c r="G1111" s="4">
        <v>12236</v>
      </c>
      <c r="H1111" s="5">
        <v>61</v>
      </c>
      <c r="I1111" s="2">
        <v>816</v>
      </c>
    </row>
    <row r="1112" spans="3:9" x14ac:dyDescent="0.35">
      <c r="C1112" s="2" t="s">
        <v>41</v>
      </c>
      <c r="D1112" s="2" t="s">
        <v>15</v>
      </c>
      <c r="E1112" s="2" t="s">
        <v>43</v>
      </c>
      <c r="F1112" s="3">
        <v>44309</v>
      </c>
      <c r="G1112" s="4">
        <v>4655</v>
      </c>
      <c r="H1112" s="5">
        <v>124</v>
      </c>
      <c r="I1112" s="2">
        <v>259</v>
      </c>
    </row>
    <row r="1113" spans="3:9" x14ac:dyDescent="0.35">
      <c r="C1113" s="2" t="s">
        <v>64</v>
      </c>
      <c r="D1113" s="2" t="s">
        <v>15</v>
      </c>
      <c r="E1113" s="2" t="s">
        <v>31</v>
      </c>
      <c r="F1113" s="3">
        <v>44309</v>
      </c>
      <c r="G1113" s="4">
        <v>1246</v>
      </c>
      <c r="H1113" s="5">
        <v>359</v>
      </c>
      <c r="I1113" s="2">
        <v>78</v>
      </c>
    </row>
    <row r="1114" spans="3:9" x14ac:dyDescent="0.35">
      <c r="C1114" s="2" t="s">
        <v>51</v>
      </c>
      <c r="D1114" s="2" t="s">
        <v>15</v>
      </c>
      <c r="E1114" s="2" t="s">
        <v>57</v>
      </c>
      <c r="F1114" s="3">
        <v>44309</v>
      </c>
      <c r="G1114" s="4">
        <v>11291</v>
      </c>
      <c r="H1114" s="5">
        <v>206</v>
      </c>
      <c r="I1114" s="2">
        <v>452</v>
      </c>
    </row>
    <row r="1115" spans="3:9" x14ac:dyDescent="0.35">
      <c r="C1115" s="2" t="s">
        <v>41</v>
      </c>
      <c r="D1115" s="2" t="s">
        <v>20</v>
      </c>
      <c r="E1115" s="2" t="s">
        <v>26</v>
      </c>
      <c r="F1115" s="3">
        <v>44312</v>
      </c>
      <c r="G1115" s="4">
        <v>5530</v>
      </c>
      <c r="H1115" s="5">
        <v>45</v>
      </c>
      <c r="I1115" s="2">
        <v>395</v>
      </c>
    </row>
    <row r="1116" spans="3:9" x14ac:dyDescent="0.35">
      <c r="C1116" s="2" t="s">
        <v>33</v>
      </c>
      <c r="D1116" s="2" t="s">
        <v>24</v>
      </c>
      <c r="E1116" s="2" t="s">
        <v>25</v>
      </c>
      <c r="F1116" s="3">
        <v>44312</v>
      </c>
      <c r="G1116" s="4">
        <v>7658</v>
      </c>
      <c r="H1116" s="5">
        <v>233</v>
      </c>
      <c r="I1116" s="2">
        <v>851</v>
      </c>
    </row>
    <row r="1117" spans="3:9" x14ac:dyDescent="0.35">
      <c r="C1117" s="2" t="s">
        <v>42</v>
      </c>
      <c r="D1117" s="2" t="s">
        <v>28</v>
      </c>
      <c r="E1117" s="2" t="s">
        <v>39</v>
      </c>
      <c r="F1117" s="3">
        <v>44312</v>
      </c>
      <c r="G1117" s="4">
        <v>1204</v>
      </c>
      <c r="H1117" s="5">
        <v>199</v>
      </c>
      <c r="I1117" s="2">
        <v>67</v>
      </c>
    </row>
    <row r="1118" spans="3:9" x14ac:dyDescent="0.35">
      <c r="C1118" s="2" t="s">
        <v>76</v>
      </c>
      <c r="D1118" s="2" t="s">
        <v>24</v>
      </c>
      <c r="E1118" s="2" t="s">
        <v>53</v>
      </c>
      <c r="F1118" s="3">
        <v>44312</v>
      </c>
      <c r="G1118" s="4">
        <v>7238</v>
      </c>
      <c r="H1118" s="5">
        <v>19</v>
      </c>
      <c r="I1118" s="2">
        <v>250</v>
      </c>
    </row>
    <row r="1119" spans="3:9" x14ac:dyDescent="0.35">
      <c r="C1119" s="2" t="s">
        <v>33</v>
      </c>
      <c r="D1119" s="2" t="s">
        <v>40</v>
      </c>
      <c r="E1119" s="2" t="s">
        <v>63</v>
      </c>
      <c r="F1119" s="3">
        <v>44312</v>
      </c>
      <c r="G1119" s="4">
        <v>2359</v>
      </c>
      <c r="H1119" s="5">
        <v>284</v>
      </c>
      <c r="I1119" s="2">
        <v>91</v>
      </c>
    </row>
    <row r="1120" spans="3:9" x14ac:dyDescent="0.35">
      <c r="C1120" s="2" t="s">
        <v>70</v>
      </c>
      <c r="D1120" s="2" t="s">
        <v>28</v>
      </c>
      <c r="E1120" s="2" t="s">
        <v>39</v>
      </c>
      <c r="F1120" s="3">
        <v>44312</v>
      </c>
      <c r="G1120" s="4">
        <v>4676</v>
      </c>
      <c r="H1120" s="5">
        <v>96</v>
      </c>
      <c r="I1120" s="2">
        <v>234</v>
      </c>
    </row>
    <row r="1121" spans="3:9" x14ac:dyDescent="0.35">
      <c r="C1121" s="2" t="s">
        <v>37</v>
      </c>
      <c r="D1121" s="2" t="s">
        <v>28</v>
      </c>
      <c r="E1121" s="2" t="s">
        <v>75</v>
      </c>
      <c r="F1121" s="3">
        <v>44312</v>
      </c>
      <c r="G1121" s="4">
        <v>4893</v>
      </c>
      <c r="H1121" s="5">
        <v>229</v>
      </c>
      <c r="I1121" s="2">
        <v>233</v>
      </c>
    </row>
    <row r="1122" spans="3:9" x14ac:dyDescent="0.35">
      <c r="C1122" s="2" t="s">
        <v>30</v>
      </c>
      <c r="D1122" s="2" t="s">
        <v>45</v>
      </c>
      <c r="E1122" s="2" t="s">
        <v>75</v>
      </c>
      <c r="F1122" s="3">
        <v>44312</v>
      </c>
      <c r="G1122" s="4">
        <v>5152</v>
      </c>
      <c r="H1122" s="5">
        <v>133</v>
      </c>
      <c r="I1122" s="2">
        <v>258</v>
      </c>
    </row>
    <row r="1123" spans="3:9" x14ac:dyDescent="0.35">
      <c r="C1123" s="2" t="s">
        <v>59</v>
      </c>
      <c r="D1123" s="2" t="s">
        <v>40</v>
      </c>
      <c r="E1123" s="2" t="s">
        <v>38</v>
      </c>
      <c r="F1123" s="3">
        <v>44313</v>
      </c>
      <c r="G1123" s="4">
        <v>3808</v>
      </c>
      <c r="H1123" s="5">
        <v>376</v>
      </c>
      <c r="I1123" s="2">
        <v>142</v>
      </c>
    </row>
    <row r="1124" spans="3:9" x14ac:dyDescent="0.35">
      <c r="C1124" s="2" t="s">
        <v>59</v>
      </c>
      <c r="D1124" s="2" t="s">
        <v>24</v>
      </c>
      <c r="E1124" s="2" t="s">
        <v>74</v>
      </c>
      <c r="F1124" s="3">
        <v>44313</v>
      </c>
      <c r="G1124" s="4">
        <v>6538</v>
      </c>
      <c r="H1124" s="5">
        <v>182</v>
      </c>
      <c r="I1124" s="2">
        <v>273</v>
      </c>
    </row>
    <row r="1125" spans="3:9" x14ac:dyDescent="0.35">
      <c r="C1125" s="2" t="s">
        <v>52</v>
      </c>
      <c r="D1125" s="2" t="s">
        <v>45</v>
      </c>
      <c r="E1125" s="2" t="s">
        <v>25</v>
      </c>
      <c r="F1125" s="3">
        <v>44313</v>
      </c>
      <c r="G1125" s="4">
        <v>3486</v>
      </c>
      <c r="H1125" s="5">
        <v>295</v>
      </c>
      <c r="I1125" s="2">
        <v>249</v>
      </c>
    </row>
    <row r="1126" spans="3:9" x14ac:dyDescent="0.35">
      <c r="C1126" s="2" t="s">
        <v>14</v>
      </c>
      <c r="D1126" s="2" t="s">
        <v>40</v>
      </c>
      <c r="E1126" s="2" t="s">
        <v>63</v>
      </c>
      <c r="F1126" s="3">
        <v>44313</v>
      </c>
      <c r="G1126" s="4">
        <v>4865</v>
      </c>
      <c r="H1126" s="5">
        <v>94</v>
      </c>
      <c r="I1126" s="2">
        <v>174</v>
      </c>
    </row>
    <row r="1127" spans="3:9" x14ac:dyDescent="0.35">
      <c r="C1127" s="2" t="s">
        <v>77</v>
      </c>
      <c r="D1127" s="2" t="s">
        <v>45</v>
      </c>
      <c r="E1127" s="2" t="s">
        <v>25</v>
      </c>
      <c r="F1127" s="3">
        <v>44313</v>
      </c>
      <c r="G1127" s="4">
        <v>4606</v>
      </c>
      <c r="H1127" s="5">
        <v>74</v>
      </c>
      <c r="I1127" s="2">
        <v>384</v>
      </c>
    </row>
    <row r="1128" spans="3:9" x14ac:dyDescent="0.35">
      <c r="C1128" s="2" t="s">
        <v>66</v>
      </c>
      <c r="D1128" s="2" t="s">
        <v>15</v>
      </c>
      <c r="E1128" s="2" t="s">
        <v>57</v>
      </c>
      <c r="F1128" s="3">
        <v>44313</v>
      </c>
      <c r="G1128" s="4">
        <v>35</v>
      </c>
      <c r="H1128" s="5">
        <v>380</v>
      </c>
      <c r="I1128" s="2">
        <v>2</v>
      </c>
    </row>
    <row r="1129" spans="3:9" x14ac:dyDescent="0.35">
      <c r="C1129" s="2" t="s">
        <v>33</v>
      </c>
      <c r="D1129" s="2" t="s">
        <v>45</v>
      </c>
      <c r="E1129" s="2" t="s">
        <v>73</v>
      </c>
      <c r="F1129" s="3">
        <v>44313</v>
      </c>
      <c r="G1129" s="4">
        <v>6069</v>
      </c>
      <c r="H1129" s="5">
        <v>304</v>
      </c>
      <c r="I1129" s="2">
        <v>304</v>
      </c>
    </row>
    <row r="1130" spans="3:9" x14ac:dyDescent="0.35">
      <c r="C1130" s="2" t="s">
        <v>14</v>
      </c>
      <c r="D1130" s="2" t="s">
        <v>20</v>
      </c>
      <c r="E1130" s="2" t="s">
        <v>57</v>
      </c>
      <c r="F1130" s="3">
        <v>44313</v>
      </c>
      <c r="G1130" s="4">
        <v>21</v>
      </c>
      <c r="H1130" s="5">
        <v>117</v>
      </c>
      <c r="I1130" s="2">
        <v>1</v>
      </c>
    </row>
    <row r="1131" spans="3:9" x14ac:dyDescent="0.35">
      <c r="C1131" s="2" t="s">
        <v>41</v>
      </c>
      <c r="D1131" s="2" t="s">
        <v>15</v>
      </c>
      <c r="E1131" s="2" t="s">
        <v>17</v>
      </c>
      <c r="F1131" s="3">
        <v>44313</v>
      </c>
      <c r="G1131" s="4">
        <v>8071</v>
      </c>
      <c r="H1131" s="5">
        <v>16</v>
      </c>
      <c r="I1131" s="2">
        <v>299</v>
      </c>
    </row>
    <row r="1132" spans="3:9" x14ac:dyDescent="0.35">
      <c r="C1132" s="2" t="s">
        <v>64</v>
      </c>
      <c r="D1132" s="2" t="s">
        <v>28</v>
      </c>
      <c r="E1132" s="2" t="s">
        <v>72</v>
      </c>
      <c r="F1132" s="3">
        <v>44313</v>
      </c>
      <c r="G1132" s="4">
        <v>2716</v>
      </c>
      <c r="H1132" s="5">
        <v>267</v>
      </c>
      <c r="I1132" s="2">
        <v>194</v>
      </c>
    </row>
    <row r="1133" spans="3:9" x14ac:dyDescent="0.35">
      <c r="C1133" s="2" t="s">
        <v>69</v>
      </c>
      <c r="D1133" s="2" t="s">
        <v>20</v>
      </c>
      <c r="E1133" s="2" t="s">
        <v>58</v>
      </c>
      <c r="F1133" s="3">
        <v>44313</v>
      </c>
      <c r="G1133" s="4">
        <v>7574</v>
      </c>
      <c r="H1133" s="5">
        <v>136</v>
      </c>
      <c r="I1133" s="2">
        <v>842</v>
      </c>
    </row>
    <row r="1134" spans="3:9" x14ac:dyDescent="0.35">
      <c r="C1134" s="2" t="s">
        <v>48</v>
      </c>
      <c r="D1134" s="2" t="s">
        <v>45</v>
      </c>
      <c r="E1134" s="2" t="s">
        <v>39</v>
      </c>
      <c r="F1134" s="3">
        <v>44313</v>
      </c>
      <c r="G1134" s="4">
        <v>931</v>
      </c>
      <c r="H1134" s="5">
        <v>48</v>
      </c>
      <c r="I1134" s="2">
        <v>52</v>
      </c>
    </row>
    <row r="1135" spans="3:9" x14ac:dyDescent="0.35">
      <c r="C1135" s="2" t="s">
        <v>76</v>
      </c>
      <c r="D1135" s="2" t="s">
        <v>15</v>
      </c>
      <c r="E1135" s="2" t="s">
        <v>16</v>
      </c>
      <c r="F1135" s="3">
        <v>44313</v>
      </c>
      <c r="G1135" s="4">
        <v>9499</v>
      </c>
      <c r="H1135" s="5">
        <v>141</v>
      </c>
      <c r="I1135" s="2">
        <v>500</v>
      </c>
    </row>
    <row r="1136" spans="3:9" x14ac:dyDescent="0.35">
      <c r="C1136" s="2" t="s">
        <v>77</v>
      </c>
      <c r="D1136" s="2" t="s">
        <v>20</v>
      </c>
      <c r="E1136" s="2" t="s">
        <v>58</v>
      </c>
      <c r="F1136" s="3">
        <v>44313</v>
      </c>
      <c r="G1136" s="4">
        <v>350</v>
      </c>
      <c r="H1136" s="5">
        <v>167</v>
      </c>
      <c r="I1136" s="2">
        <v>25</v>
      </c>
    </row>
    <row r="1137" spans="3:9" x14ac:dyDescent="0.35">
      <c r="C1137" s="2" t="s">
        <v>14</v>
      </c>
      <c r="D1137" s="2" t="s">
        <v>45</v>
      </c>
      <c r="E1137" s="2" t="s">
        <v>32</v>
      </c>
      <c r="F1137" s="3">
        <v>44313</v>
      </c>
      <c r="G1137" s="4">
        <v>371</v>
      </c>
      <c r="H1137" s="5">
        <v>437</v>
      </c>
      <c r="I1137" s="2">
        <v>20</v>
      </c>
    </row>
    <row r="1138" spans="3:9" x14ac:dyDescent="0.35">
      <c r="C1138" s="2" t="s">
        <v>30</v>
      </c>
      <c r="D1138" s="2" t="s">
        <v>45</v>
      </c>
      <c r="E1138" s="2" t="s">
        <v>57</v>
      </c>
      <c r="F1138" s="3">
        <v>44313</v>
      </c>
      <c r="G1138" s="4">
        <v>10367</v>
      </c>
      <c r="H1138" s="5">
        <v>156</v>
      </c>
      <c r="I1138" s="2">
        <v>432</v>
      </c>
    </row>
    <row r="1139" spans="3:9" x14ac:dyDescent="0.35">
      <c r="C1139" s="2" t="s">
        <v>59</v>
      </c>
      <c r="D1139" s="2" t="s">
        <v>24</v>
      </c>
      <c r="E1139" s="2" t="s">
        <v>43</v>
      </c>
      <c r="F1139" s="3">
        <v>44313</v>
      </c>
      <c r="G1139" s="4">
        <v>9597</v>
      </c>
      <c r="H1139" s="5">
        <v>129</v>
      </c>
      <c r="I1139" s="2">
        <v>600</v>
      </c>
    </row>
    <row r="1140" spans="3:9" x14ac:dyDescent="0.35">
      <c r="C1140" s="2" t="s">
        <v>42</v>
      </c>
      <c r="D1140" s="2" t="s">
        <v>40</v>
      </c>
      <c r="E1140" s="2" t="s">
        <v>31</v>
      </c>
      <c r="F1140" s="3">
        <v>44313</v>
      </c>
      <c r="G1140" s="4">
        <v>2443</v>
      </c>
      <c r="H1140" s="5">
        <v>379</v>
      </c>
      <c r="I1140" s="2">
        <v>102</v>
      </c>
    </row>
    <row r="1141" spans="3:9" x14ac:dyDescent="0.35">
      <c r="C1141" s="2" t="s">
        <v>35</v>
      </c>
      <c r="D1141" s="2" t="s">
        <v>45</v>
      </c>
      <c r="E1141" s="2" t="s">
        <v>38</v>
      </c>
      <c r="F1141" s="3">
        <v>44313</v>
      </c>
      <c r="G1141" s="4">
        <v>3556</v>
      </c>
      <c r="H1141" s="5">
        <v>75</v>
      </c>
      <c r="I1141" s="2">
        <v>123</v>
      </c>
    </row>
    <row r="1142" spans="3:9" x14ac:dyDescent="0.35">
      <c r="C1142" s="2" t="s">
        <v>42</v>
      </c>
      <c r="D1142" s="2" t="s">
        <v>15</v>
      </c>
      <c r="E1142" s="2" t="s">
        <v>49</v>
      </c>
      <c r="F1142" s="3">
        <v>44313</v>
      </c>
      <c r="G1142" s="4">
        <v>2457</v>
      </c>
      <c r="H1142" s="5">
        <v>261</v>
      </c>
      <c r="I1142" s="2">
        <v>82</v>
      </c>
    </row>
    <row r="1143" spans="3:9" x14ac:dyDescent="0.35">
      <c r="C1143" s="2" t="s">
        <v>35</v>
      </c>
      <c r="D1143" s="2" t="s">
        <v>45</v>
      </c>
      <c r="E1143" s="2" t="s">
        <v>25</v>
      </c>
      <c r="F1143" s="3">
        <v>44313</v>
      </c>
      <c r="G1143" s="4">
        <v>16170</v>
      </c>
      <c r="H1143" s="5">
        <v>71</v>
      </c>
      <c r="I1143" s="2">
        <v>952</v>
      </c>
    </row>
    <row r="1144" spans="3:9" x14ac:dyDescent="0.35">
      <c r="C1144" s="2" t="s">
        <v>41</v>
      </c>
      <c r="D1144" s="2" t="s">
        <v>15</v>
      </c>
      <c r="E1144" s="2" t="s">
        <v>61</v>
      </c>
      <c r="F1144" s="3">
        <v>44313</v>
      </c>
      <c r="G1144" s="4">
        <v>8456</v>
      </c>
      <c r="H1144" s="5">
        <v>178</v>
      </c>
      <c r="I1144" s="2">
        <v>302</v>
      </c>
    </row>
    <row r="1145" spans="3:9" x14ac:dyDescent="0.35">
      <c r="C1145" s="2" t="s">
        <v>54</v>
      </c>
      <c r="D1145" s="2" t="s">
        <v>15</v>
      </c>
      <c r="E1145" s="2" t="s">
        <v>39</v>
      </c>
      <c r="F1145" s="3">
        <v>44313</v>
      </c>
      <c r="G1145" s="4">
        <v>28</v>
      </c>
      <c r="H1145" s="5">
        <v>147</v>
      </c>
      <c r="I1145" s="2">
        <v>2</v>
      </c>
    </row>
    <row r="1146" spans="3:9" x14ac:dyDescent="0.35">
      <c r="C1146" s="2" t="s">
        <v>23</v>
      </c>
      <c r="D1146" s="2" t="s">
        <v>28</v>
      </c>
      <c r="E1146" s="2" t="s">
        <v>43</v>
      </c>
      <c r="F1146" s="3">
        <v>44313</v>
      </c>
      <c r="G1146" s="4">
        <v>10794</v>
      </c>
      <c r="H1146" s="5">
        <v>118</v>
      </c>
      <c r="I1146" s="2">
        <v>450</v>
      </c>
    </row>
    <row r="1147" spans="3:9" x14ac:dyDescent="0.35">
      <c r="C1147" s="2" t="s">
        <v>62</v>
      </c>
      <c r="D1147" s="2" t="s">
        <v>15</v>
      </c>
      <c r="E1147" s="2" t="s">
        <v>75</v>
      </c>
      <c r="F1147" s="3">
        <v>44313</v>
      </c>
      <c r="G1147" s="4">
        <v>7539</v>
      </c>
      <c r="H1147" s="5">
        <v>10</v>
      </c>
      <c r="I1147" s="2">
        <v>444</v>
      </c>
    </row>
    <row r="1148" spans="3:9" x14ac:dyDescent="0.35">
      <c r="C1148" s="2" t="s">
        <v>14</v>
      </c>
      <c r="D1148" s="2" t="s">
        <v>45</v>
      </c>
      <c r="E1148" s="2" t="s">
        <v>57</v>
      </c>
      <c r="F1148" s="3">
        <v>44314</v>
      </c>
      <c r="G1148" s="4">
        <v>2982</v>
      </c>
      <c r="H1148" s="5">
        <v>102</v>
      </c>
      <c r="I1148" s="2">
        <v>120</v>
      </c>
    </row>
    <row r="1149" spans="3:9" x14ac:dyDescent="0.35">
      <c r="C1149" s="2" t="s">
        <v>62</v>
      </c>
      <c r="D1149" s="2" t="s">
        <v>28</v>
      </c>
      <c r="E1149" s="2" t="s">
        <v>39</v>
      </c>
      <c r="F1149" s="3">
        <v>44314</v>
      </c>
      <c r="G1149" s="4">
        <v>6237</v>
      </c>
      <c r="H1149" s="5">
        <v>73</v>
      </c>
      <c r="I1149" s="2">
        <v>347</v>
      </c>
    </row>
    <row r="1150" spans="3:9" x14ac:dyDescent="0.35">
      <c r="C1150" s="2" t="s">
        <v>30</v>
      </c>
      <c r="D1150" s="2" t="s">
        <v>24</v>
      </c>
      <c r="E1150" s="2" t="s">
        <v>25</v>
      </c>
      <c r="F1150" s="3">
        <v>44314</v>
      </c>
      <c r="G1150" s="4">
        <v>11564</v>
      </c>
      <c r="H1150" s="5">
        <v>28</v>
      </c>
      <c r="I1150" s="2">
        <v>1285</v>
      </c>
    </row>
    <row r="1151" spans="3:9" x14ac:dyDescent="0.35">
      <c r="C1151" s="2" t="s">
        <v>69</v>
      </c>
      <c r="D1151" s="2" t="s">
        <v>15</v>
      </c>
      <c r="E1151" s="2" t="s">
        <v>39</v>
      </c>
      <c r="F1151" s="3">
        <v>44314</v>
      </c>
      <c r="G1151" s="4">
        <v>105</v>
      </c>
      <c r="H1151" s="5">
        <v>73</v>
      </c>
      <c r="I1151" s="2">
        <v>7</v>
      </c>
    </row>
    <row r="1152" spans="3:9" x14ac:dyDescent="0.35">
      <c r="C1152" s="2" t="s">
        <v>33</v>
      </c>
      <c r="D1152" s="2" t="s">
        <v>20</v>
      </c>
      <c r="E1152" s="2" t="s">
        <v>53</v>
      </c>
      <c r="F1152" s="3">
        <v>44315</v>
      </c>
      <c r="G1152" s="4">
        <v>10402</v>
      </c>
      <c r="H1152" s="5">
        <v>33</v>
      </c>
      <c r="I1152" s="2">
        <v>417</v>
      </c>
    </row>
    <row r="1153" spans="3:9" x14ac:dyDescent="0.35">
      <c r="C1153" s="2" t="s">
        <v>30</v>
      </c>
      <c r="D1153" s="2" t="s">
        <v>40</v>
      </c>
      <c r="E1153" s="2" t="s">
        <v>65</v>
      </c>
      <c r="F1153" s="3">
        <v>44315</v>
      </c>
      <c r="G1153" s="4">
        <v>20993</v>
      </c>
      <c r="H1153" s="5">
        <v>411</v>
      </c>
      <c r="I1153" s="2">
        <v>1235</v>
      </c>
    </row>
    <row r="1154" spans="3:9" x14ac:dyDescent="0.35">
      <c r="C1154" s="2" t="s">
        <v>51</v>
      </c>
      <c r="D1154" s="2" t="s">
        <v>45</v>
      </c>
      <c r="E1154" s="2" t="s">
        <v>31</v>
      </c>
      <c r="F1154" s="3">
        <v>44315</v>
      </c>
      <c r="G1154" s="4">
        <v>7658</v>
      </c>
      <c r="H1154" s="5">
        <v>190</v>
      </c>
      <c r="I1154" s="2">
        <v>383</v>
      </c>
    </row>
    <row r="1155" spans="3:9" x14ac:dyDescent="0.35">
      <c r="C1155" s="2" t="s">
        <v>71</v>
      </c>
      <c r="D1155" s="2" t="s">
        <v>24</v>
      </c>
      <c r="E1155" s="2" t="s">
        <v>39</v>
      </c>
      <c r="F1155" s="3">
        <v>44315</v>
      </c>
      <c r="G1155" s="4">
        <v>1981</v>
      </c>
      <c r="H1155" s="5">
        <v>235</v>
      </c>
      <c r="I1155" s="2">
        <v>105</v>
      </c>
    </row>
    <row r="1156" spans="3:9" x14ac:dyDescent="0.35">
      <c r="C1156" s="2" t="s">
        <v>71</v>
      </c>
      <c r="D1156" s="2" t="s">
        <v>24</v>
      </c>
      <c r="E1156" s="2" t="s">
        <v>58</v>
      </c>
      <c r="F1156" s="3">
        <v>44315</v>
      </c>
      <c r="G1156" s="4">
        <v>4816</v>
      </c>
      <c r="H1156" s="5">
        <v>64</v>
      </c>
      <c r="I1156" s="2">
        <v>402</v>
      </c>
    </row>
    <row r="1157" spans="3:9" x14ac:dyDescent="0.35">
      <c r="C1157" s="2" t="s">
        <v>59</v>
      </c>
      <c r="D1157" s="2" t="s">
        <v>20</v>
      </c>
      <c r="E1157" s="2" t="s">
        <v>74</v>
      </c>
      <c r="F1157" s="3">
        <v>44315</v>
      </c>
      <c r="G1157" s="4">
        <v>3661</v>
      </c>
      <c r="H1157" s="5">
        <v>287</v>
      </c>
      <c r="I1157" s="2">
        <v>147</v>
      </c>
    </row>
    <row r="1158" spans="3:9" x14ac:dyDescent="0.35">
      <c r="C1158" s="2" t="s">
        <v>59</v>
      </c>
      <c r="D1158" s="2" t="s">
        <v>20</v>
      </c>
      <c r="E1158" s="2" t="s">
        <v>61</v>
      </c>
      <c r="F1158" s="3">
        <v>44315</v>
      </c>
      <c r="G1158" s="4">
        <v>2688</v>
      </c>
      <c r="H1158" s="5">
        <v>580</v>
      </c>
      <c r="I1158" s="2">
        <v>128</v>
      </c>
    </row>
    <row r="1159" spans="3:9" x14ac:dyDescent="0.35">
      <c r="C1159" s="2" t="s">
        <v>14</v>
      </c>
      <c r="D1159" s="2" t="s">
        <v>40</v>
      </c>
      <c r="E1159" s="2" t="s">
        <v>38</v>
      </c>
      <c r="F1159" s="3">
        <v>44315</v>
      </c>
      <c r="G1159" s="4">
        <v>2534</v>
      </c>
      <c r="H1159" s="5">
        <v>159</v>
      </c>
      <c r="I1159" s="2">
        <v>80</v>
      </c>
    </row>
    <row r="1160" spans="3:9" x14ac:dyDescent="0.35">
      <c r="C1160" s="2" t="s">
        <v>54</v>
      </c>
      <c r="D1160" s="2" t="s">
        <v>45</v>
      </c>
      <c r="E1160" s="2" t="s">
        <v>39</v>
      </c>
      <c r="F1160" s="3">
        <v>44315</v>
      </c>
      <c r="G1160" s="4">
        <v>1820</v>
      </c>
      <c r="H1160" s="5">
        <v>81</v>
      </c>
      <c r="I1160" s="2">
        <v>91</v>
      </c>
    </row>
    <row r="1161" spans="3:9" x14ac:dyDescent="0.35">
      <c r="C1161" s="2" t="s">
        <v>68</v>
      </c>
      <c r="D1161" s="2" t="s">
        <v>28</v>
      </c>
      <c r="E1161" s="2" t="s">
        <v>75</v>
      </c>
      <c r="F1161" s="3">
        <v>44315</v>
      </c>
      <c r="G1161" s="4">
        <v>5432</v>
      </c>
      <c r="H1161" s="5">
        <v>107</v>
      </c>
      <c r="I1161" s="2">
        <v>388</v>
      </c>
    </row>
    <row r="1162" spans="3:9" x14ac:dyDescent="0.35">
      <c r="C1162" s="2" t="s">
        <v>69</v>
      </c>
      <c r="D1162" s="2" t="s">
        <v>28</v>
      </c>
      <c r="E1162" s="2" t="s">
        <v>31</v>
      </c>
      <c r="F1162" s="3">
        <v>44316</v>
      </c>
      <c r="G1162" s="4">
        <v>7189</v>
      </c>
      <c r="H1162" s="5">
        <v>117</v>
      </c>
      <c r="I1162" s="2">
        <v>400</v>
      </c>
    </row>
    <row r="1163" spans="3:9" x14ac:dyDescent="0.35">
      <c r="C1163" s="2" t="s">
        <v>68</v>
      </c>
      <c r="D1163" s="2" t="s">
        <v>15</v>
      </c>
      <c r="E1163" s="2" t="s">
        <v>17</v>
      </c>
      <c r="F1163" s="3">
        <v>44316</v>
      </c>
      <c r="G1163" s="4">
        <v>6188</v>
      </c>
      <c r="H1163" s="5">
        <v>18</v>
      </c>
      <c r="I1163" s="2">
        <v>207</v>
      </c>
    </row>
    <row r="1164" spans="3:9" x14ac:dyDescent="0.35">
      <c r="C1164" s="2" t="s">
        <v>47</v>
      </c>
      <c r="D1164" s="2" t="s">
        <v>28</v>
      </c>
      <c r="E1164" s="2" t="s">
        <v>57</v>
      </c>
      <c r="F1164" s="3">
        <v>44316</v>
      </c>
      <c r="G1164" s="4">
        <v>3283</v>
      </c>
      <c r="H1164" s="5">
        <v>260</v>
      </c>
      <c r="I1164" s="2">
        <v>150</v>
      </c>
    </row>
    <row r="1165" spans="3:9" x14ac:dyDescent="0.35">
      <c r="C1165" s="2" t="s">
        <v>76</v>
      </c>
      <c r="D1165" s="2" t="s">
        <v>24</v>
      </c>
      <c r="E1165" s="2" t="s">
        <v>26</v>
      </c>
      <c r="F1165" s="3">
        <v>44316</v>
      </c>
      <c r="G1165" s="4">
        <v>6524</v>
      </c>
      <c r="H1165" s="5">
        <v>275</v>
      </c>
      <c r="I1165" s="2">
        <v>502</v>
      </c>
    </row>
    <row r="1166" spans="3:9" x14ac:dyDescent="0.35">
      <c r="C1166" s="2" t="s">
        <v>51</v>
      </c>
      <c r="D1166" s="2" t="s">
        <v>40</v>
      </c>
      <c r="E1166" s="2" t="s">
        <v>38</v>
      </c>
      <c r="F1166" s="3">
        <v>44316</v>
      </c>
      <c r="G1166" s="4">
        <v>5180</v>
      </c>
      <c r="H1166" s="5">
        <v>32</v>
      </c>
      <c r="I1166" s="2">
        <v>192</v>
      </c>
    </row>
    <row r="1167" spans="3:9" x14ac:dyDescent="0.35">
      <c r="C1167" s="2" t="s">
        <v>59</v>
      </c>
      <c r="D1167" s="2" t="s">
        <v>40</v>
      </c>
      <c r="E1167" s="2" t="s">
        <v>34</v>
      </c>
      <c r="F1167" s="3">
        <v>44316</v>
      </c>
      <c r="G1167" s="4">
        <v>12838</v>
      </c>
      <c r="H1167" s="5">
        <v>241</v>
      </c>
      <c r="I1167" s="2">
        <v>803</v>
      </c>
    </row>
    <row r="1168" spans="3:9" x14ac:dyDescent="0.35">
      <c r="C1168" s="2" t="s">
        <v>23</v>
      </c>
      <c r="D1168" s="2" t="s">
        <v>15</v>
      </c>
      <c r="E1168" s="2" t="s">
        <v>17</v>
      </c>
      <c r="F1168" s="3">
        <v>44316</v>
      </c>
      <c r="G1168" s="4">
        <v>4648</v>
      </c>
      <c r="H1168" s="5">
        <v>114</v>
      </c>
      <c r="I1168" s="2">
        <v>194</v>
      </c>
    </row>
    <row r="1169" spans="3:9" x14ac:dyDescent="0.35">
      <c r="C1169" s="2" t="s">
        <v>54</v>
      </c>
      <c r="D1169" s="2" t="s">
        <v>40</v>
      </c>
      <c r="E1169" s="2" t="s">
        <v>74</v>
      </c>
      <c r="F1169" s="3">
        <v>44316</v>
      </c>
      <c r="G1169" s="4">
        <v>3031</v>
      </c>
      <c r="H1169" s="5">
        <v>263</v>
      </c>
      <c r="I1169" s="2">
        <v>127</v>
      </c>
    </row>
    <row r="1170" spans="3:9" x14ac:dyDescent="0.35">
      <c r="C1170" s="2" t="s">
        <v>14</v>
      </c>
      <c r="D1170" s="2" t="s">
        <v>40</v>
      </c>
      <c r="E1170" s="2" t="s">
        <v>73</v>
      </c>
      <c r="F1170" s="3">
        <v>44316</v>
      </c>
      <c r="G1170" s="4">
        <v>10990</v>
      </c>
      <c r="H1170" s="5">
        <v>152</v>
      </c>
      <c r="I1170" s="2">
        <v>785</v>
      </c>
    </row>
    <row r="1171" spans="3:9" x14ac:dyDescent="0.35">
      <c r="C1171" s="2" t="s">
        <v>59</v>
      </c>
      <c r="D1171" s="2" t="s">
        <v>15</v>
      </c>
      <c r="E1171" s="2" t="s">
        <v>65</v>
      </c>
      <c r="F1171" s="3">
        <v>44316</v>
      </c>
      <c r="G1171" s="4">
        <v>1078</v>
      </c>
      <c r="H1171" s="5">
        <v>470</v>
      </c>
      <c r="I1171" s="2">
        <v>72</v>
      </c>
    </row>
    <row r="1172" spans="3:9" x14ac:dyDescent="0.35">
      <c r="C1172" s="2" t="s">
        <v>59</v>
      </c>
      <c r="D1172" s="2" t="s">
        <v>24</v>
      </c>
      <c r="E1172" s="2" t="s">
        <v>25</v>
      </c>
      <c r="F1172" s="3">
        <v>44316</v>
      </c>
      <c r="G1172" s="4">
        <v>8218</v>
      </c>
      <c r="H1172" s="5">
        <v>114</v>
      </c>
      <c r="I1172" s="2">
        <v>822</v>
      </c>
    </row>
    <row r="1173" spans="3:9" x14ac:dyDescent="0.35">
      <c r="C1173" s="2" t="s">
        <v>66</v>
      </c>
      <c r="D1173" s="2" t="s">
        <v>28</v>
      </c>
      <c r="E1173" s="2" t="s">
        <v>34</v>
      </c>
      <c r="F1173" s="3">
        <v>44316</v>
      </c>
      <c r="G1173" s="4">
        <v>10381</v>
      </c>
      <c r="H1173" s="5">
        <v>16</v>
      </c>
      <c r="I1173" s="2">
        <v>944</v>
      </c>
    </row>
    <row r="1174" spans="3:9" x14ac:dyDescent="0.35">
      <c r="C1174" s="2" t="s">
        <v>33</v>
      </c>
      <c r="D1174" s="2" t="s">
        <v>40</v>
      </c>
      <c r="E1174" s="2" t="s">
        <v>17</v>
      </c>
      <c r="F1174" s="3">
        <v>44316</v>
      </c>
      <c r="G1174" s="4">
        <v>1085</v>
      </c>
      <c r="H1174" s="5">
        <v>196</v>
      </c>
      <c r="I1174" s="2">
        <v>41</v>
      </c>
    </row>
    <row r="1175" spans="3:9" x14ac:dyDescent="0.35">
      <c r="C1175" s="2" t="s">
        <v>33</v>
      </c>
      <c r="D1175" s="2" t="s">
        <v>40</v>
      </c>
      <c r="E1175" s="2" t="s">
        <v>34</v>
      </c>
      <c r="F1175" s="3">
        <v>44316</v>
      </c>
      <c r="G1175" s="4">
        <v>3052</v>
      </c>
      <c r="H1175" s="5">
        <v>22</v>
      </c>
      <c r="I1175" s="2">
        <v>191</v>
      </c>
    </row>
    <row r="1176" spans="3:9" x14ac:dyDescent="0.35">
      <c r="C1176" s="2" t="s">
        <v>56</v>
      </c>
      <c r="D1176" s="2" t="s">
        <v>40</v>
      </c>
      <c r="E1176" s="2" t="s">
        <v>17</v>
      </c>
      <c r="F1176" s="3">
        <v>44319</v>
      </c>
      <c r="G1176" s="4">
        <v>4214</v>
      </c>
      <c r="H1176" s="5">
        <v>148</v>
      </c>
      <c r="I1176" s="2">
        <v>151</v>
      </c>
    </row>
    <row r="1177" spans="3:9" x14ac:dyDescent="0.35">
      <c r="C1177" s="2" t="s">
        <v>64</v>
      </c>
      <c r="D1177" s="2" t="s">
        <v>40</v>
      </c>
      <c r="E1177" s="2" t="s">
        <v>72</v>
      </c>
      <c r="F1177" s="3">
        <v>44319</v>
      </c>
      <c r="G1177" s="4">
        <v>3178</v>
      </c>
      <c r="H1177" s="5">
        <v>42</v>
      </c>
      <c r="I1177" s="2">
        <v>245</v>
      </c>
    </row>
    <row r="1178" spans="3:9" x14ac:dyDescent="0.35">
      <c r="C1178" s="2" t="s">
        <v>68</v>
      </c>
      <c r="D1178" s="2" t="s">
        <v>40</v>
      </c>
      <c r="E1178" s="2" t="s">
        <v>72</v>
      </c>
      <c r="F1178" s="3">
        <v>44319</v>
      </c>
      <c r="G1178" s="4">
        <v>3066</v>
      </c>
      <c r="H1178" s="5">
        <v>194</v>
      </c>
      <c r="I1178" s="2">
        <v>384</v>
      </c>
    </row>
    <row r="1179" spans="3:9" x14ac:dyDescent="0.35">
      <c r="C1179" s="2" t="s">
        <v>37</v>
      </c>
      <c r="D1179" s="2" t="s">
        <v>20</v>
      </c>
      <c r="E1179" s="2" t="s">
        <v>65</v>
      </c>
      <c r="F1179" s="3">
        <v>44319</v>
      </c>
      <c r="G1179" s="4">
        <v>9485</v>
      </c>
      <c r="H1179" s="5">
        <v>99</v>
      </c>
      <c r="I1179" s="2">
        <v>949</v>
      </c>
    </row>
    <row r="1180" spans="3:9" x14ac:dyDescent="0.35">
      <c r="C1180" s="2" t="s">
        <v>30</v>
      </c>
      <c r="D1180" s="2" t="s">
        <v>24</v>
      </c>
      <c r="E1180" s="2" t="s">
        <v>16</v>
      </c>
      <c r="F1180" s="3">
        <v>44319</v>
      </c>
      <c r="G1180" s="4">
        <v>3955</v>
      </c>
      <c r="H1180" s="5">
        <v>2</v>
      </c>
      <c r="I1180" s="2">
        <v>264</v>
      </c>
    </row>
    <row r="1181" spans="3:9" x14ac:dyDescent="0.35">
      <c r="C1181" s="2" t="s">
        <v>78</v>
      </c>
      <c r="D1181" s="2" t="s">
        <v>45</v>
      </c>
      <c r="E1181" s="2" t="s">
        <v>32</v>
      </c>
      <c r="F1181" s="3">
        <v>44319</v>
      </c>
      <c r="G1181" s="4">
        <v>6538</v>
      </c>
      <c r="H1181" s="5">
        <v>69</v>
      </c>
      <c r="I1181" s="2">
        <v>312</v>
      </c>
    </row>
    <row r="1182" spans="3:9" x14ac:dyDescent="0.35">
      <c r="C1182" s="2" t="s">
        <v>51</v>
      </c>
      <c r="D1182" s="2" t="s">
        <v>15</v>
      </c>
      <c r="E1182" s="2" t="s">
        <v>17</v>
      </c>
      <c r="F1182" s="3">
        <v>44319</v>
      </c>
      <c r="G1182" s="4">
        <v>10178</v>
      </c>
      <c r="H1182" s="5">
        <v>9</v>
      </c>
      <c r="I1182" s="2">
        <v>329</v>
      </c>
    </row>
    <row r="1183" spans="3:9" x14ac:dyDescent="0.35">
      <c r="C1183" s="2" t="s">
        <v>62</v>
      </c>
      <c r="D1183" s="2" t="s">
        <v>28</v>
      </c>
      <c r="E1183" s="2" t="s">
        <v>57</v>
      </c>
      <c r="F1183" s="3">
        <v>44319</v>
      </c>
      <c r="G1183" s="4">
        <v>7882</v>
      </c>
      <c r="H1183" s="5">
        <v>197</v>
      </c>
      <c r="I1183" s="2">
        <v>359</v>
      </c>
    </row>
    <row r="1184" spans="3:9" x14ac:dyDescent="0.35">
      <c r="C1184" s="2" t="s">
        <v>47</v>
      </c>
      <c r="D1184" s="2" t="s">
        <v>40</v>
      </c>
      <c r="E1184" s="2" t="s">
        <v>39</v>
      </c>
      <c r="F1184" s="3">
        <v>44319</v>
      </c>
      <c r="G1184" s="4">
        <v>5943</v>
      </c>
      <c r="H1184" s="5">
        <v>285</v>
      </c>
      <c r="I1184" s="2">
        <v>372</v>
      </c>
    </row>
    <row r="1185" spans="3:9" x14ac:dyDescent="0.35">
      <c r="C1185" s="2" t="s">
        <v>47</v>
      </c>
      <c r="D1185" s="2" t="s">
        <v>45</v>
      </c>
      <c r="E1185" s="2" t="s">
        <v>26</v>
      </c>
      <c r="F1185" s="3">
        <v>44319</v>
      </c>
      <c r="G1185" s="4">
        <v>4088</v>
      </c>
      <c r="H1185" s="5">
        <v>319</v>
      </c>
      <c r="I1185" s="2">
        <v>256</v>
      </c>
    </row>
    <row r="1186" spans="3:9" x14ac:dyDescent="0.35">
      <c r="C1186" s="2" t="s">
        <v>51</v>
      </c>
      <c r="D1186" s="2" t="s">
        <v>20</v>
      </c>
      <c r="E1186" s="2" t="s">
        <v>61</v>
      </c>
      <c r="F1186" s="3">
        <v>44319</v>
      </c>
      <c r="G1186" s="4">
        <v>749</v>
      </c>
      <c r="H1186" s="5">
        <v>266</v>
      </c>
      <c r="I1186" s="2">
        <v>28</v>
      </c>
    </row>
    <row r="1187" spans="3:9" x14ac:dyDescent="0.35">
      <c r="C1187" s="2" t="s">
        <v>77</v>
      </c>
      <c r="D1187" s="2" t="s">
        <v>20</v>
      </c>
      <c r="E1187" s="2" t="s">
        <v>17</v>
      </c>
      <c r="F1187" s="3">
        <v>44319</v>
      </c>
      <c r="G1187" s="4">
        <v>13958</v>
      </c>
      <c r="H1187" s="5">
        <v>185</v>
      </c>
      <c r="I1187" s="2">
        <v>451</v>
      </c>
    </row>
    <row r="1188" spans="3:9" x14ac:dyDescent="0.35">
      <c r="C1188" s="2" t="s">
        <v>51</v>
      </c>
      <c r="D1188" s="2" t="s">
        <v>20</v>
      </c>
      <c r="E1188" s="2" t="s">
        <v>32</v>
      </c>
      <c r="F1188" s="3">
        <v>44319</v>
      </c>
      <c r="G1188" s="4">
        <v>5901</v>
      </c>
      <c r="H1188" s="5">
        <v>385</v>
      </c>
      <c r="I1188" s="2">
        <v>296</v>
      </c>
    </row>
    <row r="1189" spans="3:9" x14ac:dyDescent="0.35">
      <c r="C1189" s="2" t="s">
        <v>71</v>
      </c>
      <c r="D1189" s="2" t="s">
        <v>15</v>
      </c>
      <c r="E1189" s="2" t="s">
        <v>26</v>
      </c>
      <c r="F1189" s="3">
        <v>44319</v>
      </c>
      <c r="G1189" s="4">
        <v>6342</v>
      </c>
      <c r="H1189" s="5">
        <v>64</v>
      </c>
      <c r="I1189" s="2">
        <v>793</v>
      </c>
    </row>
    <row r="1190" spans="3:9" x14ac:dyDescent="0.35">
      <c r="C1190" s="2" t="s">
        <v>69</v>
      </c>
      <c r="D1190" s="2" t="s">
        <v>28</v>
      </c>
      <c r="E1190" s="2" t="s">
        <v>25</v>
      </c>
      <c r="F1190" s="3">
        <v>44319</v>
      </c>
      <c r="G1190" s="4">
        <v>315</v>
      </c>
      <c r="H1190" s="5">
        <v>335</v>
      </c>
      <c r="I1190" s="2">
        <v>19</v>
      </c>
    </row>
    <row r="1191" spans="3:9" x14ac:dyDescent="0.35">
      <c r="C1191" s="2" t="s">
        <v>33</v>
      </c>
      <c r="D1191" s="2" t="s">
        <v>24</v>
      </c>
      <c r="E1191" s="2" t="s">
        <v>34</v>
      </c>
      <c r="F1191" s="3">
        <v>44319</v>
      </c>
      <c r="G1191" s="4">
        <v>147</v>
      </c>
      <c r="H1191" s="5">
        <v>84</v>
      </c>
      <c r="I1191" s="2">
        <v>14</v>
      </c>
    </row>
    <row r="1192" spans="3:9" x14ac:dyDescent="0.35">
      <c r="C1192" s="2" t="s">
        <v>69</v>
      </c>
      <c r="D1192" s="2" t="s">
        <v>28</v>
      </c>
      <c r="E1192" s="2" t="s">
        <v>63</v>
      </c>
      <c r="F1192" s="3">
        <v>44319</v>
      </c>
      <c r="G1192" s="4">
        <v>10213</v>
      </c>
      <c r="H1192" s="5">
        <v>217</v>
      </c>
      <c r="I1192" s="2">
        <v>365</v>
      </c>
    </row>
    <row r="1193" spans="3:9" x14ac:dyDescent="0.35">
      <c r="C1193" s="2" t="s">
        <v>37</v>
      </c>
      <c r="D1193" s="2" t="s">
        <v>28</v>
      </c>
      <c r="E1193" s="2" t="s">
        <v>43</v>
      </c>
      <c r="F1193" s="3">
        <v>44319</v>
      </c>
      <c r="G1193" s="4">
        <v>8484</v>
      </c>
      <c r="H1193" s="5">
        <v>398</v>
      </c>
      <c r="I1193" s="2">
        <v>386</v>
      </c>
    </row>
    <row r="1194" spans="3:9" x14ac:dyDescent="0.35">
      <c r="C1194" s="2" t="s">
        <v>51</v>
      </c>
      <c r="D1194" s="2" t="s">
        <v>24</v>
      </c>
      <c r="E1194" s="2" t="s">
        <v>44</v>
      </c>
      <c r="F1194" s="3">
        <v>44319</v>
      </c>
      <c r="G1194" s="4">
        <v>532</v>
      </c>
      <c r="H1194" s="5">
        <v>78</v>
      </c>
      <c r="I1194" s="2">
        <v>26</v>
      </c>
    </row>
    <row r="1195" spans="3:9" x14ac:dyDescent="0.35">
      <c r="C1195" s="2" t="s">
        <v>62</v>
      </c>
      <c r="D1195" s="2" t="s">
        <v>45</v>
      </c>
      <c r="E1195" s="2" t="s">
        <v>16</v>
      </c>
      <c r="F1195" s="3">
        <v>44319</v>
      </c>
      <c r="G1195" s="4">
        <v>8785</v>
      </c>
      <c r="H1195" s="5">
        <v>155</v>
      </c>
      <c r="I1195" s="2">
        <v>550</v>
      </c>
    </row>
    <row r="1196" spans="3:9" x14ac:dyDescent="0.35">
      <c r="C1196" s="2" t="s">
        <v>41</v>
      </c>
      <c r="D1196" s="2" t="s">
        <v>20</v>
      </c>
      <c r="E1196" s="2" t="s">
        <v>73</v>
      </c>
      <c r="F1196" s="3">
        <v>44319</v>
      </c>
      <c r="G1196" s="4">
        <v>8001</v>
      </c>
      <c r="H1196" s="5">
        <v>203</v>
      </c>
      <c r="I1196" s="2">
        <v>572</v>
      </c>
    </row>
    <row r="1197" spans="3:9" x14ac:dyDescent="0.35">
      <c r="C1197" s="2" t="s">
        <v>76</v>
      </c>
      <c r="D1197" s="2" t="s">
        <v>20</v>
      </c>
      <c r="E1197" s="2" t="s">
        <v>58</v>
      </c>
      <c r="F1197" s="3">
        <v>44319</v>
      </c>
      <c r="G1197" s="4">
        <v>364</v>
      </c>
      <c r="H1197" s="5">
        <v>234</v>
      </c>
      <c r="I1197" s="2">
        <v>37</v>
      </c>
    </row>
    <row r="1198" spans="3:9" x14ac:dyDescent="0.35">
      <c r="C1198" s="2" t="s">
        <v>23</v>
      </c>
      <c r="D1198" s="2" t="s">
        <v>20</v>
      </c>
      <c r="E1198" s="2" t="s">
        <v>65</v>
      </c>
      <c r="F1198" s="3">
        <v>44319</v>
      </c>
      <c r="G1198" s="4">
        <v>2331</v>
      </c>
      <c r="H1198" s="5">
        <v>158</v>
      </c>
      <c r="I1198" s="2">
        <v>138</v>
      </c>
    </row>
    <row r="1199" spans="3:9" x14ac:dyDescent="0.35">
      <c r="C1199" s="2" t="s">
        <v>37</v>
      </c>
      <c r="D1199" s="2" t="s">
        <v>28</v>
      </c>
      <c r="E1199" s="2" t="s">
        <v>26</v>
      </c>
      <c r="F1199" s="3">
        <v>44319</v>
      </c>
      <c r="G1199" s="4">
        <v>7665</v>
      </c>
      <c r="H1199" s="5">
        <v>93</v>
      </c>
      <c r="I1199" s="2">
        <v>480</v>
      </c>
    </row>
    <row r="1200" spans="3:9" x14ac:dyDescent="0.35">
      <c r="C1200" s="2" t="s">
        <v>78</v>
      </c>
      <c r="D1200" s="2" t="s">
        <v>40</v>
      </c>
      <c r="E1200" s="2" t="s">
        <v>73</v>
      </c>
      <c r="F1200" s="3">
        <v>44319</v>
      </c>
      <c r="G1200" s="4">
        <v>2905</v>
      </c>
      <c r="H1200" s="5">
        <v>341</v>
      </c>
      <c r="I1200" s="2">
        <v>224</v>
      </c>
    </row>
    <row r="1201" spans="3:9" x14ac:dyDescent="0.35">
      <c r="C1201" s="2" t="s">
        <v>78</v>
      </c>
      <c r="D1201" s="2" t="s">
        <v>45</v>
      </c>
      <c r="E1201" s="2" t="s">
        <v>43</v>
      </c>
      <c r="F1201" s="3">
        <v>44319</v>
      </c>
      <c r="G1201" s="4">
        <v>6230</v>
      </c>
      <c r="H1201" s="5">
        <v>426</v>
      </c>
      <c r="I1201" s="2">
        <v>260</v>
      </c>
    </row>
    <row r="1202" spans="3:9" x14ac:dyDescent="0.35">
      <c r="C1202" s="2" t="s">
        <v>23</v>
      </c>
      <c r="D1202" s="2" t="s">
        <v>15</v>
      </c>
      <c r="E1202" s="2" t="s">
        <v>26</v>
      </c>
      <c r="F1202" s="3">
        <v>44319</v>
      </c>
      <c r="G1202" s="4">
        <v>2758</v>
      </c>
      <c r="H1202" s="5">
        <v>51</v>
      </c>
      <c r="I1202" s="2">
        <v>345</v>
      </c>
    </row>
    <row r="1203" spans="3:9" x14ac:dyDescent="0.35">
      <c r="C1203" s="2" t="s">
        <v>14</v>
      </c>
      <c r="D1203" s="2" t="s">
        <v>20</v>
      </c>
      <c r="E1203" s="2" t="s">
        <v>72</v>
      </c>
      <c r="F1203" s="3">
        <v>44319</v>
      </c>
      <c r="G1203" s="4">
        <v>2352</v>
      </c>
      <c r="H1203" s="5">
        <v>136</v>
      </c>
      <c r="I1203" s="2">
        <v>181</v>
      </c>
    </row>
    <row r="1204" spans="3:9" x14ac:dyDescent="0.35">
      <c r="C1204" s="2" t="s">
        <v>23</v>
      </c>
      <c r="D1204" s="2" t="s">
        <v>45</v>
      </c>
      <c r="E1204" s="2" t="s">
        <v>53</v>
      </c>
      <c r="F1204" s="3">
        <v>44319</v>
      </c>
      <c r="G1204" s="4">
        <v>2779</v>
      </c>
      <c r="H1204" s="5">
        <v>53</v>
      </c>
      <c r="I1204" s="2">
        <v>93</v>
      </c>
    </row>
    <row r="1205" spans="3:9" x14ac:dyDescent="0.35">
      <c r="C1205" s="2" t="s">
        <v>41</v>
      </c>
      <c r="D1205" s="2" t="s">
        <v>15</v>
      </c>
      <c r="E1205" s="2" t="s">
        <v>38</v>
      </c>
      <c r="F1205" s="3">
        <v>44319</v>
      </c>
      <c r="G1205" s="4">
        <v>7</v>
      </c>
      <c r="H1205" s="5">
        <v>551</v>
      </c>
      <c r="I1205" s="2">
        <v>1</v>
      </c>
    </row>
    <row r="1206" spans="3:9" x14ac:dyDescent="0.35">
      <c r="C1206" s="2" t="s">
        <v>56</v>
      </c>
      <c r="D1206" s="2" t="s">
        <v>40</v>
      </c>
      <c r="E1206" s="2" t="s">
        <v>49</v>
      </c>
      <c r="F1206" s="3">
        <v>44320</v>
      </c>
      <c r="G1206" s="4">
        <v>3213</v>
      </c>
      <c r="H1206" s="5">
        <v>142</v>
      </c>
      <c r="I1206" s="2">
        <v>111</v>
      </c>
    </row>
    <row r="1207" spans="3:9" x14ac:dyDescent="0.35">
      <c r="C1207" s="2" t="s">
        <v>48</v>
      </c>
      <c r="D1207" s="2" t="s">
        <v>15</v>
      </c>
      <c r="E1207" s="2" t="s">
        <v>16</v>
      </c>
      <c r="F1207" s="3">
        <v>44320</v>
      </c>
      <c r="G1207" s="4">
        <v>9275</v>
      </c>
      <c r="H1207" s="5">
        <v>3</v>
      </c>
      <c r="I1207" s="2">
        <v>489</v>
      </c>
    </row>
    <row r="1208" spans="3:9" x14ac:dyDescent="0.35">
      <c r="C1208" s="2" t="s">
        <v>41</v>
      </c>
      <c r="D1208" s="2" t="s">
        <v>15</v>
      </c>
      <c r="E1208" s="2" t="s">
        <v>16</v>
      </c>
      <c r="F1208" s="3">
        <v>44320</v>
      </c>
      <c r="G1208" s="4">
        <v>4368</v>
      </c>
      <c r="H1208" s="5">
        <v>87</v>
      </c>
      <c r="I1208" s="2">
        <v>199</v>
      </c>
    </row>
    <row r="1209" spans="3:9" x14ac:dyDescent="0.35">
      <c r="C1209" s="2" t="s">
        <v>42</v>
      </c>
      <c r="D1209" s="2" t="s">
        <v>15</v>
      </c>
      <c r="E1209" s="2" t="s">
        <v>61</v>
      </c>
      <c r="F1209" s="3">
        <v>44320</v>
      </c>
      <c r="G1209" s="4">
        <v>10633</v>
      </c>
      <c r="H1209" s="5">
        <v>14</v>
      </c>
      <c r="I1209" s="2">
        <v>409</v>
      </c>
    </row>
    <row r="1210" spans="3:9" x14ac:dyDescent="0.35">
      <c r="C1210" s="2" t="s">
        <v>54</v>
      </c>
      <c r="D1210" s="2" t="s">
        <v>20</v>
      </c>
      <c r="E1210" s="2" t="s">
        <v>16</v>
      </c>
      <c r="F1210" s="3">
        <v>44320</v>
      </c>
      <c r="G1210" s="4">
        <v>11319</v>
      </c>
      <c r="H1210" s="5">
        <v>66</v>
      </c>
      <c r="I1210" s="2">
        <v>708</v>
      </c>
    </row>
    <row r="1211" spans="3:9" x14ac:dyDescent="0.35">
      <c r="C1211" s="2" t="s">
        <v>33</v>
      </c>
      <c r="D1211" s="2" t="s">
        <v>24</v>
      </c>
      <c r="E1211" s="2" t="s">
        <v>73</v>
      </c>
      <c r="F1211" s="3">
        <v>44320</v>
      </c>
      <c r="G1211" s="4">
        <v>8799</v>
      </c>
      <c r="H1211" s="5">
        <v>126</v>
      </c>
      <c r="I1211" s="2">
        <v>518</v>
      </c>
    </row>
    <row r="1212" spans="3:9" x14ac:dyDescent="0.35">
      <c r="C1212" s="2" t="s">
        <v>62</v>
      </c>
      <c r="D1212" s="2" t="s">
        <v>28</v>
      </c>
      <c r="E1212" s="2" t="s">
        <v>61</v>
      </c>
      <c r="F1212" s="3">
        <v>44320</v>
      </c>
      <c r="G1212" s="4">
        <v>2695</v>
      </c>
      <c r="H1212" s="5">
        <v>49</v>
      </c>
      <c r="I1212" s="2">
        <v>104</v>
      </c>
    </row>
    <row r="1213" spans="3:9" x14ac:dyDescent="0.35">
      <c r="C1213" s="2" t="s">
        <v>23</v>
      </c>
      <c r="D1213" s="2" t="s">
        <v>45</v>
      </c>
      <c r="E1213" s="2" t="s">
        <v>25</v>
      </c>
      <c r="F1213" s="3">
        <v>44320</v>
      </c>
      <c r="G1213" s="4">
        <v>245</v>
      </c>
      <c r="H1213" s="5">
        <v>224</v>
      </c>
      <c r="I1213" s="2">
        <v>25</v>
      </c>
    </row>
    <row r="1214" spans="3:9" x14ac:dyDescent="0.35">
      <c r="C1214" s="2" t="s">
        <v>76</v>
      </c>
      <c r="D1214" s="2" t="s">
        <v>15</v>
      </c>
      <c r="E1214" s="2" t="s">
        <v>34</v>
      </c>
      <c r="F1214" s="3">
        <v>44320</v>
      </c>
      <c r="G1214" s="4">
        <v>3647</v>
      </c>
      <c r="H1214" s="5">
        <v>85</v>
      </c>
      <c r="I1214" s="2">
        <v>406</v>
      </c>
    </row>
    <row r="1215" spans="3:9" x14ac:dyDescent="0.35">
      <c r="C1215" s="2" t="s">
        <v>23</v>
      </c>
      <c r="D1215" s="2" t="s">
        <v>20</v>
      </c>
      <c r="E1215" s="2" t="s">
        <v>38</v>
      </c>
      <c r="F1215" s="3">
        <v>44320</v>
      </c>
      <c r="G1215" s="4">
        <v>6412</v>
      </c>
      <c r="H1215" s="5">
        <v>31</v>
      </c>
      <c r="I1215" s="2">
        <v>257</v>
      </c>
    </row>
    <row r="1216" spans="3:9" x14ac:dyDescent="0.35">
      <c r="C1216" s="2" t="s">
        <v>64</v>
      </c>
      <c r="D1216" s="2" t="s">
        <v>15</v>
      </c>
      <c r="E1216" s="2" t="s">
        <v>74</v>
      </c>
      <c r="F1216" s="3">
        <v>44320</v>
      </c>
      <c r="G1216" s="4">
        <v>2905</v>
      </c>
      <c r="H1216" s="5">
        <v>149</v>
      </c>
      <c r="I1216" s="2">
        <v>112</v>
      </c>
    </row>
    <row r="1217" spans="3:9" x14ac:dyDescent="0.35">
      <c r="C1217" s="2" t="s">
        <v>23</v>
      </c>
      <c r="D1217" s="2" t="s">
        <v>24</v>
      </c>
      <c r="E1217" s="2" t="s">
        <v>63</v>
      </c>
      <c r="F1217" s="3">
        <v>44320</v>
      </c>
      <c r="G1217" s="4">
        <v>13650</v>
      </c>
      <c r="H1217" s="5">
        <v>235</v>
      </c>
      <c r="I1217" s="2">
        <v>427</v>
      </c>
    </row>
    <row r="1218" spans="3:9" x14ac:dyDescent="0.35">
      <c r="C1218" s="2" t="s">
        <v>51</v>
      </c>
      <c r="D1218" s="2" t="s">
        <v>20</v>
      </c>
      <c r="E1218" s="2" t="s">
        <v>75</v>
      </c>
      <c r="F1218" s="3">
        <v>44320</v>
      </c>
      <c r="G1218" s="4">
        <v>623</v>
      </c>
      <c r="H1218" s="5">
        <v>9</v>
      </c>
      <c r="I1218" s="2">
        <v>37</v>
      </c>
    </row>
    <row r="1219" spans="3:9" x14ac:dyDescent="0.35">
      <c r="C1219" s="2" t="s">
        <v>23</v>
      </c>
      <c r="D1219" s="2" t="s">
        <v>24</v>
      </c>
      <c r="E1219" s="2" t="s">
        <v>72</v>
      </c>
      <c r="F1219" s="3">
        <v>44320</v>
      </c>
      <c r="G1219" s="4">
        <v>5131</v>
      </c>
      <c r="H1219" s="5">
        <v>196</v>
      </c>
      <c r="I1219" s="2">
        <v>514</v>
      </c>
    </row>
    <row r="1220" spans="3:9" x14ac:dyDescent="0.35">
      <c r="C1220" s="2" t="s">
        <v>23</v>
      </c>
      <c r="D1220" s="2" t="s">
        <v>15</v>
      </c>
      <c r="E1220" s="2" t="s">
        <v>58</v>
      </c>
      <c r="F1220" s="3">
        <v>44320</v>
      </c>
      <c r="G1220" s="4">
        <v>8722</v>
      </c>
      <c r="H1220" s="5">
        <v>146</v>
      </c>
      <c r="I1220" s="2">
        <v>970</v>
      </c>
    </row>
    <row r="1221" spans="3:9" x14ac:dyDescent="0.35">
      <c r="C1221" s="2" t="s">
        <v>66</v>
      </c>
      <c r="D1221" s="2" t="s">
        <v>45</v>
      </c>
      <c r="E1221" s="2" t="s">
        <v>34</v>
      </c>
      <c r="F1221" s="3">
        <v>44321</v>
      </c>
      <c r="G1221" s="4">
        <v>1211</v>
      </c>
      <c r="H1221" s="5">
        <v>53</v>
      </c>
      <c r="I1221" s="2">
        <v>87</v>
      </c>
    </row>
    <row r="1222" spans="3:9" x14ac:dyDescent="0.35">
      <c r="C1222" s="2" t="s">
        <v>68</v>
      </c>
      <c r="D1222" s="2" t="s">
        <v>40</v>
      </c>
      <c r="E1222" s="2" t="s">
        <v>26</v>
      </c>
      <c r="F1222" s="3">
        <v>44321</v>
      </c>
      <c r="G1222" s="4">
        <v>2002</v>
      </c>
      <c r="H1222" s="5">
        <v>378</v>
      </c>
      <c r="I1222" s="2">
        <v>126</v>
      </c>
    </row>
    <row r="1223" spans="3:9" x14ac:dyDescent="0.35">
      <c r="C1223" s="2" t="s">
        <v>41</v>
      </c>
      <c r="D1223" s="2" t="s">
        <v>20</v>
      </c>
      <c r="E1223" s="2" t="s">
        <v>65</v>
      </c>
      <c r="F1223" s="3">
        <v>44321</v>
      </c>
      <c r="G1223" s="4">
        <v>2100</v>
      </c>
      <c r="H1223" s="5">
        <v>37</v>
      </c>
      <c r="I1223" s="2">
        <v>175</v>
      </c>
    </row>
    <row r="1224" spans="3:9" x14ac:dyDescent="0.35">
      <c r="C1224" s="2" t="s">
        <v>23</v>
      </c>
      <c r="D1224" s="2" t="s">
        <v>28</v>
      </c>
      <c r="E1224" s="2" t="s">
        <v>34</v>
      </c>
      <c r="F1224" s="3">
        <v>44321</v>
      </c>
      <c r="G1224" s="4">
        <v>2765</v>
      </c>
      <c r="H1224" s="5">
        <v>147</v>
      </c>
      <c r="I1224" s="2">
        <v>231</v>
      </c>
    </row>
    <row r="1225" spans="3:9" x14ac:dyDescent="0.35">
      <c r="C1225" s="2" t="s">
        <v>48</v>
      </c>
      <c r="D1225" s="2" t="s">
        <v>20</v>
      </c>
      <c r="E1225" s="2" t="s">
        <v>53</v>
      </c>
      <c r="F1225" s="3">
        <v>44321</v>
      </c>
      <c r="G1225" s="4">
        <v>9198</v>
      </c>
      <c r="H1225" s="5">
        <v>133</v>
      </c>
      <c r="I1225" s="2">
        <v>318</v>
      </c>
    </row>
    <row r="1226" spans="3:9" x14ac:dyDescent="0.35">
      <c r="C1226" s="2" t="s">
        <v>71</v>
      </c>
      <c r="D1226" s="2" t="s">
        <v>45</v>
      </c>
      <c r="E1226" s="2" t="s">
        <v>32</v>
      </c>
      <c r="F1226" s="3">
        <v>44321</v>
      </c>
      <c r="G1226" s="4">
        <v>5852</v>
      </c>
      <c r="H1226" s="5">
        <v>18</v>
      </c>
      <c r="I1226" s="2">
        <v>391</v>
      </c>
    </row>
    <row r="1227" spans="3:9" x14ac:dyDescent="0.35">
      <c r="C1227" s="2" t="s">
        <v>77</v>
      </c>
      <c r="D1227" s="2" t="s">
        <v>20</v>
      </c>
      <c r="E1227" s="2" t="s">
        <v>61</v>
      </c>
      <c r="F1227" s="3">
        <v>44321</v>
      </c>
      <c r="G1227" s="4">
        <v>17892</v>
      </c>
      <c r="H1227" s="5">
        <v>181</v>
      </c>
      <c r="I1227" s="2">
        <v>746</v>
      </c>
    </row>
    <row r="1228" spans="3:9" x14ac:dyDescent="0.35">
      <c r="C1228" s="2" t="s">
        <v>30</v>
      </c>
      <c r="D1228" s="2" t="s">
        <v>45</v>
      </c>
      <c r="E1228" s="2" t="s">
        <v>49</v>
      </c>
      <c r="F1228" s="3">
        <v>44321</v>
      </c>
      <c r="G1228" s="4">
        <v>5117</v>
      </c>
      <c r="H1228" s="5">
        <v>44</v>
      </c>
      <c r="I1228" s="2">
        <v>223</v>
      </c>
    </row>
    <row r="1229" spans="3:9" x14ac:dyDescent="0.35">
      <c r="C1229" s="2" t="s">
        <v>52</v>
      </c>
      <c r="D1229" s="2" t="s">
        <v>40</v>
      </c>
      <c r="E1229" s="2" t="s">
        <v>32</v>
      </c>
      <c r="F1229" s="3">
        <v>44321</v>
      </c>
      <c r="G1229" s="4">
        <v>3024</v>
      </c>
      <c r="H1229" s="5">
        <v>153</v>
      </c>
      <c r="I1229" s="2">
        <v>144</v>
      </c>
    </row>
    <row r="1230" spans="3:9" x14ac:dyDescent="0.35">
      <c r="C1230" s="2" t="s">
        <v>42</v>
      </c>
      <c r="D1230" s="2" t="s">
        <v>15</v>
      </c>
      <c r="E1230" s="2" t="s">
        <v>73</v>
      </c>
      <c r="F1230" s="3">
        <v>44321</v>
      </c>
      <c r="G1230" s="4">
        <v>3479</v>
      </c>
      <c r="H1230" s="5">
        <v>274</v>
      </c>
      <c r="I1230" s="2">
        <v>174</v>
      </c>
    </row>
    <row r="1231" spans="3:9" x14ac:dyDescent="0.35">
      <c r="C1231" s="2" t="s">
        <v>64</v>
      </c>
      <c r="D1231" s="2" t="s">
        <v>28</v>
      </c>
      <c r="E1231" s="2" t="s">
        <v>43</v>
      </c>
      <c r="F1231" s="3">
        <v>44321</v>
      </c>
      <c r="G1231" s="4">
        <v>1554</v>
      </c>
      <c r="H1231" s="5">
        <v>167</v>
      </c>
      <c r="I1231" s="2">
        <v>74</v>
      </c>
    </row>
    <row r="1232" spans="3:9" x14ac:dyDescent="0.35">
      <c r="C1232" s="2" t="s">
        <v>77</v>
      </c>
      <c r="D1232" s="2" t="s">
        <v>28</v>
      </c>
      <c r="E1232" s="2" t="s">
        <v>32</v>
      </c>
      <c r="F1232" s="3">
        <v>44321</v>
      </c>
      <c r="G1232" s="4">
        <v>2884</v>
      </c>
      <c r="H1232" s="5">
        <v>2</v>
      </c>
      <c r="I1232" s="2">
        <v>145</v>
      </c>
    </row>
    <row r="1233" spans="3:9" x14ac:dyDescent="0.35">
      <c r="C1233" s="2" t="s">
        <v>62</v>
      </c>
      <c r="D1233" s="2" t="s">
        <v>40</v>
      </c>
      <c r="E1233" s="2" t="s">
        <v>73</v>
      </c>
      <c r="F1233" s="3">
        <v>44321</v>
      </c>
      <c r="G1233" s="4">
        <v>4774</v>
      </c>
      <c r="H1233" s="5">
        <v>344</v>
      </c>
      <c r="I1233" s="2">
        <v>299</v>
      </c>
    </row>
    <row r="1234" spans="3:9" x14ac:dyDescent="0.35">
      <c r="C1234" s="2" t="s">
        <v>30</v>
      </c>
      <c r="D1234" s="2" t="s">
        <v>15</v>
      </c>
      <c r="E1234" s="2" t="s">
        <v>65</v>
      </c>
      <c r="F1234" s="3">
        <v>44321</v>
      </c>
      <c r="G1234" s="4">
        <v>3556</v>
      </c>
      <c r="H1234" s="5">
        <v>7</v>
      </c>
      <c r="I1234" s="2">
        <v>238</v>
      </c>
    </row>
    <row r="1235" spans="3:9" x14ac:dyDescent="0.35">
      <c r="C1235" s="2" t="s">
        <v>33</v>
      </c>
      <c r="D1235" s="2" t="s">
        <v>20</v>
      </c>
      <c r="E1235" s="2" t="s">
        <v>26</v>
      </c>
      <c r="F1235" s="3">
        <v>44321</v>
      </c>
      <c r="G1235" s="4">
        <v>7742</v>
      </c>
      <c r="H1235" s="5">
        <v>66</v>
      </c>
      <c r="I1235" s="2">
        <v>484</v>
      </c>
    </row>
    <row r="1236" spans="3:9" x14ac:dyDescent="0.35">
      <c r="C1236" s="2" t="s">
        <v>35</v>
      </c>
      <c r="D1236" s="2" t="s">
        <v>28</v>
      </c>
      <c r="E1236" s="2" t="s">
        <v>65</v>
      </c>
      <c r="F1236" s="3">
        <v>44321</v>
      </c>
      <c r="G1236" s="4">
        <v>917</v>
      </c>
      <c r="H1236" s="5">
        <v>32</v>
      </c>
      <c r="I1236" s="2">
        <v>51</v>
      </c>
    </row>
    <row r="1237" spans="3:9" x14ac:dyDescent="0.35">
      <c r="C1237" s="2" t="s">
        <v>64</v>
      </c>
      <c r="D1237" s="2" t="s">
        <v>15</v>
      </c>
      <c r="E1237" s="2" t="s">
        <v>44</v>
      </c>
      <c r="F1237" s="3">
        <v>44322</v>
      </c>
      <c r="G1237" s="4">
        <v>8176</v>
      </c>
      <c r="H1237" s="5">
        <v>332</v>
      </c>
      <c r="I1237" s="2">
        <v>546</v>
      </c>
    </row>
    <row r="1238" spans="3:9" x14ac:dyDescent="0.35">
      <c r="C1238" s="2" t="s">
        <v>56</v>
      </c>
      <c r="D1238" s="2" t="s">
        <v>45</v>
      </c>
      <c r="E1238" s="2" t="s">
        <v>65</v>
      </c>
      <c r="F1238" s="3">
        <v>44322</v>
      </c>
      <c r="G1238" s="4">
        <v>14357</v>
      </c>
      <c r="H1238" s="5">
        <v>215</v>
      </c>
      <c r="I1238" s="2">
        <v>1026</v>
      </c>
    </row>
    <row r="1239" spans="3:9" x14ac:dyDescent="0.35">
      <c r="C1239" s="2" t="s">
        <v>47</v>
      </c>
      <c r="D1239" s="2" t="s">
        <v>20</v>
      </c>
      <c r="E1239" s="2" t="s">
        <v>49</v>
      </c>
      <c r="F1239" s="3">
        <v>44322</v>
      </c>
      <c r="G1239" s="4">
        <v>4669</v>
      </c>
      <c r="H1239" s="5">
        <v>55</v>
      </c>
      <c r="I1239" s="2">
        <v>187</v>
      </c>
    </row>
    <row r="1240" spans="3:9" x14ac:dyDescent="0.35">
      <c r="C1240" s="2" t="s">
        <v>14</v>
      </c>
      <c r="D1240" s="2" t="s">
        <v>28</v>
      </c>
      <c r="E1240" s="2" t="s">
        <v>38</v>
      </c>
      <c r="F1240" s="3">
        <v>44322</v>
      </c>
      <c r="G1240" s="4">
        <v>13608</v>
      </c>
      <c r="H1240" s="5">
        <v>39</v>
      </c>
      <c r="I1240" s="2">
        <v>504</v>
      </c>
    </row>
    <row r="1241" spans="3:9" x14ac:dyDescent="0.35">
      <c r="C1241" s="2" t="s">
        <v>47</v>
      </c>
      <c r="D1241" s="2" t="s">
        <v>28</v>
      </c>
      <c r="E1241" s="2" t="s">
        <v>44</v>
      </c>
      <c r="F1241" s="3">
        <v>44322</v>
      </c>
      <c r="G1241" s="4">
        <v>2933</v>
      </c>
      <c r="H1241" s="5">
        <v>273</v>
      </c>
      <c r="I1241" s="2">
        <v>140</v>
      </c>
    </row>
    <row r="1242" spans="3:9" x14ac:dyDescent="0.35">
      <c r="C1242" s="2" t="s">
        <v>69</v>
      </c>
      <c r="D1242" s="2" t="s">
        <v>28</v>
      </c>
      <c r="E1242" s="2" t="s">
        <v>32</v>
      </c>
      <c r="F1242" s="3">
        <v>44322</v>
      </c>
      <c r="G1242" s="4">
        <v>7056</v>
      </c>
      <c r="H1242" s="5">
        <v>146</v>
      </c>
      <c r="I1242" s="2">
        <v>471</v>
      </c>
    </row>
    <row r="1243" spans="3:9" x14ac:dyDescent="0.35">
      <c r="C1243" s="2" t="s">
        <v>77</v>
      </c>
      <c r="D1243" s="2" t="s">
        <v>40</v>
      </c>
      <c r="E1243" s="2" t="s">
        <v>32</v>
      </c>
      <c r="F1243" s="3">
        <v>44322</v>
      </c>
      <c r="G1243" s="4">
        <v>10024</v>
      </c>
      <c r="H1243" s="5">
        <v>32</v>
      </c>
      <c r="I1243" s="2">
        <v>627</v>
      </c>
    </row>
    <row r="1244" spans="3:9" x14ac:dyDescent="0.35">
      <c r="C1244" s="2" t="s">
        <v>33</v>
      </c>
      <c r="D1244" s="2" t="s">
        <v>20</v>
      </c>
      <c r="E1244" s="2" t="s">
        <v>63</v>
      </c>
      <c r="F1244" s="3">
        <v>44322</v>
      </c>
      <c r="G1244" s="4">
        <v>4438</v>
      </c>
      <c r="H1244" s="5">
        <v>212</v>
      </c>
      <c r="I1244" s="2">
        <v>154</v>
      </c>
    </row>
    <row r="1245" spans="3:9" x14ac:dyDescent="0.35">
      <c r="C1245" s="2" t="s">
        <v>59</v>
      </c>
      <c r="D1245" s="2" t="s">
        <v>45</v>
      </c>
      <c r="E1245" s="2" t="s">
        <v>26</v>
      </c>
      <c r="F1245" s="3">
        <v>44323</v>
      </c>
      <c r="G1245" s="4">
        <v>14413</v>
      </c>
      <c r="H1245" s="5">
        <v>94</v>
      </c>
      <c r="I1245" s="2">
        <v>1602</v>
      </c>
    </row>
    <row r="1246" spans="3:9" x14ac:dyDescent="0.35">
      <c r="C1246" s="2" t="s">
        <v>37</v>
      </c>
      <c r="D1246" s="2" t="s">
        <v>15</v>
      </c>
      <c r="E1246" s="2" t="s">
        <v>49</v>
      </c>
      <c r="F1246" s="3">
        <v>44323</v>
      </c>
      <c r="G1246" s="4">
        <v>4305</v>
      </c>
      <c r="H1246" s="5">
        <v>226</v>
      </c>
      <c r="I1246" s="2">
        <v>160</v>
      </c>
    </row>
    <row r="1247" spans="3:9" x14ac:dyDescent="0.35">
      <c r="C1247" s="2" t="s">
        <v>52</v>
      </c>
      <c r="D1247" s="2" t="s">
        <v>15</v>
      </c>
      <c r="E1247" s="2" t="s">
        <v>26</v>
      </c>
      <c r="F1247" s="3">
        <v>44323</v>
      </c>
      <c r="G1247" s="4">
        <v>1729</v>
      </c>
      <c r="H1247" s="5">
        <v>108</v>
      </c>
      <c r="I1247" s="2">
        <v>133</v>
      </c>
    </row>
    <row r="1248" spans="3:9" x14ac:dyDescent="0.35">
      <c r="C1248" s="2" t="s">
        <v>59</v>
      </c>
      <c r="D1248" s="2" t="s">
        <v>45</v>
      </c>
      <c r="E1248" s="2" t="s">
        <v>31</v>
      </c>
      <c r="F1248" s="3">
        <v>44323</v>
      </c>
      <c r="G1248" s="4">
        <v>91</v>
      </c>
      <c r="H1248" s="5">
        <v>177</v>
      </c>
      <c r="I1248" s="2">
        <v>5</v>
      </c>
    </row>
    <row r="1249" spans="3:9" x14ac:dyDescent="0.35">
      <c r="C1249" s="2" t="s">
        <v>41</v>
      </c>
      <c r="D1249" s="2" t="s">
        <v>24</v>
      </c>
      <c r="E1249" s="2" t="s">
        <v>65</v>
      </c>
      <c r="F1249" s="3">
        <v>44323</v>
      </c>
      <c r="G1249" s="4">
        <v>637</v>
      </c>
      <c r="H1249" s="5">
        <v>37</v>
      </c>
      <c r="I1249" s="2">
        <v>49</v>
      </c>
    </row>
    <row r="1250" spans="3:9" x14ac:dyDescent="0.35">
      <c r="C1250" s="2" t="s">
        <v>76</v>
      </c>
      <c r="D1250" s="2" t="s">
        <v>28</v>
      </c>
      <c r="E1250" s="2" t="s">
        <v>25</v>
      </c>
      <c r="F1250" s="3">
        <v>44323</v>
      </c>
      <c r="G1250" s="4">
        <v>10178</v>
      </c>
      <c r="H1250" s="5">
        <v>205</v>
      </c>
      <c r="I1250" s="2">
        <v>727</v>
      </c>
    </row>
    <row r="1251" spans="3:9" x14ac:dyDescent="0.35">
      <c r="C1251" s="2" t="s">
        <v>30</v>
      </c>
      <c r="D1251" s="2" t="s">
        <v>40</v>
      </c>
      <c r="E1251" s="2" t="s">
        <v>58</v>
      </c>
      <c r="F1251" s="3">
        <v>44323</v>
      </c>
      <c r="G1251" s="4">
        <v>1358</v>
      </c>
      <c r="H1251" s="5">
        <v>90</v>
      </c>
      <c r="I1251" s="2">
        <v>170</v>
      </c>
    </row>
    <row r="1252" spans="3:9" x14ac:dyDescent="0.35">
      <c r="C1252" s="2" t="s">
        <v>54</v>
      </c>
      <c r="D1252" s="2" t="s">
        <v>45</v>
      </c>
      <c r="E1252" s="2" t="s">
        <v>17</v>
      </c>
      <c r="F1252" s="3">
        <v>44323</v>
      </c>
      <c r="G1252" s="4">
        <v>3423</v>
      </c>
      <c r="H1252" s="5">
        <v>92</v>
      </c>
      <c r="I1252" s="2">
        <v>111</v>
      </c>
    </row>
    <row r="1253" spans="3:9" x14ac:dyDescent="0.35">
      <c r="C1253" s="2" t="s">
        <v>37</v>
      </c>
      <c r="D1253" s="2" t="s">
        <v>40</v>
      </c>
      <c r="E1253" s="2" t="s">
        <v>39</v>
      </c>
      <c r="F1253" s="3">
        <v>44323</v>
      </c>
      <c r="G1253" s="4">
        <v>4291</v>
      </c>
      <c r="H1253" s="5">
        <v>469</v>
      </c>
      <c r="I1253" s="2">
        <v>253</v>
      </c>
    </row>
    <row r="1254" spans="3:9" x14ac:dyDescent="0.35">
      <c r="C1254" s="2" t="s">
        <v>41</v>
      </c>
      <c r="D1254" s="2" t="s">
        <v>24</v>
      </c>
      <c r="E1254" s="2" t="s">
        <v>16</v>
      </c>
      <c r="F1254" s="3">
        <v>44323</v>
      </c>
      <c r="G1254" s="4">
        <v>4970</v>
      </c>
      <c r="H1254" s="5">
        <v>295</v>
      </c>
      <c r="I1254" s="2">
        <v>332</v>
      </c>
    </row>
    <row r="1255" spans="3:9" x14ac:dyDescent="0.35">
      <c r="C1255" s="2" t="s">
        <v>71</v>
      </c>
      <c r="D1255" s="2" t="s">
        <v>24</v>
      </c>
      <c r="E1255" s="2" t="s">
        <v>63</v>
      </c>
      <c r="F1255" s="3">
        <v>44323</v>
      </c>
      <c r="G1255" s="4">
        <v>6874</v>
      </c>
      <c r="H1255" s="5">
        <v>438</v>
      </c>
      <c r="I1255" s="2">
        <v>265</v>
      </c>
    </row>
    <row r="1256" spans="3:9" x14ac:dyDescent="0.35">
      <c r="C1256" s="2" t="s">
        <v>76</v>
      </c>
      <c r="D1256" s="2" t="s">
        <v>40</v>
      </c>
      <c r="E1256" s="2" t="s">
        <v>49</v>
      </c>
      <c r="F1256" s="3">
        <v>44323</v>
      </c>
      <c r="G1256" s="4">
        <v>4550</v>
      </c>
      <c r="H1256" s="5">
        <v>65</v>
      </c>
      <c r="I1256" s="2">
        <v>198</v>
      </c>
    </row>
    <row r="1257" spans="3:9" x14ac:dyDescent="0.35">
      <c r="C1257" s="2" t="s">
        <v>37</v>
      </c>
      <c r="D1257" s="2" t="s">
        <v>15</v>
      </c>
      <c r="E1257" s="2" t="s">
        <v>73</v>
      </c>
      <c r="F1257" s="3">
        <v>44323</v>
      </c>
      <c r="G1257" s="4">
        <v>1652</v>
      </c>
      <c r="H1257" s="5">
        <v>61</v>
      </c>
      <c r="I1257" s="2">
        <v>92</v>
      </c>
    </row>
    <row r="1258" spans="3:9" x14ac:dyDescent="0.35">
      <c r="C1258" s="2" t="s">
        <v>78</v>
      </c>
      <c r="D1258" s="2" t="s">
        <v>15</v>
      </c>
      <c r="E1258" s="2" t="s">
        <v>25</v>
      </c>
      <c r="F1258" s="3">
        <v>44323</v>
      </c>
      <c r="G1258" s="4">
        <v>1946</v>
      </c>
      <c r="H1258" s="5">
        <v>190</v>
      </c>
      <c r="I1258" s="2">
        <v>163</v>
      </c>
    </row>
    <row r="1259" spans="3:9" x14ac:dyDescent="0.35">
      <c r="C1259" s="2" t="s">
        <v>66</v>
      </c>
      <c r="D1259" s="2" t="s">
        <v>45</v>
      </c>
      <c r="E1259" s="2" t="s">
        <v>32</v>
      </c>
      <c r="F1259" s="3">
        <v>44323</v>
      </c>
      <c r="G1259" s="4">
        <v>8407</v>
      </c>
      <c r="H1259" s="5">
        <v>73</v>
      </c>
      <c r="I1259" s="2">
        <v>526</v>
      </c>
    </row>
    <row r="1260" spans="3:9" x14ac:dyDescent="0.35">
      <c r="C1260" s="2" t="s">
        <v>14</v>
      </c>
      <c r="D1260" s="2" t="s">
        <v>45</v>
      </c>
      <c r="E1260" s="2" t="s">
        <v>43</v>
      </c>
      <c r="F1260" s="3">
        <v>44323</v>
      </c>
      <c r="G1260" s="4">
        <v>2422</v>
      </c>
      <c r="H1260" s="5">
        <v>208</v>
      </c>
      <c r="I1260" s="2">
        <v>143</v>
      </c>
    </row>
    <row r="1261" spans="3:9" x14ac:dyDescent="0.35">
      <c r="C1261" s="2" t="s">
        <v>71</v>
      </c>
      <c r="D1261" s="2" t="s">
        <v>28</v>
      </c>
      <c r="E1261" s="2" t="s">
        <v>17</v>
      </c>
      <c r="F1261" s="3">
        <v>44323</v>
      </c>
      <c r="G1261" s="4">
        <v>4788</v>
      </c>
      <c r="H1261" s="5">
        <v>62</v>
      </c>
      <c r="I1261" s="2">
        <v>178</v>
      </c>
    </row>
    <row r="1262" spans="3:9" x14ac:dyDescent="0.35">
      <c r="C1262" s="2" t="s">
        <v>23</v>
      </c>
      <c r="D1262" s="2" t="s">
        <v>40</v>
      </c>
      <c r="E1262" s="2" t="s">
        <v>39</v>
      </c>
      <c r="F1262" s="3">
        <v>44323</v>
      </c>
      <c r="G1262" s="4">
        <v>294</v>
      </c>
      <c r="H1262" s="5">
        <v>354</v>
      </c>
      <c r="I1262" s="2">
        <v>17</v>
      </c>
    </row>
    <row r="1263" spans="3:9" x14ac:dyDescent="0.35">
      <c r="C1263" s="2" t="s">
        <v>30</v>
      </c>
      <c r="D1263" s="2" t="s">
        <v>45</v>
      </c>
      <c r="E1263" s="2" t="s">
        <v>44</v>
      </c>
      <c r="F1263" s="3">
        <v>44326</v>
      </c>
      <c r="G1263" s="4">
        <v>5453</v>
      </c>
      <c r="H1263" s="5">
        <v>172</v>
      </c>
      <c r="I1263" s="2">
        <v>390</v>
      </c>
    </row>
    <row r="1264" spans="3:9" x14ac:dyDescent="0.35">
      <c r="C1264" s="2" t="s">
        <v>69</v>
      </c>
      <c r="D1264" s="2" t="s">
        <v>24</v>
      </c>
      <c r="E1264" s="2" t="s">
        <v>74</v>
      </c>
      <c r="F1264" s="3">
        <v>44326</v>
      </c>
      <c r="G1264" s="4">
        <v>7378</v>
      </c>
      <c r="H1264" s="5">
        <v>121</v>
      </c>
      <c r="I1264" s="2">
        <v>352</v>
      </c>
    </row>
    <row r="1265" spans="3:9" x14ac:dyDescent="0.35">
      <c r="C1265" s="2" t="s">
        <v>68</v>
      </c>
      <c r="D1265" s="2" t="s">
        <v>40</v>
      </c>
      <c r="E1265" s="2" t="s">
        <v>25</v>
      </c>
      <c r="F1265" s="3">
        <v>44326</v>
      </c>
      <c r="G1265" s="4">
        <v>10710</v>
      </c>
      <c r="H1265" s="5">
        <v>56</v>
      </c>
      <c r="I1265" s="2">
        <v>670</v>
      </c>
    </row>
    <row r="1266" spans="3:9" x14ac:dyDescent="0.35">
      <c r="C1266" s="2" t="s">
        <v>69</v>
      </c>
      <c r="D1266" s="2" t="s">
        <v>24</v>
      </c>
      <c r="E1266" s="2" t="s">
        <v>32</v>
      </c>
      <c r="F1266" s="3">
        <v>44326</v>
      </c>
      <c r="G1266" s="4">
        <v>2807</v>
      </c>
      <c r="H1266" s="5">
        <v>172</v>
      </c>
      <c r="I1266" s="2">
        <v>156</v>
      </c>
    </row>
    <row r="1267" spans="3:9" x14ac:dyDescent="0.35">
      <c r="C1267" s="2" t="s">
        <v>71</v>
      </c>
      <c r="D1267" s="2" t="s">
        <v>28</v>
      </c>
      <c r="E1267" s="2" t="s">
        <v>58</v>
      </c>
      <c r="F1267" s="3">
        <v>44326</v>
      </c>
      <c r="G1267" s="4">
        <v>9044</v>
      </c>
      <c r="H1267" s="5">
        <v>64</v>
      </c>
      <c r="I1267" s="2">
        <v>754</v>
      </c>
    </row>
    <row r="1268" spans="3:9" x14ac:dyDescent="0.35">
      <c r="C1268" s="2" t="s">
        <v>71</v>
      </c>
      <c r="D1268" s="2" t="s">
        <v>45</v>
      </c>
      <c r="E1268" s="2" t="s">
        <v>17</v>
      </c>
      <c r="F1268" s="3">
        <v>44326</v>
      </c>
      <c r="G1268" s="4">
        <v>5446</v>
      </c>
      <c r="H1268" s="5">
        <v>34</v>
      </c>
      <c r="I1268" s="2">
        <v>195</v>
      </c>
    </row>
    <row r="1269" spans="3:9" x14ac:dyDescent="0.35">
      <c r="C1269" s="2" t="s">
        <v>76</v>
      </c>
      <c r="D1269" s="2" t="s">
        <v>24</v>
      </c>
      <c r="E1269" s="2" t="s">
        <v>39</v>
      </c>
      <c r="F1269" s="3">
        <v>44326</v>
      </c>
      <c r="G1269" s="4">
        <v>16065</v>
      </c>
      <c r="H1269" s="5">
        <v>98</v>
      </c>
      <c r="I1269" s="2">
        <v>1236</v>
      </c>
    </row>
    <row r="1270" spans="3:9" x14ac:dyDescent="0.35">
      <c r="C1270" s="2" t="s">
        <v>64</v>
      </c>
      <c r="D1270" s="2" t="s">
        <v>24</v>
      </c>
      <c r="E1270" s="2" t="s">
        <v>32</v>
      </c>
      <c r="F1270" s="3">
        <v>44326</v>
      </c>
      <c r="G1270" s="4">
        <v>3682</v>
      </c>
      <c r="H1270" s="5">
        <v>288</v>
      </c>
      <c r="I1270" s="2">
        <v>168</v>
      </c>
    </row>
    <row r="1271" spans="3:9" x14ac:dyDescent="0.35">
      <c r="C1271" s="2" t="s">
        <v>76</v>
      </c>
      <c r="D1271" s="2" t="s">
        <v>45</v>
      </c>
      <c r="E1271" s="2" t="s">
        <v>44</v>
      </c>
      <c r="F1271" s="3">
        <v>44326</v>
      </c>
      <c r="G1271" s="4">
        <v>2548</v>
      </c>
      <c r="H1271" s="5">
        <v>25</v>
      </c>
      <c r="I1271" s="2">
        <v>142</v>
      </c>
    </row>
    <row r="1272" spans="3:9" x14ac:dyDescent="0.35">
      <c r="C1272" s="2" t="s">
        <v>59</v>
      </c>
      <c r="D1272" s="2" t="s">
        <v>15</v>
      </c>
      <c r="E1272" s="2" t="s">
        <v>57</v>
      </c>
      <c r="F1272" s="3">
        <v>44326</v>
      </c>
      <c r="G1272" s="4">
        <v>3052</v>
      </c>
      <c r="H1272" s="5">
        <v>179</v>
      </c>
      <c r="I1272" s="2">
        <v>114</v>
      </c>
    </row>
    <row r="1273" spans="3:9" x14ac:dyDescent="0.35">
      <c r="C1273" s="2" t="s">
        <v>23</v>
      </c>
      <c r="D1273" s="2" t="s">
        <v>20</v>
      </c>
      <c r="E1273" s="2" t="s">
        <v>34</v>
      </c>
      <c r="F1273" s="3">
        <v>44326</v>
      </c>
      <c r="G1273" s="4">
        <v>623</v>
      </c>
      <c r="H1273" s="5">
        <v>8</v>
      </c>
      <c r="I1273" s="2">
        <v>52</v>
      </c>
    </row>
    <row r="1274" spans="3:9" x14ac:dyDescent="0.35">
      <c r="C1274" s="2" t="s">
        <v>77</v>
      </c>
      <c r="D1274" s="2" t="s">
        <v>15</v>
      </c>
      <c r="E1274" s="2" t="s">
        <v>72</v>
      </c>
      <c r="F1274" s="3">
        <v>44326</v>
      </c>
      <c r="G1274" s="4">
        <v>3738</v>
      </c>
      <c r="H1274" s="5">
        <v>37</v>
      </c>
      <c r="I1274" s="2">
        <v>468</v>
      </c>
    </row>
    <row r="1275" spans="3:9" x14ac:dyDescent="0.35">
      <c r="C1275" s="2" t="s">
        <v>71</v>
      </c>
      <c r="D1275" s="2" t="s">
        <v>40</v>
      </c>
      <c r="E1275" s="2" t="s">
        <v>57</v>
      </c>
      <c r="F1275" s="3">
        <v>44327</v>
      </c>
      <c r="G1275" s="4">
        <v>1750</v>
      </c>
      <c r="H1275" s="5">
        <v>49</v>
      </c>
      <c r="I1275" s="2">
        <v>65</v>
      </c>
    </row>
    <row r="1276" spans="3:9" x14ac:dyDescent="0.35">
      <c r="C1276" s="2" t="s">
        <v>76</v>
      </c>
      <c r="D1276" s="2" t="s">
        <v>24</v>
      </c>
      <c r="E1276" s="2" t="s">
        <v>65</v>
      </c>
      <c r="F1276" s="3">
        <v>44327</v>
      </c>
      <c r="G1276" s="4">
        <v>4053</v>
      </c>
      <c r="H1276" s="5">
        <v>57</v>
      </c>
      <c r="I1276" s="2">
        <v>226</v>
      </c>
    </row>
    <row r="1277" spans="3:9" x14ac:dyDescent="0.35">
      <c r="C1277" s="2" t="s">
        <v>71</v>
      </c>
      <c r="D1277" s="2" t="s">
        <v>40</v>
      </c>
      <c r="E1277" s="2" t="s">
        <v>38</v>
      </c>
      <c r="F1277" s="3">
        <v>44327</v>
      </c>
      <c r="G1277" s="4">
        <v>2702</v>
      </c>
      <c r="H1277" s="5">
        <v>12</v>
      </c>
      <c r="I1277" s="2">
        <v>82</v>
      </c>
    </row>
    <row r="1278" spans="3:9" x14ac:dyDescent="0.35">
      <c r="C1278" s="2" t="s">
        <v>54</v>
      </c>
      <c r="D1278" s="2" t="s">
        <v>45</v>
      </c>
      <c r="E1278" s="2" t="s">
        <v>25</v>
      </c>
      <c r="F1278" s="3">
        <v>44327</v>
      </c>
      <c r="G1278" s="4">
        <v>7987</v>
      </c>
      <c r="H1278" s="5">
        <v>85</v>
      </c>
      <c r="I1278" s="2">
        <v>888</v>
      </c>
    </row>
    <row r="1279" spans="3:9" x14ac:dyDescent="0.35">
      <c r="C1279" s="2" t="s">
        <v>30</v>
      </c>
      <c r="D1279" s="2" t="s">
        <v>15</v>
      </c>
      <c r="E1279" s="2" t="s">
        <v>49</v>
      </c>
      <c r="F1279" s="3">
        <v>44327</v>
      </c>
      <c r="G1279" s="4">
        <v>1148</v>
      </c>
      <c r="H1279" s="5">
        <v>4</v>
      </c>
      <c r="I1279" s="2">
        <v>48</v>
      </c>
    </row>
    <row r="1280" spans="3:9" x14ac:dyDescent="0.35">
      <c r="C1280" s="2" t="s">
        <v>64</v>
      </c>
      <c r="D1280" s="2" t="s">
        <v>28</v>
      </c>
      <c r="E1280" s="2" t="s">
        <v>17</v>
      </c>
      <c r="F1280" s="3">
        <v>44328</v>
      </c>
      <c r="G1280" s="4">
        <v>4186</v>
      </c>
      <c r="H1280" s="5">
        <v>143</v>
      </c>
      <c r="I1280" s="2">
        <v>140</v>
      </c>
    </row>
    <row r="1281" spans="3:9" x14ac:dyDescent="0.35">
      <c r="C1281" s="2" t="s">
        <v>77</v>
      </c>
      <c r="D1281" s="2" t="s">
        <v>45</v>
      </c>
      <c r="E1281" s="2" t="s">
        <v>44</v>
      </c>
      <c r="F1281" s="3">
        <v>44328</v>
      </c>
      <c r="G1281" s="4">
        <v>5229</v>
      </c>
      <c r="H1281" s="5">
        <v>26</v>
      </c>
      <c r="I1281" s="2">
        <v>276</v>
      </c>
    </row>
    <row r="1282" spans="3:9" x14ac:dyDescent="0.35">
      <c r="C1282" s="2" t="s">
        <v>77</v>
      </c>
      <c r="D1282" s="2" t="s">
        <v>20</v>
      </c>
      <c r="E1282" s="2" t="s">
        <v>38</v>
      </c>
      <c r="F1282" s="3">
        <v>44328</v>
      </c>
      <c r="G1282" s="4">
        <v>6146</v>
      </c>
      <c r="H1282" s="5">
        <v>395</v>
      </c>
      <c r="I1282" s="2">
        <v>212</v>
      </c>
    </row>
    <row r="1283" spans="3:9" x14ac:dyDescent="0.35">
      <c r="C1283" s="2" t="s">
        <v>37</v>
      </c>
      <c r="D1283" s="2" t="s">
        <v>20</v>
      </c>
      <c r="E1283" s="2" t="s">
        <v>43</v>
      </c>
      <c r="F1283" s="3">
        <v>44328</v>
      </c>
      <c r="G1283" s="4">
        <v>11102</v>
      </c>
      <c r="H1283" s="5">
        <v>251</v>
      </c>
      <c r="I1283" s="2">
        <v>505</v>
      </c>
    </row>
    <row r="1284" spans="3:9" x14ac:dyDescent="0.35">
      <c r="C1284" s="2" t="s">
        <v>42</v>
      </c>
      <c r="D1284" s="2" t="s">
        <v>15</v>
      </c>
      <c r="E1284" s="2" t="s">
        <v>32</v>
      </c>
      <c r="F1284" s="3">
        <v>44328</v>
      </c>
      <c r="G1284" s="4">
        <v>15603</v>
      </c>
      <c r="H1284" s="5">
        <v>135</v>
      </c>
      <c r="I1284" s="2">
        <v>1041</v>
      </c>
    </row>
    <row r="1285" spans="3:9" x14ac:dyDescent="0.35">
      <c r="C1285" s="2" t="s">
        <v>42</v>
      </c>
      <c r="D1285" s="2" t="s">
        <v>15</v>
      </c>
      <c r="E1285" s="2" t="s">
        <v>44</v>
      </c>
      <c r="F1285" s="3">
        <v>44328</v>
      </c>
      <c r="G1285" s="4">
        <v>2758</v>
      </c>
      <c r="H1285" s="5">
        <v>177</v>
      </c>
      <c r="I1285" s="2">
        <v>138</v>
      </c>
    </row>
    <row r="1286" spans="3:9" x14ac:dyDescent="0.35">
      <c r="C1286" s="2" t="s">
        <v>69</v>
      </c>
      <c r="D1286" s="2" t="s">
        <v>40</v>
      </c>
      <c r="E1286" s="2" t="s">
        <v>25</v>
      </c>
      <c r="F1286" s="3">
        <v>44328</v>
      </c>
      <c r="G1286" s="4">
        <v>7420</v>
      </c>
      <c r="H1286" s="5">
        <v>234</v>
      </c>
      <c r="I1286" s="2">
        <v>619</v>
      </c>
    </row>
    <row r="1287" spans="3:9" x14ac:dyDescent="0.35">
      <c r="C1287" s="2" t="s">
        <v>47</v>
      </c>
      <c r="D1287" s="2" t="s">
        <v>45</v>
      </c>
      <c r="E1287" s="2" t="s">
        <v>31</v>
      </c>
      <c r="F1287" s="3">
        <v>44328</v>
      </c>
      <c r="G1287" s="4">
        <v>2345</v>
      </c>
      <c r="H1287" s="5">
        <v>118</v>
      </c>
      <c r="I1287" s="2">
        <v>107</v>
      </c>
    </row>
    <row r="1288" spans="3:9" x14ac:dyDescent="0.35">
      <c r="C1288" s="2" t="s">
        <v>47</v>
      </c>
      <c r="D1288" s="2" t="s">
        <v>20</v>
      </c>
      <c r="E1288" s="2" t="s">
        <v>72</v>
      </c>
      <c r="F1288" s="3">
        <v>44328</v>
      </c>
      <c r="G1288" s="4">
        <v>12362</v>
      </c>
      <c r="H1288" s="5">
        <v>201</v>
      </c>
      <c r="I1288" s="2">
        <v>1546</v>
      </c>
    </row>
    <row r="1289" spans="3:9" x14ac:dyDescent="0.35">
      <c r="C1289" s="2" t="s">
        <v>41</v>
      </c>
      <c r="D1289" s="2" t="s">
        <v>24</v>
      </c>
      <c r="E1289" s="2" t="s">
        <v>73</v>
      </c>
      <c r="F1289" s="3">
        <v>44328</v>
      </c>
      <c r="G1289" s="4">
        <v>420</v>
      </c>
      <c r="H1289" s="5">
        <v>203</v>
      </c>
      <c r="I1289" s="2">
        <v>33</v>
      </c>
    </row>
    <row r="1290" spans="3:9" x14ac:dyDescent="0.35">
      <c r="C1290" s="2" t="s">
        <v>33</v>
      </c>
      <c r="D1290" s="2" t="s">
        <v>20</v>
      </c>
      <c r="E1290" s="2" t="s">
        <v>74</v>
      </c>
      <c r="F1290" s="3">
        <v>44329</v>
      </c>
      <c r="G1290" s="4">
        <v>6440</v>
      </c>
      <c r="H1290" s="5">
        <v>458</v>
      </c>
      <c r="I1290" s="2">
        <v>293</v>
      </c>
    </row>
    <row r="1291" spans="3:9" x14ac:dyDescent="0.35">
      <c r="C1291" s="2" t="s">
        <v>35</v>
      </c>
      <c r="D1291" s="2" t="s">
        <v>40</v>
      </c>
      <c r="E1291" s="2" t="s">
        <v>25</v>
      </c>
      <c r="F1291" s="3">
        <v>44329</v>
      </c>
      <c r="G1291" s="4">
        <v>11613</v>
      </c>
      <c r="H1291" s="5">
        <v>32</v>
      </c>
      <c r="I1291" s="2">
        <v>726</v>
      </c>
    </row>
    <row r="1292" spans="3:9" x14ac:dyDescent="0.35">
      <c r="C1292" s="2" t="s">
        <v>70</v>
      </c>
      <c r="D1292" s="2" t="s">
        <v>15</v>
      </c>
      <c r="E1292" s="2" t="s">
        <v>74</v>
      </c>
      <c r="F1292" s="3">
        <v>44329</v>
      </c>
      <c r="G1292" s="4">
        <v>14910</v>
      </c>
      <c r="H1292" s="5">
        <v>260</v>
      </c>
      <c r="I1292" s="2">
        <v>785</v>
      </c>
    </row>
    <row r="1293" spans="3:9" x14ac:dyDescent="0.35">
      <c r="C1293" s="2" t="s">
        <v>69</v>
      </c>
      <c r="D1293" s="2" t="s">
        <v>40</v>
      </c>
      <c r="E1293" s="2" t="s">
        <v>16</v>
      </c>
      <c r="F1293" s="3">
        <v>44329</v>
      </c>
      <c r="G1293" s="4">
        <v>455</v>
      </c>
      <c r="H1293" s="5">
        <v>180</v>
      </c>
      <c r="I1293" s="2">
        <v>23</v>
      </c>
    </row>
    <row r="1294" spans="3:9" x14ac:dyDescent="0.35">
      <c r="C1294" s="2" t="s">
        <v>52</v>
      </c>
      <c r="D1294" s="2" t="s">
        <v>24</v>
      </c>
      <c r="E1294" s="2" t="s">
        <v>34</v>
      </c>
      <c r="F1294" s="3">
        <v>44329</v>
      </c>
      <c r="G1294" s="4">
        <v>784</v>
      </c>
      <c r="H1294" s="5">
        <v>287</v>
      </c>
      <c r="I1294" s="2">
        <v>56</v>
      </c>
    </row>
    <row r="1295" spans="3:9" x14ac:dyDescent="0.35">
      <c r="C1295" s="2" t="s">
        <v>37</v>
      </c>
      <c r="D1295" s="2" t="s">
        <v>24</v>
      </c>
      <c r="E1295" s="2" t="s">
        <v>25</v>
      </c>
      <c r="F1295" s="3">
        <v>44330</v>
      </c>
      <c r="G1295" s="4">
        <v>2597</v>
      </c>
      <c r="H1295" s="5">
        <v>81</v>
      </c>
      <c r="I1295" s="2">
        <v>200</v>
      </c>
    </row>
    <row r="1296" spans="3:9" x14ac:dyDescent="0.35">
      <c r="C1296" s="2" t="s">
        <v>77</v>
      </c>
      <c r="D1296" s="2" t="s">
        <v>15</v>
      </c>
      <c r="E1296" s="2" t="s">
        <v>63</v>
      </c>
      <c r="F1296" s="3">
        <v>44330</v>
      </c>
      <c r="G1296" s="4">
        <v>4543</v>
      </c>
      <c r="H1296" s="5">
        <v>323</v>
      </c>
      <c r="I1296" s="2">
        <v>157</v>
      </c>
    </row>
    <row r="1297" spans="3:9" x14ac:dyDescent="0.35">
      <c r="C1297" s="2" t="s">
        <v>37</v>
      </c>
      <c r="D1297" s="2" t="s">
        <v>28</v>
      </c>
      <c r="E1297" s="2" t="s">
        <v>58</v>
      </c>
      <c r="F1297" s="3">
        <v>44330</v>
      </c>
      <c r="G1297" s="4">
        <v>4452</v>
      </c>
      <c r="H1297" s="5">
        <v>42</v>
      </c>
      <c r="I1297" s="2">
        <v>636</v>
      </c>
    </row>
    <row r="1298" spans="3:9" x14ac:dyDescent="0.35">
      <c r="C1298" s="2" t="s">
        <v>76</v>
      </c>
      <c r="D1298" s="2" t="s">
        <v>40</v>
      </c>
      <c r="E1298" s="2" t="s">
        <v>16</v>
      </c>
      <c r="F1298" s="3">
        <v>44330</v>
      </c>
      <c r="G1298" s="4">
        <v>5544</v>
      </c>
      <c r="H1298" s="5">
        <v>392</v>
      </c>
      <c r="I1298" s="2">
        <v>370</v>
      </c>
    </row>
    <row r="1299" spans="3:9" x14ac:dyDescent="0.35">
      <c r="C1299" s="2" t="s">
        <v>69</v>
      </c>
      <c r="D1299" s="2" t="s">
        <v>45</v>
      </c>
      <c r="E1299" s="2" t="s">
        <v>58</v>
      </c>
      <c r="F1299" s="3">
        <v>44330</v>
      </c>
      <c r="G1299" s="4">
        <v>5215</v>
      </c>
      <c r="H1299" s="5">
        <v>206</v>
      </c>
      <c r="I1299" s="2">
        <v>580</v>
      </c>
    </row>
    <row r="1300" spans="3:9" x14ac:dyDescent="0.35">
      <c r="C1300" s="2" t="s">
        <v>71</v>
      </c>
      <c r="D1300" s="2" t="s">
        <v>15</v>
      </c>
      <c r="E1300" s="2" t="s">
        <v>65</v>
      </c>
      <c r="F1300" s="3">
        <v>44330</v>
      </c>
      <c r="G1300" s="4">
        <v>3052</v>
      </c>
      <c r="H1300" s="5">
        <v>123</v>
      </c>
      <c r="I1300" s="2">
        <v>306</v>
      </c>
    </row>
    <row r="1301" spans="3:9" x14ac:dyDescent="0.35">
      <c r="C1301" s="2" t="s">
        <v>64</v>
      </c>
      <c r="D1301" s="2" t="s">
        <v>40</v>
      </c>
      <c r="E1301" s="2" t="s">
        <v>49</v>
      </c>
      <c r="F1301" s="3">
        <v>44330</v>
      </c>
      <c r="G1301" s="4">
        <v>19579</v>
      </c>
      <c r="H1301" s="5">
        <v>327</v>
      </c>
      <c r="I1301" s="2">
        <v>676</v>
      </c>
    </row>
    <row r="1302" spans="3:9" x14ac:dyDescent="0.35">
      <c r="C1302" s="2" t="s">
        <v>52</v>
      </c>
      <c r="D1302" s="2" t="s">
        <v>24</v>
      </c>
      <c r="E1302" s="2" t="s">
        <v>74</v>
      </c>
      <c r="F1302" s="3">
        <v>44330</v>
      </c>
      <c r="G1302" s="4">
        <v>217</v>
      </c>
      <c r="H1302" s="5">
        <v>139</v>
      </c>
      <c r="I1302" s="2">
        <v>10</v>
      </c>
    </row>
    <row r="1303" spans="3:9" x14ac:dyDescent="0.35">
      <c r="C1303" s="2" t="s">
        <v>77</v>
      </c>
      <c r="D1303" s="2" t="s">
        <v>40</v>
      </c>
      <c r="E1303" s="2" t="s">
        <v>58</v>
      </c>
      <c r="F1303" s="3">
        <v>44330</v>
      </c>
      <c r="G1303" s="4">
        <v>3080</v>
      </c>
      <c r="H1303" s="5">
        <v>216</v>
      </c>
      <c r="I1303" s="2">
        <v>237</v>
      </c>
    </row>
    <row r="1304" spans="3:9" x14ac:dyDescent="0.35">
      <c r="C1304" s="2" t="s">
        <v>37</v>
      </c>
      <c r="D1304" s="2" t="s">
        <v>28</v>
      </c>
      <c r="E1304" s="2" t="s">
        <v>25</v>
      </c>
      <c r="F1304" s="3">
        <v>44330</v>
      </c>
      <c r="G1304" s="4">
        <v>3934</v>
      </c>
      <c r="H1304" s="5">
        <v>114</v>
      </c>
      <c r="I1304" s="2">
        <v>303</v>
      </c>
    </row>
    <row r="1305" spans="3:9" x14ac:dyDescent="0.35">
      <c r="C1305" s="2" t="s">
        <v>70</v>
      </c>
      <c r="D1305" s="2" t="s">
        <v>45</v>
      </c>
      <c r="E1305" s="2" t="s">
        <v>53</v>
      </c>
      <c r="F1305" s="3">
        <v>44330</v>
      </c>
      <c r="G1305" s="4">
        <v>2506</v>
      </c>
      <c r="H1305" s="5">
        <v>48</v>
      </c>
      <c r="I1305" s="2">
        <v>97</v>
      </c>
    </row>
    <row r="1306" spans="3:9" x14ac:dyDescent="0.35">
      <c r="C1306" s="2" t="s">
        <v>47</v>
      </c>
      <c r="D1306" s="2" t="s">
        <v>28</v>
      </c>
      <c r="E1306" s="2" t="s">
        <v>39</v>
      </c>
      <c r="F1306" s="3">
        <v>44330</v>
      </c>
      <c r="G1306" s="4">
        <v>5782</v>
      </c>
      <c r="H1306" s="5">
        <v>231</v>
      </c>
      <c r="I1306" s="2">
        <v>413</v>
      </c>
    </row>
    <row r="1307" spans="3:9" x14ac:dyDescent="0.35">
      <c r="C1307" s="2" t="s">
        <v>14</v>
      </c>
      <c r="D1307" s="2" t="s">
        <v>40</v>
      </c>
      <c r="E1307" s="2" t="s">
        <v>58</v>
      </c>
      <c r="F1307" s="3">
        <v>44330</v>
      </c>
      <c r="G1307" s="4">
        <v>9016</v>
      </c>
      <c r="H1307" s="5">
        <v>169</v>
      </c>
      <c r="I1307" s="2">
        <v>752</v>
      </c>
    </row>
    <row r="1308" spans="3:9" x14ac:dyDescent="0.35">
      <c r="C1308" s="2" t="s">
        <v>77</v>
      </c>
      <c r="D1308" s="2" t="s">
        <v>20</v>
      </c>
      <c r="E1308" s="2" t="s">
        <v>44</v>
      </c>
      <c r="F1308" s="3">
        <v>44330</v>
      </c>
      <c r="G1308" s="4">
        <v>1638</v>
      </c>
      <c r="H1308" s="5">
        <v>238</v>
      </c>
      <c r="I1308" s="2">
        <v>82</v>
      </c>
    </row>
    <row r="1309" spans="3:9" x14ac:dyDescent="0.35">
      <c r="C1309" s="2" t="s">
        <v>56</v>
      </c>
      <c r="D1309" s="2" t="s">
        <v>20</v>
      </c>
      <c r="E1309" s="2" t="s">
        <v>57</v>
      </c>
      <c r="F1309" s="3">
        <v>44330</v>
      </c>
      <c r="G1309" s="4">
        <v>5950</v>
      </c>
      <c r="H1309" s="5">
        <v>130</v>
      </c>
      <c r="I1309" s="2">
        <v>213</v>
      </c>
    </row>
    <row r="1310" spans="3:9" x14ac:dyDescent="0.35">
      <c r="C1310" s="2" t="s">
        <v>51</v>
      </c>
      <c r="D1310" s="2" t="s">
        <v>20</v>
      </c>
      <c r="E1310" s="2" t="s">
        <v>58</v>
      </c>
      <c r="F1310" s="3">
        <v>44330</v>
      </c>
      <c r="G1310" s="4">
        <v>3948</v>
      </c>
      <c r="H1310" s="5">
        <v>263</v>
      </c>
      <c r="I1310" s="2">
        <v>439</v>
      </c>
    </row>
    <row r="1311" spans="3:9" x14ac:dyDescent="0.35">
      <c r="C1311" s="2" t="s">
        <v>62</v>
      </c>
      <c r="D1311" s="2" t="s">
        <v>20</v>
      </c>
      <c r="E1311" s="2" t="s">
        <v>53</v>
      </c>
      <c r="F1311" s="3">
        <v>44333</v>
      </c>
      <c r="G1311" s="4">
        <v>5278</v>
      </c>
      <c r="H1311" s="5">
        <v>44</v>
      </c>
      <c r="I1311" s="2">
        <v>182</v>
      </c>
    </row>
    <row r="1312" spans="3:9" x14ac:dyDescent="0.35">
      <c r="C1312" s="2" t="s">
        <v>37</v>
      </c>
      <c r="D1312" s="2" t="s">
        <v>40</v>
      </c>
      <c r="E1312" s="2" t="s">
        <v>74</v>
      </c>
      <c r="F1312" s="3">
        <v>44333</v>
      </c>
      <c r="G1312" s="4">
        <v>5026</v>
      </c>
      <c r="H1312" s="5">
        <v>33</v>
      </c>
      <c r="I1312" s="2">
        <v>240</v>
      </c>
    </row>
    <row r="1313" spans="3:9" x14ac:dyDescent="0.35">
      <c r="C1313" s="2" t="s">
        <v>48</v>
      </c>
      <c r="D1313" s="2" t="s">
        <v>40</v>
      </c>
      <c r="E1313" s="2" t="s">
        <v>74</v>
      </c>
      <c r="F1313" s="3">
        <v>44333</v>
      </c>
      <c r="G1313" s="4">
        <v>5208</v>
      </c>
      <c r="H1313" s="5">
        <v>249</v>
      </c>
      <c r="I1313" s="2">
        <v>248</v>
      </c>
    </row>
    <row r="1314" spans="3:9" x14ac:dyDescent="0.35">
      <c r="C1314" s="2" t="s">
        <v>30</v>
      </c>
      <c r="D1314" s="2" t="s">
        <v>15</v>
      </c>
      <c r="E1314" s="2" t="s">
        <v>73</v>
      </c>
      <c r="F1314" s="3">
        <v>44333</v>
      </c>
      <c r="G1314" s="4">
        <v>5593</v>
      </c>
      <c r="H1314" s="5">
        <v>9</v>
      </c>
      <c r="I1314" s="2">
        <v>431</v>
      </c>
    </row>
    <row r="1315" spans="3:9" x14ac:dyDescent="0.35">
      <c r="C1315" s="2" t="s">
        <v>62</v>
      </c>
      <c r="D1315" s="2" t="s">
        <v>20</v>
      </c>
      <c r="E1315" s="2" t="s">
        <v>31</v>
      </c>
      <c r="F1315" s="3">
        <v>44333</v>
      </c>
      <c r="G1315" s="4">
        <v>3689</v>
      </c>
      <c r="H1315" s="5">
        <v>150</v>
      </c>
      <c r="I1315" s="2">
        <v>168</v>
      </c>
    </row>
    <row r="1316" spans="3:9" x14ac:dyDescent="0.35">
      <c r="C1316" s="2" t="s">
        <v>14</v>
      </c>
      <c r="D1316" s="2" t="s">
        <v>28</v>
      </c>
      <c r="E1316" s="2" t="s">
        <v>16</v>
      </c>
      <c r="F1316" s="3">
        <v>44333</v>
      </c>
      <c r="G1316" s="4">
        <v>9170</v>
      </c>
      <c r="H1316" s="5">
        <v>64</v>
      </c>
      <c r="I1316" s="2">
        <v>437</v>
      </c>
    </row>
    <row r="1317" spans="3:9" x14ac:dyDescent="0.35">
      <c r="C1317" s="2" t="s">
        <v>71</v>
      </c>
      <c r="D1317" s="2" t="s">
        <v>24</v>
      </c>
      <c r="E1317" s="2" t="s">
        <v>16</v>
      </c>
      <c r="F1317" s="3">
        <v>44333</v>
      </c>
      <c r="G1317" s="4">
        <v>3094</v>
      </c>
      <c r="H1317" s="5">
        <v>195</v>
      </c>
      <c r="I1317" s="2">
        <v>172</v>
      </c>
    </row>
    <row r="1318" spans="3:9" x14ac:dyDescent="0.35">
      <c r="C1318" s="2" t="s">
        <v>47</v>
      </c>
      <c r="D1318" s="2" t="s">
        <v>40</v>
      </c>
      <c r="E1318" s="2" t="s">
        <v>53</v>
      </c>
      <c r="F1318" s="3">
        <v>44333</v>
      </c>
      <c r="G1318" s="4">
        <v>7777</v>
      </c>
      <c r="H1318" s="5">
        <v>77</v>
      </c>
      <c r="I1318" s="2">
        <v>289</v>
      </c>
    </row>
    <row r="1319" spans="3:9" x14ac:dyDescent="0.35">
      <c r="C1319" s="2" t="s">
        <v>33</v>
      </c>
      <c r="D1319" s="2" t="s">
        <v>28</v>
      </c>
      <c r="E1319" s="2" t="s">
        <v>43</v>
      </c>
      <c r="F1319" s="3">
        <v>44333</v>
      </c>
      <c r="G1319" s="4">
        <v>11109</v>
      </c>
      <c r="H1319" s="5">
        <v>133</v>
      </c>
      <c r="I1319" s="2">
        <v>505</v>
      </c>
    </row>
    <row r="1320" spans="3:9" x14ac:dyDescent="0.35">
      <c r="C1320" s="2" t="s">
        <v>77</v>
      </c>
      <c r="D1320" s="2" t="s">
        <v>15</v>
      </c>
      <c r="E1320" s="2" t="s">
        <v>26</v>
      </c>
      <c r="F1320" s="3">
        <v>44333</v>
      </c>
      <c r="G1320" s="4">
        <v>4158</v>
      </c>
      <c r="H1320" s="5">
        <v>58</v>
      </c>
      <c r="I1320" s="2">
        <v>297</v>
      </c>
    </row>
    <row r="1321" spans="3:9" x14ac:dyDescent="0.35">
      <c r="C1321" s="2" t="s">
        <v>23</v>
      </c>
      <c r="D1321" s="2" t="s">
        <v>15</v>
      </c>
      <c r="E1321" s="2" t="s">
        <v>53</v>
      </c>
      <c r="F1321" s="3">
        <v>44333</v>
      </c>
      <c r="G1321" s="4">
        <v>9863</v>
      </c>
      <c r="H1321" s="5">
        <v>92</v>
      </c>
      <c r="I1321" s="2">
        <v>395</v>
      </c>
    </row>
    <row r="1322" spans="3:9" x14ac:dyDescent="0.35">
      <c r="C1322" s="2" t="s">
        <v>66</v>
      </c>
      <c r="D1322" s="2" t="s">
        <v>24</v>
      </c>
      <c r="E1322" s="2" t="s">
        <v>58</v>
      </c>
      <c r="F1322" s="3">
        <v>44333</v>
      </c>
      <c r="G1322" s="4">
        <v>3101</v>
      </c>
      <c r="H1322" s="5">
        <v>249</v>
      </c>
      <c r="I1322" s="2">
        <v>259</v>
      </c>
    </row>
    <row r="1323" spans="3:9" x14ac:dyDescent="0.35">
      <c r="C1323" s="2" t="s">
        <v>66</v>
      </c>
      <c r="D1323" s="2" t="s">
        <v>28</v>
      </c>
      <c r="E1323" s="2" t="s">
        <v>73</v>
      </c>
      <c r="F1323" s="3">
        <v>44333</v>
      </c>
      <c r="G1323" s="4">
        <v>3864</v>
      </c>
      <c r="H1323" s="5">
        <v>36</v>
      </c>
      <c r="I1323" s="2">
        <v>298</v>
      </c>
    </row>
    <row r="1324" spans="3:9" x14ac:dyDescent="0.35">
      <c r="C1324" s="2" t="s">
        <v>33</v>
      </c>
      <c r="D1324" s="2" t="s">
        <v>24</v>
      </c>
      <c r="E1324" s="2" t="s">
        <v>63</v>
      </c>
      <c r="F1324" s="3">
        <v>44333</v>
      </c>
      <c r="G1324" s="4">
        <v>8428</v>
      </c>
      <c r="H1324" s="5">
        <v>162</v>
      </c>
      <c r="I1324" s="2">
        <v>291</v>
      </c>
    </row>
    <row r="1325" spans="3:9" x14ac:dyDescent="0.35">
      <c r="C1325" s="2" t="s">
        <v>56</v>
      </c>
      <c r="D1325" s="2" t="s">
        <v>45</v>
      </c>
      <c r="E1325" s="2" t="s">
        <v>34</v>
      </c>
      <c r="F1325" s="3">
        <v>44333</v>
      </c>
      <c r="G1325" s="4">
        <v>14574</v>
      </c>
      <c r="H1325" s="5">
        <v>248</v>
      </c>
      <c r="I1325" s="2">
        <v>1122</v>
      </c>
    </row>
    <row r="1326" spans="3:9" x14ac:dyDescent="0.35">
      <c r="C1326" s="2" t="s">
        <v>59</v>
      </c>
      <c r="D1326" s="2" t="s">
        <v>20</v>
      </c>
      <c r="E1326" s="2" t="s">
        <v>16</v>
      </c>
      <c r="F1326" s="3">
        <v>44333</v>
      </c>
      <c r="G1326" s="4">
        <v>7315</v>
      </c>
      <c r="H1326" s="5">
        <v>127</v>
      </c>
      <c r="I1326" s="2">
        <v>431</v>
      </c>
    </row>
    <row r="1327" spans="3:9" x14ac:dyDescent="0.35">
      <c r="C1327" s="2" t="s">
        <v>68</v>
      </c>
      <c r="D1327" s="2" t="s">
        <v>45</v>
      </c>
      <c r="E1327" s="2" t="s">
        <v>53</v>
      </c>
      <c r="F1327" s="3">
        <v>44334</v>
      </c>
      <c r="G1327" s="4">
        <v>7805</v>
      </c>
      <c r="H1327" s="5">
        <v>74</v>
      </c>
      <c r="I1327" s="2">
        <v>279</v>
      </c>
    </row>
    <row r="1328" spans="3:9" x14ac:dyDescent="0.35">
      <c r="C1328" s="2" t="s">
        <v>71</v>
      </c>
      <c r="D1328" s="2" t="s">
        <v>24</v>
      </c>
      <c r="E1328" s="2" t="s">
        <v>65</v>
      </c>
      <c r="F1328" s="3">
        <v>44334</v>
      </c>
      <c r="G1328" s="4">
        <v>2324</v>
      </c>
      <c r="H1328" s="5">
        <v>230</v>
      </c>
      <c r="I1328" s="2">
        <v>146</v>
      </c>
    </row>
    <row r="1329" spans="3:9" x14ac:dyDescent="0.35">
      <c r="C1329" s="2" t="s">
        <v>64</v>
      </c>
      <c r="D1329" s="2" t="s">
        <v>45</v>
      </c>
      <c r="E1329" s="2" t="s">
        <v>74</v>
      </c>
      <c r="F1329" s="3">
        <v>44334</v>
      </c>
      <c r="G1329" s="4">
        <v>2499</v>
      </c>
      <c r="H1329" s="5">
        <v>24</v>
      </c>
      <c r="I1329" s="2">
        <v>132</v>
      </c>
    </row>
    <row r="1330" spans="3:9" x14ac:dyDescent="0.35">
      <c r="C1330" s="2" t="s">
        <v>76</v>
      </c>
      <c r="D1330" s="2" t="s">
        <v>40</v>
      </c>
      <c r="E1330" s="2" t="s">
        <v>25</v>
      </c>
      <c r="F1330" s="3">
        <v>44334</v>
      </c>
      <c r="G1330" s="4">
        <v>5285</v>
      </c>
      <c r="H1330" s="5">
        <v>24</v>
      </c>
      <c r="I1330" s="2">
        <v>441</v>
      </c>
    </row>
    <row r="1331" spans="3:9" x14ac:dyDescent="0.35">
      <c r="C1331" s="2" t="s">
        <v>47</v>
      </c>
      <c r="D1331" s="2" t="s">
        <v>28</v>
      </c>
      <c r="E1331" s="2" t="s">
        <v>34</v>
      </c>
      <c r="F1331" s="3">
        <v>44334</v>
      </c>
      <c r="G1331" s="4">
        <v>1925</v>
      </c>
      <c r="H1331" s="5">
        <v>92</v>
      </c>
      <c r="I1331" s="2">
        <v>129</v>
      </c>
    </row>
    <row r="1332" spans="3:9" x14ac:dyDescent="0.35">
      <c r="C1332" s="2" t="s">
        <v>69</v>
      </c>
      <c r="D1332" s="2" t="s">
        <v>45</v>
      </c>
      <c r="E1332" s="2" t="s">
        <v>72</v>
      </c>
      <c r="F1332" s="3">
        <v>44334</v>
      </c>
      <c r="G1332" s="4">
        <v>13286</v>
      </c>
      <c r="H1332" s="5">
        <v>166</v>
      </c>
      <c r="I1332" s="2">
        <v>886</v>
      </c>
    </row>
    <row r="1333" spans="3:9" x14ac:dyDescent="0.35">
      <c r="C1333" s="2" t="s">
        <v>41</v>
      </c>
      <c r="D1333" s="2" t="s">
        <v>24</v>
      </c>
      <c r="E1333" s="2" t="s">
        <v>43</v>
      </c>
      <c r="F1333" s="3">
        <v>44334</v>
      </c>
      <c r="G1333" s="4">
        <v>1659</v>
      </c>
      <c r="H1333" s="5">
        <v>89</v>
      </c>
      <c r="I1333" s="2">
        <v>104</v>
      </c>
    </row>
    <row r="1334" spans="3:9" x14ac:dyDescent="0.35">
      <c r="C1334" s="2" t="s">
        <v>78</v>
      </c>
      <c r="D1334" s="2" t="s">
        <v>28</v>
      </c>
      <c r="E1334" s="2" t="s">
        <v>75</v>
      </c>
      <c r="F1334" s="3">
        <v>44334</v>
      </c>
      <c r="G1334" s="4">
        <v>168</v>
      </c>
      <c r="H1334" s="5">
        <v>166</v>
      </c>
      <c r="I1334" s="2">
        <v>11</v>
      </c>
    </row>
    <row r="1335" spans="3:9" x14ac:dyDescent="0.35">
      <c r="C1335" s="2" t="s">
        <v>48</v>
      </c>
      <c r="D1335" s="2" t="s">
        <v>15</v>
      </c>
      <c r="E1335" s="2" t="s">
        <v>63</v>
      </c>
      <c r="F1335" s="3">
        <v>44334</v>
      </c>
      <c r="G1335" s="4">
        <v>6020</v>
      </c>
      <c r="H1335" s="5">
        <v>11</v>
      </c>
      <c r="I1335" s="2">
        <v>215</v>
      </c>
    </row>
    <row r="1336" spans="3:9" x14ac:dyDescent="0.35">
      <c r="C1336" s="2" t="s">
        <v>14</v>
      </c>
      <c r="D1336" s="2" t="s">
        <v>20</v>
      </c>
      <c r="E1336" s="2" t="s">
        <v>65</v>
      </c>
      <c r="F1336" s="3">
        <v>44334</v>
      </c>
      <c r="G1336" s="4">
        <v>2219</v>
      </c>
      <c r="H1336" s="5">
        <v>150</v>
      </c>
      <c r="I1336" s="2">
        <v>222</v>
      </c>
    </row>
    <row r="1337" spans="3:9" x14ac:dyDescent="0.35">
      <c r="C1337" s="2" t="s">
        <v>76</v>
      </c>
      <c r="D1337" s="2" t="s">
        <v>28</v>
      </c>
      <c r="E1337" s="2" t="s">
        <v>17</v>
      </c>
      <c r="F1337" s="3">
        <v>44334</v>
      </c>
      <c r="G1337" s="4">
        <v>12740</v>
      </c>
      <c r="H1337" s="5">
        <v>68</v>
      </c>
      <c r="I1337" s="2">
        <v>411</v>
      </c>
    </row>
    <row r="1338" spans="3:9" x14ac:dyDescent="0.35">
      <c r="C1338" s="2" t="s">
        <v>14</v>
      </c>
      <c r="D1338" s="2" t="s">
        <v>24</v>
      </c>
      <c r="E1338" s="2" t="s">
        <v>53</v>
      </c>
      <c r="F1338" s="3">
        <v>44334</v>
      </c>
      <c r="G1338" s="4">
        <v>11018</v>
      </c>
      <c r="H1338" s="5">
        <v>69</v>
      </c>
      <c r="I1338" s="2">
        <v>441</v>
      </c>
    </row>
    <row r="1339" spans="3:9" x14ac:dyDescent="0.35">
      <c r="C1339" s="2" t="s">
        <v>33</v>
      </c>
      <c r="D1339" s="2" t="s">
        <v>40</v>
      </c>
      <c r="E1339" s="2" t="s">
        <v>72</v>
      </c>
      <c r="F1339" s="3">
        <v>44334</v>
      </c>
      <c r="G1339" s="4">
        <v>5040</v>
      </c>
      <c r="H1339" s="5">
        <v>144</v>
      </c>
      <c r="I1339" s="2">
        <v>336</v>
      </c>
    </row>
    <row r="1340" spans="3:9" x14ac:dyDescent="0.35">
      <c r="C1340" s="2" t="s">
        <v>23</v>
      </c>
      <c r="D1340" s="2" t="s">
        <v>20</v>
      </c>
      <c r="E1340" s="2" t="s">
        <v>32</v>
      </c>
      <c r="F1340" s="3">
        <v>44335</v>
      </c>
      <c r="G1340" s="4">
        <v>10220</v>
      </c>
      <c r="H1340" s="5">
        <v>71</v>
      </c>
      <c r="I1340" s="2">
        <v>445</v>
      </c>
    </row>
    <row r="1341" spans="3:9" x14ac:dyDescent="0.35">
      <c r="C1341" s="2" t="s">
        <v>56</v>
      </c>
      <c r="D1341" s="2" t="s">
        <v>24</v>
      </c>
      <c r="E1341" s="2" t="s">
        <v>32</v>
      </c>
      <c r="F1341" s="3">
        <v>44335</v>
      </c>
      <c r="G1341" s="4">
        <v>8995</v>
      </c>
      <c r="H1341" s="5">
        <v>238</v>
      </c>
      <c r="I1341" s="2">
        <v>450</v>
      </c>
    </row>
    <row r="1342" spans="3:9" x14ac:dyDescent="0.35">
      <c r="C1342" s="2" t="s">
        <v>70</v>
      </c>
      <c r="D1342" s="2" t="s">
        <v>45</v>
      </c>
      <c r="E1342" s="2" t="s">
        <v>61</v>
      </c>
      <c r="F1342" s="3">
        <v>44335</v>
      </c>
      <c r="G1342" s="4">
        <v>3738</v>
      </c>
      <c r="H1342" s="5">
        <v>12</v>
      </c>
      <c r="I1342" s="2">
        <v>187</v>
      </c>
    </row>
    <row r="1343" spans="3:9" x14ac:dyDescent="0.35">
      <c r="C1343" s="2" t="s">
        <v>37</v>
      </c>
      <c r="D1343" s="2" t="s">
        <v>15</v>
      </c>
      <c r="E1343" s="2" t="s">
        <v>57</v>
      </c>
      <c r="F1343" s="3">
        <v>44335</v>
      </c>
      <c r="G1343" s="4">
        <v>7749</v>
      </c>
      <c r="H1343" s="5">
        <v>186</v>
      </c>
      <c r="I1343" s="2">
        <v>259</v>
      </c>
    </row>
    <row r="1344" spans="3:9" x14ac:dyDescent="0.35">
      <c r="C1344" s="2" t="s">
        <v>54</v>
      </c>
      <c r="D1344" s="2" t="s">
        <v>40</v>
      </c>
      <c r="E1344" s="2" t="s">
        <v>53</v>
      </c>
      <c r="F1344" s="3">
        <v>44335</v>
      </c>
      <c r="G1344" s="4">
        <v>868</v>
      </c>
      <c r="H1344" s="5">
        <v>351</v>
      </c>
      <c r="I1344" s="2">
        <v>33</v>
      </c>
    </row>
    <row r="1345" spans="3:9" x14ac:dyDescent="0.35">
      <c r="C1345" s="2" t="s">
        <v>54</v>
      </c>
      <c r="D1345" s="2" t="s">
        <v>45</v>
      </c>
      <c r="E1345" s="2" t="s">
        <v>38</v>
      </c>
      <c r="F1345" s="3">
        <v>44335</v>
      </c>
      <c r="G1345" s="4">
        <v>2338</v>
      </c>
      <c r="H1345" s="5">
        <v>183</v>
      </c>
      <c r="I1345" s="2">
        <v>74</v>
      </c>
    </row>
    <row r="1346" spans="3:9" x14ac:dyDescent="0.35">
      <c r="C1346" s="2" t="s">
        <v>51</v>
      </c>
      <c r="D1346" s="2" t="s">
        <v>40</v>
      </c>
      <c r="E1346" s="2" t="s">
        <v>65</v>
      </c>
      <c r="F1346" s="3">
        <v>44335</v>
      </c>
      <c r="G1346" s="4">
        <v>12754</v>
      </c>
      <c r="H1346" s="5">
        <v>151</v>
      </c>
      <c r="I1346" s="2">
        <v>751</v>
      </c>
    </row>
    <row r="1347" spans="3:9" x14ac:dyDescent="0.35">
      <c r="C1347" s="2" t="s">
        <v>41</v>
      </c>
      <c r="D1347" s="2" t="s">
        <v>28</v>
      </c>
      <c r="E1347" s="2" t="s">
        <v>63</v>
      </c>
      <c r="F1347" s="3">
        <v>44335</v>
      </c>
      <c r="G1347" s="4">
        <v>15148</v>
      </c>
      <c r="H1347" s="5">
        <v>5</v>
      </c>
      <c r="I1347" s="2">
        <v>489</v>
      </c>
    </row>
    <row r="1348" spans="3:9" x14ac:dyDescent="0.35">
      <c r="C1348" s="2" t="s">
        <v>48</v>
      </c>
      <c r="D1348" s="2" t="s">
        <v>24</v>
      </c>
      <c r="E1348" s="2" t="s">
        <v>43</v>
      </c>
      <c r="F1348" s="3">
        <v>44335</v>
      </c>
      <c r="G1348" s="4">
        <v>1666</v>
      </c>
      <c r="H1348" s="5">
        <v>12</v>
      </c>
      <c r="I1348" s="2">
        <v>98</v>
      </c>
    </row>
    <row r="1349" spans="3:9" x14ac:dyDescent="0.35">
      <c r="C1349" s="2" t="s">
        <v>54</v>
      </c>
      <c r="D1349" s="2" t="s">
        <v>24</v>
      </c>
      <c r="E1349" s="2" t="s">
        <v>34</v>
      </c>
      <c r="F1349" s="3">
        <v>44335</v>
      </c>
      <c r="G1349" s="4">
        <v>595</v>
      </c>
      <c r="H1349" s="5">
        <v>43</v>
      </c>
      <c r="I1349" s="2">
        <v>55</v>
      </c>
    </row>
    <row r="1350" spans="3:9" x14ac:dyDescent="0.35">
      <c r="C1350" s="2" t="s">
        <v>30</v>
      </c>
      <c r="D1350" s="2" t="s">
        <v>40</v>
      </c>
      <c r="E1350" s="2" t="s">
        <v>38</v>
      </c>
      <c r="F1350" s="3">
        <v>44335</v>
      </c>
      <c r="G1350" s="4">
        <v>10486</v>
      </c>
      <c r="H1350" s="5">
        <v>175</v>
      </c>
      <c r="I1350" s="2">
        <v>328</v>
      </c>
    </row>
    <row r="1351" spans="3:9" x14ac:dyDescent="0.35">
      <c r="C1351" s="2" t="s">
        <v>70</v>
      </c>
      <c r="D1351" s="2" t="s">
        <v>24</v>
      </c>
      <c r="E1351" s="2" t="s">
        <v>25</v>
      </c>
      <c r="F1351" s="3">
        <v>44335</v>
      </c>
      <c r="G1351" s="4">
        <v>6860</v>
      </c>
      <c r="H1351" s="5">
        <v>132</v>
      </c>
      <c r="I1351" s="2">
        <v>490</v>
      </c>
    </row>
    <row r="1352" spans="3:9" x14ac:dyDescent="0.35">
      <c r="C1352" s="2" t="s">
        <v>52</v>
      </c>
      <c r="D1352" s="2" t="s">
        <v>45</v>
      </c>
      <c r="E1352" s="2" t="s">
        <v>72</v>
      </c>
      <c r="F1352" s="3">
        <v>44335</v>
      </c>
      <c r="G1352" s="4">
        <v>9639</v>
      </c>
      <c r="H1352" s="5">
        <v>130</v>
      </c>
      <c r="I1352" s="2">
        <v>964</v>
      </c>
    </row>
    <row r="1353" spans="3:9" x14ac:dyDescent="0.35">
      <c r="C1353" s="2" t="s">
        <v>47</v>
      </c>
      <c r="D1353" s="2" t="s">
        <v>24</v>
      </c>
      <c r="E1353" s="2" t="s">
        <v>53</v>
      </c>
      <c r="F1353" s="3">
        <v>44335</v>
      </c>
      <c r="G1353" s="4">
        <v>4557</v>
      </c>
      <c r="H1353" s="5">
        <v>9</v>
      </c>
      <c r="I1353" s="2">
        <v>176</v>
      </c>
    </row>
    <row r="1354" spans="3:9" x14ac:dyDescent="0.35">
      <c r="C1354" s="2" t="s">
        <v>42</v>
      </c>
      <c r="D1354" s="2" t="s">
        <v>20</v>
      </c>
      <c r="E1354" s="2" t="s">
        <v>73</v>
      </c>
      <c r="F1354" s="3">
        <v>44335</v>
      </c>
      <c r="G1354" s="4">
        <v>9786</v>
      </c>
      <c r="H1354" s="5">
        <v>251</v>
      </c>
      <c r="I1354" s="2">
        <v>576</v>
      </c>
    </row>
    <row r="1355" spans="3:9" x14ac:dyDescent="0.35">
      <c r="C1355" s="2" t="s">
        <v>37</v>
      </c>
      <c r="D1355" s="2" t="s">
        <v>20</v>
      </c>
      <c r="E1355" s="2" t="s">
        <v>26</v>
      </c>
      <c r="F1355" s="3">
        <v>44335</v>
      </c>
      <c r="G1355" s="4">
        <v>3948</v>
      </c>
      <c r="H1355" s="5">
        <v>137</v>
      </c>
      <c r="I1355" s="2">
        <v>359</v>
      </c>
    </row>
    <row r="1356" spans="3:9" x14ac:dyDescent="0.35">
      <c r="C1356" s="2" t="s">
        <v>68</v>
      </c>
      <c r="D1356" s="2" t="s">
        <v>45</v>
      </c>
      <c r="E1356" s="2" t="s">
        <v>25</v>
      </c>
      <c r="F1356" s="3">
        <v>44335</v>
      </c>
      <c r="G1356" s="4">
        <v>4893</v>
      </c>
      <c r="H1356" s="5">
        <v>253</v>
      </c>
      <c r="I1356" s="2">
        <v>377</v>
      </c>
    </row>
    <row r="1357" spans="3:9" x14ac:dyDescent="0.35">
      <c r="C1357" s="2" t="s">
        <v>71</v>
      </c>
      <c r="D1357" s="2" t="s">
        <v>15</v>
      </c>
      <c r="E1357" s="2" t="s">
        <v>31</v>
      </c>
      <c r="F1357" s="3">
        <v>44336</v>
      </c>
      <c r="G1357" s="4">
        <v>7441</v>
      </c>
      <c r="H1357" s="5">
        <v>74</v>
      </c>
      <c r="I1357" s="2">
        <v>414</v>
      </c>
    </row>
    <row r="1358" spans="3:9" x14ac:dyDescent="0.35">
      <c r="C1358" s="2" t="s">
        <v>48</v>
      </c>
      <c r="D1358" s="2" t="s">
        <v>40</v>
      </c>
      <c r="E1358" s="2" t="s">
        <v>25</v>
      </c>
      <c r="F1358" s="3">
        <v>44336</v>
      </c>
      <c r="G1358" s="4">
        <v>9079</v>
      </c>
      <c r="H1358" s="5">
        <v>167</v>
      </c>
      <c r="I1358" s="2">
        <v>535</v>
      </c>
    </row>
    <row r="1359" spans="3:9" x14ac:dyDescent="0.35">
      <c r="C1359" s="2" t="s">
        <v>47</v>
      </c>
      <c r="D1359" s="2" t="s">
        <v>40</v>
      </c>
      <c r="E1359" s="2" t="s">
        <v>63</v>
      </c>
      <c r="F1359" s="3">
        <v>44337</v>
      </c>
      <c r="G1359" s="4">
        <v>3962</v>
      </c>
      <c r="H1359" s="5">
        <v>198</v>
      </c>
      <c r="I1359" s="2">
        <v>133</v>
      </c>
    </row>
    <row r="1360" spans="3:9" x14ac:dyDescent="0.35">
      <c r="C1360" s="2" t="s">
        <v>52</v>
      </c>
      <c r="D1360" s="2" t="s">
        <v>20</v>
      </c>
      <c r="E1360" s="2" t="s">
        <v>31</v>
      </c>
      <c r="F1360" s="3">
        <v>44337</v>
      </c>
      <c r="G1360" s="4">
        <v>6111</v>
      </c>
      <c r="H1360" s="5">
        <v>57</v>
      </c>
      <c r="I1360" s="2">
        <v>382</v>
      </c>
    </row>
    <row r="1361" spans="3:9" x14ac:dyDescent="0.35">
      <c r="C1361" s="2" t="s">
        <v>14</v>
      </c>
      <c r="D1361" s="2" t="s">
        <v>28</v>
      </c>
      <c r="E1361" s="2" t="s">
        <v>49</v>
      </c>
      <c r="F1361" s="3">
        <v>44337</v>
      </c>
      <c r="G1361" s="4">
        <v>1414</v>
      </c>
      <c r="H1361" s="5">
        <v>122</v>
      </c>
      <c r="I1361" s="2">
        <v>49</v>
      </c>
    </row>
    <row r="1362" spans="3:9" x14ac:dyDescent="0.35">
      <c r="C1362" s="2" t="s">
        <v>23</v>
      </c>
      <c r="D1362" s="2" t="s">
        <v>24</v>
      </c>
      <c r="E1362" s="2" t="s">
        <v>65</v>
      </c>
      <c r="F1362" s="3">
        <v>44337</v>
      </c>
      <c r="G1362" s="4">
        <v>812</v>
      </c>
      <c r="H1362" s="5">
        <v>20</v>
      </c>
      <c r="I1362" s="2">
        <v>51</v>
      </c>
    </row>
    <row r="1363" spans="3:9" x14ac:dyDescent="0.35">
      <c r="C1363" s="2" t="s">
        <v>71</v>
      </c>
      <c r="D1363" s="2" t="s">
        <v>40</v>
      </c>
      <c r="E1363" s="2" t="s">
        <v>31</v>
      </c>
      <c r="F1363" s="3">
        <v>44337</v>
      </c>
      <c r="G1363" s="4">
        <v>7084</v>
      </c>
      <c r="H1363" s="5">
        <v>4</v>
      </c>
      <c r="I1363" s="2">
        <v>394</v>
      </c>
    </row>
    <row r="1364" spans="3:9" x14ac:dyDescent="0.35">
      <c r="C1364" s="2" t="s">
        <v>77</v>
      </c>
      <c r="D1364" s="2" t="s">
        <v>40</v>
      </c>
      <c r="E1364" s="2" t="s">
        <v>38</v>
      </c>
      <c r="F1364" s="3">
        <v>44337</v>
      </c>
      <c r="G1364" s="4">
        <v>18942</v>
      </c>
      <c r="H1364" s="5">
        <v>357</v>
      </c>
      <c r="I1364" s="2">
        <v>702</v>
      </c>
    </row>
    <row r="1365" spans="3:9" x14ac:dyDescent="0.35">
      <c r="C1365" s="2" t="s">
        <v>47</v>
      </c>
      <c r="D1365" s="2" t="s">
        <v>15</v>
      </c>
      <c r="E1365" s="2" t="s">
        <v>39</v>
      </c>
      <c r="F1365" s="3">
        <v>44337</v>
      </c>
      <c r="G1365" s="4">
        <v>7154</v>
      </c>
      <c r="H1365" s="5">
        <v>124</v>
      </c>
      <c r="I1365" s="2">
        <v>421</v>
      </c>
    </row>
    <row r="1366" spans="3:9" x14ac:dyDescent="0.35">
      <c r="C1366" s="2" t="s">
        <v>77</v>
      </c>
      <c r="D1366" s="2" t="s">
        <v>20</v>
      </c>
      <c r="E1366" s="2" t="s">
        <v>26</v>
      </c>
      <c r="F1366" s="3">
        <v>44337</v>
      </c>
      <c r="G1366" s="4">
        <v>1225</v>
      </c>
      <c r="H1366" s="5">
        <v>131</v>
      </c>
      <c r="I1366" s="2">
        <v>103</v>
      </c>
    </row>
    <row r="1367" spans="3:9" x14ac:dyDescent="0.35">
      <c r="C1367" s="2" t="s">
        <v>69</v>
      </c>
      <c r="D1367" s="2" t="s">
        <v>15</v>
      </c>
      <c r="E1367" s="2" t="s">
        <v>34</v>
      </c>
      <c r="F1367" s="3">
        <v>44337</v>
      </c>
      <c r="G1367" s="4">
        <v>8211</v>
      </c>
      <c r="H1367" s="5">
        <v>136</v>
      </c>
      <c r="I1367" s="2">
        <v>747</v>
      </c>
    </row>
    <row r="1368" spans="3:9" x14ac:dyDescent="0.35">
      <c r="C1368" s="2" t="s">
        <v>54</v>
      </c>
      <c r="D1368" s="2" t="s">
        <v>40</v>
      </c>
      <c r="E1368" s="2" t="s">
        <v>39</v>
      </c>
      <c r="F1368" s="3">
        <v>44337</v>
      </c>
      <c r="G1368" s="4">
        <v>10465</v>
      </c>
      <c r="H1368" s="5">
        <v>185</v>
      </c>
      <c r="I1368" s="2">
        <v>524</v>
      </c>
    </row>
    <row r="1369" spans="3:9" x14ac:dyDescent="0.35">
      <c r="C1369" s="2" t="s">
        <v>41</v>
      </c>
      <c r="D1369" s="2" t="s">
        <v>28</v>
      </c>
      <c r="E1369" s="2" t="s">
        <v>65</v>
      </c>
      <c r="F1369" s="3">
        <v>44337</v>
      </c>
      <c r="G1369" s="4">
        <v>6181</v>
      </c>
      <c r="H1369" s="5">
        <v>334</v>
      </c>
      <c r="I1369" s="2">
        <v>619</v>
      </c>
    </row>
    <row r="1370" spans="3:9" x14ac:dyDescent="0.35">
      <c r="C1370" s="2" t="s">
        <v>54</v>
      </c>
      <c r="D1370" s="2" t="s">
        <v>28</v>
      </c>
      <c r="E1370" s="2" t="s">
        <v>26</v>
      </c>
      <c r="F1370" s="3">
        <v>44337</v>
      </c>
      <c r="G1370" s="4">
        <v>2695</v>
      </c>
      <c r="H1370" s="5">
        <v>232</v>
      </c>
      <c r="I1370" s="2">
        <v>193</v>
      </c>
    </row>
    <row r="1371" spans="3:9" x14ac:dyDescent="0.35">
      <c r="C1371" s="2" t="s">
        <v>47</v>
      </c>
      <c r="D1371" s="2" t="s">
        <v>20</v>
      </c>
      <c r="E1371" s="2" t="s">
        <v>58</v>
      </c>
      <c r="F1371" s="3">
        <v>44337</v>
      </c>
      <c r="G1371" s="4">
        <v>17451</v>
      </c>
      <c r="H1371" s="5">
        <v>135</v>
      </c>
      <c r="I1371" s="2">
        <v>2909</v>
      </c>
    </row>
    <row r="1372" spans="3:9" x14ac:dyDescent="0.35">
      <c r="C1372" s="2" t="s">
        <v>59</v>
      </c>
      <c r="D1372" s="2" t="s">
        <v>45</v>
      </c>
      <c r="E1372" s="2" t="s">
        <v>44</v>
      </c>
      <c r="F1372" s="3">
        <v>44337</v>
      </c>
      <c r="G1372" s="4">
        <v>6790</v>
      </c>
      <c r="H1372" s="5">
        <v>131</v>
      </c>
      <c r="I1372" s="2">
        <v>425</v>
      </c>
    </row>
    <row r="1373" spans="3:9" x14ac:dyDescent="0.35">
      <c r="C1373" s="2" t="s">
        <v>52</v>
      </c>
      <c r="D1373" s="2" t="s">
        <v>40</v>
      </c>
      <c r="E1373" s="2" t="s">
        <v>61</v>
      </c>
      <c r="F1373" s="3">
        <v>44340</v>
      </c>
      <c r="G1373" s="4">
        <v>9226</v>
      </c>
      <c r="H1373" s="5">
        <v>541</v>
      </c>
      <c r="I1373" s="2">
        <v>330</v>
      </c>
    </row>
    <row r="1374" spans="3:9" x14ac:dyDescent="0.35">
      <c r="C1374" s="2" t="s">
        <v>48</v>
      </c>
      <c r="D1374" s="2" t="s">
        <v>28</v>
      </c>
      <c r="E1374" s="2" t="s">
        <v>25</v>
      </c>
      <c r="F1374" s="3">
        <v>44340</v>
      </c>
      <c r="G1374" s="4">
        <v>9884</v>
      </c>
      <c r="H1374" s="5">
        <v>104</v>
      </c>
      <c r="I1374" s="2">
        <v>899</v>
      </c>
    </row>
    <row r="1375" spans="3:9" x14ac:dyDescent="0.35">
      <c r="C1375" s="2" t="s">
        <v>56</v>
      </c>
      <c r="D1375" s="2" t="s">
        <v>45</v>
      </c>
      <c r="E1375" s="2" t="s">
        <v>73</v>
      </c>
      <c r="F1375" s="3">
        <v>44340</v>
      </c>
      <c r="G1375" s="4">
        <v>2821</v>
      </c>
      <c r="H1375" s="5">
        <v>70</v>
      </c>
      <c r="I1375" s="2">
        <v>202</v>
      </c>
    </row>
    <row r="1376" spans="3:9" x14ac:dyDescent="0.35">
      <c r="C1376" s="2" t="s">
        <v>33</v>
      </c>
      <c r="D1376" s="2" t="s">
        <v>15</v>
      </c>
      <c r="E1376" s="2" t="s">
        <v>34</v>
      </c>
      <c r="F1376" s="3">
        <v>44340</v>
      </c>
      <c r="G1376" s="4">
        <v>665</v>
      </c>
      <c r="H1376" s="5">
        <v>243</v>
      </c>
      <c r="I1376" s="2">
        <v>84</v>
      </c>
    </row>
    <row r="1377" spans="3:9" x14ac:dyDescent="0.35">
      <c r="C1377" s="2" t="s">
        <v>30</v>
      </c>
      <c r="D1377" s="2" t="s">
        <v>28</v>
      </c>
      <c r="E1377" s="2" t="s">
        <v>72</v>
      </c>
      <c r="F1377" s="3">
        <v>44340</v>
      </c>
      <c r="G1377" s="4">
        <v>8526</v>
      </c>
      <c r="H1377" s="5">
        <v>209</v>
      </c>
      <c r="I1377" s="2">
        <v>609</v>
      </c>
    </row>
    <row r="1378" spans="3:9" x14ac:dyDescent="0.35">
      <c r="C1378" s="2" t="s">
        <v>78</v>
      </c>
      <c r="D1378" s="2" t="s">
        <v>45</v>
      </c>
      <c r="E1378" s="2" t="s">
        <v>72</v>
      </c>
      <c r="F1378" s="3">
        <v>44340</v>
      </c>
      <c r="G1378" s="4">
        <v>9436</v>
      </c>
      <c r="H1378" s="5">
        <v>247</v>
      </c>
      <c r="I1378" s="2">
        <v>787</v>
      </c>
    </row>
    <row r="1379" spans="3:9" x14ac:dyDescent="0.35">
      <c r="C1379" s="2" t="s">
        <v>76</v>
      </c>
      <c r="D1379" s="2" t="s">
        <v>28</v>
      </c>
      <c r="E1379" s="2" t="s">
        <v>61</v>
      </c>
      <c r="F1379" s="3">
        <v>44340</v>
      </c>
      <c r="G1379" s="4">
        <v>217</v>
      </c>
      <c r="H1379" s="5">
        <v>81</v>
      </c>
      <c r="I1379" s="2">
        <v>11</v>
      </c>
    </row>
    <row r="1380" spans="3:9" x14ac:dyDescent="0.35">
      <c r="C1380" s="2" t="s">
        <v>51</v>
      </c>
      <c r="D1380" s="2" t="s">
        <v>15</v>
      </c>
      <c r="E1380" s="2" t="s">
        <v>26</v>
      </c>
      <c r="F1380" s="3">
        <v>44340</v>
      </c>
      <c r="G1380" s="4">
        <v>4865</v>
      </c>
      <c r="H1380" s="5">
        <v>46</v>
      </c>
      <c r="I1380" s="2">
        <v>487</v>
      </c>
    </row>
    <row r="1381" spans="3:9" x14ac:dyDescent="0.35">
      <c r="C1381" s="2" t="s">
        <v>48</v>
      </c>
      <c r="D1381" s="2" t="s">
        <v>15</v>
      </c>
      <c r="E1381" s="2" t="s">
        <v>39</v>
      </c>
      <c r="F1381" s="3">
        <v>44340</v>
      </c>
      <c r="G1381" s="4">
        <v>10451</v>
      </c>
      <c r="H1381" s="5">
        <v>105</v>
      </c>
      <c r="I1381" s="2">
        <v>551</v>
      </c>
    </row>
    <row r="1382" spans="3:9" x14ac:dyDescent="0.35">
      <c r="C1382" s="2" t="s">
        <v>47</v>
      </c>
      <c r="D1382" s="2" t="s">
        <v>24</v>
      </c>
      <c r="E1382" s="2" t="s">
        <v>17</v>
      </c>
      <c r="F1382" s="3">
        <v>44340</v>
      </c>
      <c r="G1382" s="4">
        <v>9093</v>
      </c>
      <c r="H1382" s="5">
        <v>28</v>
      </c>
      <c r="I1382" s="2">
        <v>304</v>
      </c>
    </row>
    <row r="1383" spans="3:9" x14ac:dyDescent="0.35">
      <c r="C1383" s="2" t="s">
        <v>76</v>
      </c>
      <c r="D1383" s="2" t="s">
        <v>40</v>
      </c>
      <c r="E1383" s="2" t="s">
        <v>26</v>
      </c>
      <c r="F1383" s="3">
        <v>44340</v>
      </c>
      <c r="G1383" s="4">
        <v>1638</v>
      </c>
      <c r="H1383" s="5">
        <v>282</v>
      </c>
      <c r="I1383" s="2">
        <v>103</v>
      </c>
    </row>
    <row r="1384" spans="3:9" x14ac:dyDescent="0.35">
      <c r="C1384" s="2" t="s">
        <v>23</v>
      </c>
      <c r="D1384" s="2" t="s">
        <v>24</v>
      </c>
      <c r="E1384" s="2" t="s">
        <v>17</v>
      </c>
      <c r="F1384" s="3">
        <v>44340</v>
      </c>
      <c r="G1384" s="4">
        <v>8610</v>
      </c>
      <c r="H1384" s="5">
        <v>47</v>
      </c>
      <c r="I1384" s="2">
        <v>278</v>
      </c>
    </row>
    <row r="1385" spans="3:9" x14ac:dyDescent="0.35">
      <c r="C1385" s="2" t="s">
        <v>14</v>
      </c>
      <c r="D1385" s="2" t="s">
        <v>24</v>
      </c>
      <c r="E1385" s="2" t="s">
        <v>44</v>
      </c>
      <c r="F1385" s="3">
        <v>44340</v>
      </c>
      <c r="G1385" s="4">
        <v>1351</v>
      </c>
      <c r="H1385" s="5">
        <v>58</v>
      </c>
      <c r="I1385" s="2">
        <v>72</v>
      </c>
    </row>
    <row r="1386" spans="3:9" x14ac:dyDescent="0.35">
      <c r="C1386" s="2" t="s">
        <v>41</v>
      </c>
      <c r="D1386" s="2" t="s">
        <v>20</v>
      </c>
      <c r="E1386" s="2" t="s">
        <v>32</v>
      </c>
      <c r="F1386" s="3">
        <v>44340</v>
      </c>
      <c r="G1386" s="4">
        <v>11102</v>
      </c>
      <c r="H1386" s="5">
        <v>50</v>
      </c>
      <c r="I1386" s="2">
        <v>505</v>
      </c>
    </row>
    <row r="1387" spans="3:9" x14ac:dyDescent="0.35">
      <c r="C1387" s="2" t="s">
        <v>70</v>
      </c>
      <c r="D1387" s="2" t="s">
        <v>20</v>
      </c>
      <c r="E1387" s="2" t="s">
        <v>72</v>
      </c>
      <c r="F1387" s="3">
        <v>44340</v>
      </c>
      <c r="G1387" s="4">
        <v>4711</v>
      </c>
      <c r="H1387" s="5">
        <v>29</v>
      </c>
      <c r="I1387" s="2">
        <v>429</v>
      </c>
    </row>
    <row r="1388" spans="3:9" x14ac:dyDescent="0.35">
      <c r="C1388" s="2" t="s">
        <v>47</v>
      </c>
      <c r="D1388" s="2" t="s">
        <v>40</v>
      </c>
      <c r="E1388" s="2" t="s">
        <v>43</v>
      </c>
      <c r="F1388" s="3">
        <v>44340</v>
      </c>
      <c r="G1388" s="4">
        <v>903</v>
      </c>
      <c r="H1388" s="5">
        <v>49</v>
      </c>
      <c r="I1388" s="2">
        <v>43</v>
      </c>
    </row>
    <row r="1389" spans="3:9" x14ac:dyDescent="0.35">
      <c r="C1389" s="2" t="s">
        <v>47</v>
      </c>
      <c r="D1389" s="2" t="s">
        <v>24</v>
      </c>
      <c r="E1389" s="2" t="s">
        <v>39</v>
      </c>
      <c r="F1389" s="3">
        <v>44340</v>
      </c>
      <c r="G1389" s="4">
        <v>1295</v>
      </c>
      <c r="H1389" s="5">
        <v>112</v>
      </c>
      <c r="I1389" s="2">
        <v>81</v>
      </c>
    </row>
    <row r="1390" spans="3:9" x14ac:dyDescent="0.35">
      <c r="C1390" s="2" t="s">
        <v>78</v>
      </c>
      <c r="D1390" s="2" t="s">
        <v>45</v>
      </c>
      <c r="E1390" s="2" t="s">
        <v>63</v>
      </c>
      <c r="F1390" s="3">
        <v>44340</v>
      </c>
      <c r="G1390" s="4">
        <v>14574</v>
      </c>
      <c r="H1390" s="5">
        <v>118</v>
      </c>
      <c r="I1390" s="2">
        <v>561</v>
      </c>
    </row>
    <row r="1391" spans="3:9" x14ac:dyDescent="0.35">
      <c r="C1391" s="2" t="s">
        <v>30</v>
      </c>
      <c r="D1391" s="2" t="s">
        <v>20</v>
      </c>
      <c r="E1391" s="2" t="s">
        <v>34</v>
      </c>
      <c r="F1391" s="3">
        <v>44340</v>
      </c>
      <c r="G1391" s="4">
        <v>3318</v>
      </c>
      <c r="H1391" s="5">
        <v>34</v>
      </c>
      <c r="I1391" s="2">
        <v>277</v>
      </c>
    </row>
    <row r="1392" spans="3:9" x14ac:dyDescent="0.35">
      <c r="C1392" s="2" t="s">
        <v>48</v>
      </c>
      <c r="D1392" s="2" t="s">
        <v>24</v>
      </c>
      <c r="E1392" s="2" t="s">
        <v>65</v>
      </c>
      <c r="F1392" s="3">
        <v>44340</v>
      </c>
      <c r="G1392" s="4">
        <v>3262</v>
      </c>
      <c r="H1392" s="5">
        <v>487</v>
      </c>
      <c r="I1392" s="2">
        <v>297</v>
      </c>
    </row>
    <row r="1393" spans="3:9" x14ac:dyDescent="0.35">
      <c r="C1393" s="2" t="s">
        <v>23</v>
      </c>
      <c r="D1393" s="2" t="s">
        <v>28</v>
      </c>
      <c r="E1393" s="2" t="s">
        <v>39</v>
      </c>
      <c r="F1393" s="3">
        <v>44340</v>
      </c>
      <c r="G1393" s="4">
        <v>1036</v>
      </c>
      <c r="H1393" s="5">
        <v>59</v>
      </c>
      <c r="I1393" s="2">
        <v>55</v>
      </c>
    </row>
    <row r="1394" spans="3:9" x14ac:dyDescent="0.35">
      <c r="C1394" s="2" t="s">
        <v>30</v>
      </c>
      <c r="D1394" s="2" t="s">
        <v>20</v>
      </c>
      <c r="E1394" s="2" t="s">
        <v>16</v>
      </c>
      <c r="F1394" s="3">
        <v>44340</v>
      </c>
      <c r="G1394" s="4">
        <v>5285</v>
      </c>
      <c r="H1394" s="5">
        <v>213</v>
      </c>
      <c r="I1394" s="2">
        <v>378</v>
      </c>
    </row>
    <row r="1395" spans="3:9" x14ac:dyDescent="0.35">
      <c r="C1395" s="2" t="s">
        <v>35</v>
      </c>
      <c r="D1395" s="2" t="s">
        <v>28</v>
      </c>
      <c r="E1395" s="2" t="s">
        <v>26</v>
      </c>
      <c r="F1395" s="3">
        <v>44340</v>
      </c>
      <c r="G1395" s="4">
        <v>2667</v>
      </c>
      <c r="H1395" s="5">
        <v>428</v>
      </c>
      <c r="I1395" s="2">
        <v>267</v>
      </c>
    </row>
    <row r="1396" spans="3:9" x14ac:dyDescent="0.35">
      <c r="C1396" s="2" t="s">
        <v>78</v>
      </c>
      <c r="D1396" s="2" t="s">
        <v>28</v>
      </c>
      <c r="E1396" s="2" t="s">
        <v>74</v>
      </c>
      <c r="F1396" s="3">
        <v>44340</v>
      </c>
      <c r="G1396" s="4">
        <v>6097</v>
      </c>
      <c r="H1396" s="5">
        <v>84</v>
      </c>
      <c r="I1396" s="2">
        <v>244</v>
      </c>
    </row>
    <row r="1397" spans="3:9" x14ac:dyDescent="0.35">
      <c r="C1397" s="2" t="s">
        <v>33</v>
      </c>
      <c r="D1397" s="2" t="s">
        <v>28</v>
      </c>
      <c r="E1397" s="2" t="s">
        <v>26</v>
      </c>
      <c r="F1397" s="3">
        <v>44340</v>
      </c>
      <c r="G1397" s="4">
        <v>11550</v>
      </c>
      <c r="H1397" s="5">
        <v>93</v>
      </c>
      <c r="I1397" s="2">
        <v>770</v>
      </c>
    </row>
    <row r="1398" spans="3:9" x14ac:dyDescent="0.35">
      <c r="C1398" s="2" t="s">
        <v>69</v>
      </c>
      <c r="D1398" s="2" t="s">
        <v>28</v>
      </c>
      <c r="E1398" s="2" t="s">
        <v>58</v>
      </c>
      <c r="F1398" s="3">
        <v>44340</v>
      </c>
      <c r="G1398" s="4">
        <v>1589</v>
      </c>
      <c r="H1398" s="5">
        <v>62</v>
      </c>
      <c r="I1398" s="2">
        <v>159</v>
      </c>
    </row>
    <row r="1399" spans="3:9" x14ac:dyDescent="0.35">
      <c r="C1399" s="2" t="s">
        <v>47</v>
      </c>
      <c r="D1399" s="2" t="s">
        <v>28</v>
      </c>
      <c r="E1399" s="2" t="s">
        <v>25</v>
      </c>
      <c r="F1399" s="3">
        <v>44341</v>
      </c>
      <c r="G1399" s="4">
        <v>4375</v>
      </c>
      <c r="H1399" s="5">
        <v>11</v>
      </c>
      <c r="I1399" s="2">
        <v>274</v>
      </c>
    </row>
    <row r="1400" spans="3:9" x14ac:dyDescent="0.35">
      <c r="C1400" s="2" t="s">
        <v>30</v>
      </c>
      <c r="D1400" s="2" t="s">
        <v>24</v>
      </c>
      <c r="E1400" s="2" t="s">
        <v>65</v>
      </c>
      <c r="F1400" s="3">
        <v>44341</v>
      </c>
      <c r="G1400" s="4">
        <v>7966</v>
      </c>
      <c r="H1400" s="5">
        <v>123</v>
      </c>
      <c r="I1400" s="2">
        <v>725</v>
      </c>
    </row>
    <row r="1401" spans="3:9" x14ac:dyDescent="0.35">
      <c r="C1401" s="2" t="s">
        <v>56</v>
      </c>
      <c r="D1401" s="2" t="s">
        <v>20</v>
      </c>
      <c r="E1401" s="2" t="s">
        <v>32</v>
      </c>
      <c r="F1401" s="3">
        <v>44341</v>
      </c>
      <c r="G1401" s="4">
        <v>10829</v>
      </c>
      <c r="H1401" s="5">
        <v>86</v>
      </c>
      <c r="I1401" s="2">
        <v>516</v>
      </c>
    </row>
    <row r="1402" spans="3:9" x14ac:dyDescent="0.35">
      <c r="C1402" s="2" t="s">
        <v>71</v>
      </c>
      <c r="D1402" s="2" t="s">
        <v>28</v>
      </c>
      <c r="E1402" s="2" t="s">
        <v>26</v>
      </c>
      <c r="F1402" s="3">
        <v>44341</v>
      </c>
      <c r="G1402" s="4">
        <v>22652</v>
      </c>
      <c r="H1402" s="5">
        <v>46</v>
      </c>
      <c r="I1402" s="2">
        <v>2060</v>
      </c>
    </row>
    <row r="1403" spans="3:9" x14ac:dyDescent="0.35">
      <c r="C1403" s="2" t="s">
        <v>30</v>
      </c>
      <c r="D1403" s="2" t="s">
        <v>15</v>
      </c>
      <c r="E1403" s="2" t="s">
        <v>53</v>
      </c>
      <c r="F1403" s="3">
        <v>44341</v>
      </c>
      <c r="G1403" s="4">
        <v>5257</v>
      </c>
      <c r="H1403" s="5">
        <v>95</v>
      </c>
      <c r="I1403" s="2">
        <v>182</v>
      </c>
    </row>
    <row r="1404" spans="3:9" x14ac:dyDescent="0.35">
      <c r="C1404" s="2" t="s">
        <v>77</v>
      </c>
      <c r="D1404" s="2" t="s">
        <v>24</v>
      </c>
      <c r="E1404" s="2" t="s">
        <v>16</v>
      </c>
      <c r="F1404" s="3">
        <v>44341</v>
      </c>
      <c r="G1404" s="4">
        <v>5817</v>
      </c>
      <c r="H1404" s="5">
        <v>396</v>
      </c>
      <c r="I1404" s="2">
        <v>277</v>
      </c>
    </row>
    <row r="1405" spans="3:9" x14ac:dyDescent="0.35">
      <c r="C1405" s="2" t="s">
        <v>30</v>
      </c>
      <c r="D1405" s="2" t="s">
        <v>28</v>
      </c>
      <c r="E1405" s="2" t="s">
        <v>73</v>
      </c>
      <c r="F1405" s="3">
        <v>44341</v>
      </c>
      <c r="G1405" s="4">
        <v>987</v>
      </c>
      <c r="H1405" s="5">
        <v>427</v>
      </c>
      <c r="I1405" s="2">
        <v>52</v>
      </c>
    </row>
    <row r="1406" spans="3:9" x14ac:dyDescent="0.35">
      <c r="C1406" s="2" t="s">
        <v>51</v>
      </c>
      <c r="D1406" s="2" t="s">
        <v>20</v>
      </c>
      <c r="E1406" s="2" t="s">
        <v>57</v>
      </c>
      <c r="F1406" s="3">
        <v>44341</v>
      </c>
      <c r="G1406" s="4">
        <v>2723</v>
      </c>
      <c r="H1406" s="5">
        <v>21</v>
      </c>
      <c r="I1406" s="2">
        <v>101</v>
      </c>
    </row>
    <row r="1407" spans="3:9" x14ac:dyDescent="0.35">
      <c r="C1407" s="2" t="s">
        <v>56</v>
      </c>
      <c r="D1407" s="2" t="s">
        <v>40</v>
      </c>
      <c r="E1407" s="2" t="s">
        <v>73</v>
      </c>
      <c r="F1407" s="3">
        <v>44341</v>
      </c>
      <c r="G1407" s="4">
        <v>6944</v>
      </c>
      <c r="H1407" s="5">
        <v>178</v>
      </c>
      <c r="I1407" s="2">
        <v>366</v>
      </c>
    </row>
    <row r="1408" spans="3:9" x14ac:dyDescent="0.35">
      <c r="C1408" s="2" t="s">
        <v>37</v>
      </c>
      <c r="D1408" s="2" t="s">
        <v>28</v>
      </c>
      <c r="E1408" s="2" t="s">
        <v>57</v>
      </c>
      <c r="F1408" s="3">
        <v>44341</v>
      </c>
      <c r="G1408" s="4">
        <v>7896</v>
      </c>
      <c r="H1408" s="5">
        <v>435</v>
      </c>
      <c r="I1408" s="2">
        <v>329</v>
      </c>
    </row>
    <row r="1409" spans="3:9" x14ac:dyDescent="0.35">
      <c r="C1409" s="2" t="s">
        <v>59</v>
      </c>
      <c r="D1409" s="2" t="s">
        <v>45</v>
      </c>
      <c r="E1409" s="2" t="s">
        <v>74</v>
      </c>
      <c r="F1409" s="3">
        <v>44341</v>
      </c>
      <c r="G1409" s="4">
        <v>13573</v>
      </c>
      <c r="H1409" s="5">
        <v>88</v>
      </c>
      <c r="I1409" s="2">
        <v>543</v>
      </c>
    </row>
    <row r="1410" spans="3:9" x14ac:dyDescent="0.35">
      <c r="C1410" s="2" t="s">
        <v>70</v>
      </c>
      <c r="D1410" s="2" t="s">
        <v>28</v>
      </c>
      <c r="E1410" s="2" t="s">
        <v>63</v>
      </c>
      <c r="F1410" s="3">
        <v>44341</v>
      </c>
      <c r="G1410" s="4">
        <v>9856</v>
      </c>
      <c r="H1410" s="5">
        <v>12</v>
      </c>
      <c r="I1410" s="2">
        <v>329</v>
      </c>
    </row>
    <row r="1411" spans="3:9" x14ac:dyDescent="0.35">
      <c r="C1411" s="2" t="s">
        <v>37</v>
      </c>
      <c r="D1411" s="2" t="s">
        <v>45</v>
      </c>
      <c r="E1411" s="2" t="s">
        <v>39</v>
      </c>
      <c r="F1411" s="3">
        <v>44341</v>
      </c>
      <c r="G1411" s="4">
        <v>14938</v>
      </c>
      <c r="H1411" s="5">
        <v>261</v>
      </c>
      <c r="I1411" s="2">
        <v>879</v>
      </c>
    </row>
    <row r="1412" spans="3:9" x14ac:dyDescent="0.35">
      <c r="C1412" s="2" t="s">
        <v>14</v>
      </c>
      <c r="D1412" s="2" t="s">
        <v>20</v>
      </c>
      <c r="E1412" s="2" t="s">
        <v>17</v>
      </c>
      <c r="F1412" s="3">
        <v>44341</v>
      </c>
      <c r="G1412" s="4">
        <v>1358</v>
      </c>
      <c r="H1412" s="5">
        <v>268</v>
      </c>
      <c r="I1412" s="2">
        <v>60</v>
      </c>
    </row>
    <row r="1413" spans="3:9" x14ac:dyDescent="0.35">
      <c r="C1413" s="2" t="s">
        <v>59</v>
      </c>
      <c r="D1413" s="2" t="s">
        <v>20</v>
      </c>
      <c r="E1413" s="2" t="s">
        <v>34</v>
      </c>
      <c r="F1413" s="3">
        <v>44341</v>
      </c>
      <c r="G1413" s="4">
        <v>3696</v>
      </c>
      <c r="H1413" s="5">
        <v>118</v>
      </c>
      <c r="I1413" s="2">
        <v>247</v>
      </c>
    </row>
    <row r="1414" spans="3:9" x14ac:dyDescent="0.35">
      <c r="C1414" s="2" t="s">
        <v>30</v>
      </c>
      <c r="D1414" s="2" t="s">
        <v>20</v>
      </c>
      <c r="E1414" s="2" t="s">
        <v>26</v>
      </c>
      <c r="F1414" s="3">
        <v>44341</v>
      </c>
      <c r="G1414" s="4">
        <v>2737</v>
      </c>
      <c r="H1414" s="5">
        <v>193</v>
      </c>
      <c r="I1414" s="2">
        <v>343</v>
      </c>
    </row>
    <row r="1415" spans="3:9" x14ac:dyDescent="0.35">
      <c r="C1415" s="2" t="s">
        <v>78</v>
      </c>
      <c r="D1415" s="2" t="s">
        <v>45</v>
      </c>
      <c r="E1415" s="2" t="s">
        <v>38</v>
      </c>
      <c r="F1415" s="3">
        <v>44341</v>
      </c>
      <c r="G1415" s="4">
        <v>6797</v>
      </c>
      <c r="H1415" s="5">
        <v>27</v>
      </c>
      <c r="I1415" s="2">
        <v>252</v>
      </c>
    </row>
    <row r="1416" spans="3:9" x14ac:dyDescent="0.35">
      <c r="C1416" s="2" t="s">
        <v>42</v>
      </c>
      <c r="D1416" s="2" t="s">
        <v>24</v>
      </c>
      <c r="E1416" s="2" t="s">
        <v>26</v>
      </c>
      <c r="F1416" s="3">
        <v>44341</v>
      </c>
      <c r="G1416" s="4">
        <v>2527</v>
      </c>
      <c r="H1416" s="5">
        <v>30</v>
      </c>
      <c r="I1416" s="2">
        <v>158</v>
      </c>
    </row>
    <row r="1417" spans="3:9" x14ac:dyDescent="0.35">
      <c r="C1417" s="2" t="s">
        <v>66</v>
      </c>
      <c r="D1417" s="2" t="s">
        <v>15</v>
      </c>
      <c r="E1417" s="2" t="s">
        <v>61</v>
      </c>
      <c r="F1417" s="3">
        <v>44341</v>
      </c>
      <c r="G1417" s="4">
        <v>392</v>
      </c>
      <c r="H1417" s="5">
        <v>43</v>
      </c>
      <c r="I1417" s="2">
        <v>20</v>
      </c>
    </row>
    <row r="1418" spans="3:9" x14ac:dyDescent="0.35">
      <c r="C1418" s="2" t="s">
        <v>23</v>
      </c>
      <c r="D1418" s="2" t="s">
        <v>24</v>
      </c>
      <c r="E1418" s="2" t="s">
        <v>53</v>
      </c>
      <c r="F1418" s="3">
        <v>44341</v>
      </c>
      <c r="G1418" s="4">
        <v>126</v>
      </c>
      <c r="H1418" s="5">
        <v>242</v>
      </c>
      <c r="I1418" s="2">
        <v>6</v>
      </c>
    </row>
    <row r="1419" spans="3:9" x14ac:dyDescent="0.35">
      <c r="C1419" s="2" t="s">
        <v>30</v>
      </c>
      <c r="D1419" s="2" t="s">
        <v>24</v>
      </c>
      <c r="E1419" s="2" t="s">
        <v>39</v>
      </c>
      <c r="F1419" s="3">
        <v>44341</v>
      </c>
      <c r="G1419" s="4">
        <v>11522</v>
      </c>
      <c r="H1419" s="5">
        <v>235</v>
      </c>
      <c r="I1419" s="2">
        <v>721</v>
      </c>
    </row>
    <row r="1420" spans="3:9" x14ac:dyDescent="0.35">
      <c r="C1420" s="2" t="s">
        <v>37</v>
      </c>
      <c r="D1420" s="2" t="s">
        <v>24</v>
      </c>
      <c r="E1420" s="2" t="s">
        <v>73</v>
      </c>
      <c r="F1420" s="3">
        <v>44342</v>
      </c>
      <c r="G1420" s="4">
        <v>8498</v>
      </c>
      <c r="H1420" s="5">
        <v>182</v>
      </c>
      <c r="I1420" s="2">
        <v>532</v>
      </c>
    </row>
    <row r="1421" spans="3:9" x14ac:dyDescent="0.35">
      <c r="C1421" s="2" t="s">
        <v>62</v>
      </c>
      <c r="D1421" s="2" t="s">
        <v>24</v>
      </c>
      <c r="E1421" s="2" t="s">
        <v>74</v>
      </c>
      <c r="F1421" s="3">
        <v>44342</v>
      </c>
      <c r="G1421" s="4">
        <v>1113</v>
      </c>
      <c r="H1421" s="5">
        <v>33</v>
      </c>
      <c r="I1421" s="2">
        <v>53</v>
      </c>
    </row>
    <row r="1422" spans="3:9" x14ac:dyDescent="0.35">
      <c r="C1422" s="2" t="s">
        <v>69</v>
      </c>
      <c r="D1422" s="2" t="s">
        <v>20</v>
      </c>
      <c r="E1422" s="2" t="s">
        <v>61</v>
      </c>
      <c r="F1422" s="3">
        <v>44342</v>
      </c>
      <c r="G1422" s="4">
        <v>5614</v>
      </c>
      <c r="H1422" s="5">
        <v>223</v>
      </c>
      <c r="I1422" s="2">
        <v>216</v>
      </c>
    </row>
    <row r="1423" spans="3:9" x14ac:dyDescent="0.35">
      <c r="C1423" s="2" t="s">
        <v>62</v>
      </c>
      <c r="D1423" s="2" t="s">
        <v>20</v>
      </c>
      <c r="E1423" s="2" t="s">
        <v>57</v>
      </c>
      <c r="F1423" s="3">
        <v>44342</v>
      </c>
      <c r="G1423" s="4">
        <v>4410</v>
      </c>
      <c r="H1423" s="5">
        <v>156</v>
      </c>
      <c r="I1423" s="2">
        <v>153</v>
      </c>
    </row>
    <row r="1424" spans="3:9" x14ac:dyDescent="0.35">
      <c r="C1424" s="2" t="s">
        <v>51</v>
      </c>
      <c r="D1424" s="2" t="s">
        <v>28</v>
      </c>
      <c r="E1424" s="2" t="s">
        <v>53</v>
      </c>
      <c r="F1424" s="3">
        <v>44342</v>
      </c>
      <c r="G1424" s="4">
        <v>9163</v>
      </c>
      <c r="H1424" s="5">
        <v>151</v>
      </c>
      <c r="I1424" s="2">
        <v>340</v>
      </c>
    </row>
    <row r="1425" spans="3:9" x14ac:dyDescent="0.35">
      <c r="C1425" s="2" t="s">
        <v>48</v>
      </c>
      <c r="D1425" s="2" t="s">
        <v>28</v>
      </c>
      <c r="E1425" s="2" t="s">
        <v>38</v>
      </c>
      <c r="F1425" s="3">
        <v>44343</v>
      </c>
      <c r="G1425" s="4">
        <v>2590</v>
      </c>
      <c r="H1425" s="5">
        <v>202</v>
      </c>
      <c r="I1425" s="2">
        <v>84</v>
      </c>
    </row>
    <row r="1426" spans="3:9" x14ac:dyDescent="0.35">
      <c r="C1426" s="2" t="s">
        <v>71</v>
      </c>
      <c r="D1426" s="2" t="s">
        <v>28</v>
      </c>
      <c r="E1426" s="2" t="s">
        <v>43</v>
      </c>
      <c r="F1426" s="3">
        <v>44343</v>
      </c>
      <c r="G1426" s="4">
        <v>3745</v>
      </c>
      <c r="H1426" s="5">
        <v>127</v>
      </c>
      <c r="I1426" s="2">
        <v>198</v>
      </c>
    </row>
    <row r="1427" spans="3:9" x14ac:dyDescent="0.35">
      <c r="C1427" s="2" t="s">
        <v>56</v>
      </c>
      <c r="D1427" s="2" t="s">
        <v>40</v>
      </c>
      <c r="E1427" s="2" t="s">
        <v>53</v>
      </c>
      <c r="F1427" s="3">
        <v>44343</v>
      </c>
      <c r="G1427" s="4">
        <v>8337</v>
      </c>
      <c r="H1427" s="5">
        <v>14</v>
      </c>
      <c r="I1427" s="2">
        <v>288</v>
      </c>
    </row>
    <row r="1428" spans="3:9" x14ac:dyDescent="0.35">
      <c r="C1428" s="2" t="s">
        <v>78</v>
      </c>
      <c r="D1428" s="2" t="s">
        <v>40</v>
      </c>
      <c r="E1428" s="2" t="s">
        <v>58</v>
      </c>
      <c r="F1428" s="3">
        <v>44343</v>
      </c>
      <c r="G1428" s="4">
        <v>4522</v>
      </c>
      <c r="H1428" s="5">
        <v>42</v>
      </c>
      <c r="I1428" s="2">
        <v>566</v>
      </c>
    </row>
    <row r="1429" spans="3:9" x14ac:dyDescent="0.35">
      <c r="C1429" s="2" t="s">
        <v>23</v>
      </c>
      <c r="D1429" s="2" t="s">
        <v>45</v>
      </c>
      <c r="E1429" s="2" t="s">
        <v>49</v>
      </c>
      <c r="F1429" s="3">
        <v>44343</v>
      </c>
      <c r="G1429" s="4">
        <v>2625</v>
      </c>
      <c r="H1429" s="5">
        <v>580</v>
      </c>
      <c r="I1429" s="2">
        <v>120</v>
      </c>
    </row>
    <row r="1430" spans="3:9" x14ac:dyDescent="0.35">
      <c r="C1430" s="2" t="s">
        <v>41</v>
      </c>
      <c r="D1430" s="2" t="s">
        <v>24</v>
      </c>
      <c r="E1430" s="2" t="s">
        <v>38</v>
      </c>
      <c r="F1430" s="3">
        <v>44344</v>
      </c>
      <c r="G1430" s="4">
        <v>441</v>
      </c>
      <c r="H1430" s="5">
        <v>171</v>
      </c>
      <c r="I1430" s="2">
        <v>16</v>
      </c>
    </row>
    <row r="1431" spans="3:9" x14ac:dyDescent="0.35">
      <c r="C1431" s="2" t="s">
        <v>77</v>
      </c>
      <c r="D1431" s="2" t="s">
        <v>40</v>
      </c>
      <c r="E1431" s="2" t="s">
        <v>57</v>
      </c>
      <c r="F1431" s="3">
        <v>44344</v>
      </c>
      <c r="G1431" s="4">
        <v>3311</v>
      </c>
      <c r="H1431" s="5">
        <v>92</v>
      </c>
      <c r="I1431" s="2">
        <v>128</v>
      </c>
    </row>
    <row r="1432" spans="3:9" x14ac:dyDescent="0.35">
      <c r="C1432" s="2" t="s">
        <v>78</v>
      </c>
      <c r="D1432" s="2" t="s">
        <v>24</v>
      </c>
      <c r="E1432" s="2" t="s">
        <v>53</v>
      </c>
      <c r="F1432" s="3">
        <v>44344</v>
      </c>
      <c r="G1432" s="4">
        <v>6650</v>
      </c>
      <c r="H1432" s="5">
        <v>22</v>
      </c>
      <c r="I1432" s="2">
        <v>266</v>
      </c>
    </row>
    <row r="1433" spans="3:9" x14ac:dyDescent="0.35">
      <c r="C1433" s="2" t="s">
        <v>71</v>
      </c>
      <c r="D1433" s="2" t="s">
        <v>20</v>
      </c>
      <c r="E1433" s="2" t="s">
        <v>34</v>
      </c>
      <c r="F1433" s="3">
        <v>44344</v>
      </c>
      <c r="G1433" s="4">
        <v>3871</v>
      </c>
      <c r="H1433" s="5">
        <v>503</v>
      </c>
      <c r="I1433" s="2">
        <v>352</v>
      </c>
    </row>
    <row r="1434" spans="3:9" x14ac:dyDescent="0.35">
      <c r="C1434" s="2" t="s">
        <v>42</v>
      </c>
      <c r="D1434" s="2" t="s">
        <v>28</v>
      </c>
      <c r="E1434" s="2" t="s">
        <v>34</v>
      </c>
      <c r="F1434" s="3">
        <v>44344</v>
      </c>
      <c r="G1434" s="4">
        <v>637</v>
      </c>
      <c r="H1434" s="5">
        <v>61</v>
      </c>
      <c r="I1434" s="2">
        <v>49</v>
      </c>
    </row>
    <row r="1435" spans="3:9" x14ac:dyDescent="0.35">
      <c r="C1435" s="2" t="s">
        <v>51</v>
      </c>
      <c r="D1435" s="2" t="s">
        <v>20</v>
      </c>
      <c r="E1435" s="2" t="s">
        <v>39</v>
      </c>
      <c r="F1435" s="3">
        <v>44344</v>
      </c>
      <c r="G1435" s="4">
        <v>10696</v>
      </c>
      <c r="H1435" s="5">
        <v>47</v>
      </c>
      <c r="I1435" s="2">
        <v>823</v>
      </c>
    </row>
    <row r="1436" spans="3:9" x14ac:dyDescent="0.35">
      <c r="C1436" s="2" t="s">
        <v>71</v>
      </c>
      <c r="D1436" s="2" t="s">
        <v>15</v>
      </c>
      <c r="E1436" s="2" t="s">
        <v>53</v>
      </c>
      <c r="F1436" s="3">
        <v>44344</v>
      </c>
      <c r="G1436" s="4">
        <v>8701</v>
      </c>
      <c r="H1436" s="5">
        <v>12</v>
      </c>
      <c r="I1436" s="2">
        <v>349</v>
      </c>
    </row>
    <row r="1437" spans="3:9" x14ac:dyDescent="0.35">
      <c r="C1437" s="2" t="s">
        <v>42</v>
      </c>
      <c r="D1437" s="2" t="s">
        <v>20</v>
      </c>
      <c r="E1437" s="2" t="s">
        <v>44</v>
      </c>
      <c r="F1437" s="3">
        <v>44344</v>
      </c>
      <c r="G1437" s="4">
        <v>2590</v>
      </c>
      <c r="H1437" s="5">
        <v>120</v>
      </c>
      <c r="I1437" s="2">
        <v>162</v>
      </c>
    </row>
    <row r="1438" spans="3:9" x14ac:dyDescent="0.35">
      <c r="C1438" s="2" t="s">
        <v>54</v>
      </c>
      <c r="D1438" s="2" t="s">
        <v>40</v>
      </c>
      <c r="E1438" s="2" t="s">
        <v>63</v>
      </c>
      <c r="F1438" s="3">
        <v>44344</v>
      </c>
      <c r="G1438" s="4">
        <v>10850</v>
      </c>
      <c r="H1438" s="5">
        <v>226</v>
      </c>
      <c r="I1438" s="2">
        <v>402</v>
      </c>
    </row>
    <row r="1439" spans="3:9" x14ac:dyDescent="0.35">
      <c r="C1439" s="2" t="s">
        <v>54</v>
      </c>
      <c r="D1439" s="2" t="s">
        <v>24</v>
      </c>
      <c r="E1439" s="2" t="s">
        <v>75</v>
      </c>
      <c r="F1439" s="3">
        <v>44344</v>
      </c>
      <c r="G1439" s="4">
        <v>2870</v>
      </c>
      <c r="H1439" s="5">
        <v>290</v>
      </c>
      <c r="I1439" s="2">
        <v>152</v>
      </c>
    </row>
    <row r="1440" spans="3:9" x14ac:dyDescent="0.35">
      <c r="C1440" s="2" t="s">
        <v>30</v>
      </c>
      <c r="D1440" s="2" t="s">
        <v>15</v>
      </c>
      <c r="E1440" s="2" t="s">
        <v>74</v>
      </c>
      <c r="F1440" s="3">
        <v>44344</v>
      </c>
      <c r="G1440" s="4">
        <v>13650</v>
      </c>
      <c r="H1440" s="5">
        <v>256</v>
      </c>
      <c r="I1440" s="2">
        <v>719</v>
      </c>
    </row>
    <row r="1441" spans="3:9" x14ac:dyDescent="0.35">
      <c r="C1441" s="2" t="s">
        <v>42</v>
      </c>
      <c r="D1441" s="2" t="s">
        <v>15</v>
      </c>
      <c r="E1441" s="2" t="s">
        <v>63</v>
      </c>
      <c r="F1441" s="3">
        <v>44344</v>
      </c>
      <c r="G1441" s="4">
        <v>12425</v>
      </c>
      <c r="H1441" s="5">
        <v>230</v>
      </c>
      <c r="I1441" s="2">
        <v>429</v>
      </c>
    </row>
    <row r="1442" spans="3:9" x14ac:dyDescent="0.35">
      <c r="C1442" s="2" t="s">
        <v>69</v>
      </c>
      <c r="D1442" s="2" t="s">
        <v>20</v>
      </c>
      <c r="E1442" s="2" t="s">
        <v>17</v>
      </c>
      <c r="F1442" s="3">
        <v>44347</v>
      </c>
      <c r="G1442" s="4">
        <v>2114</v>
      </c>
      <c r="H1442" s="5">
        <v>80</v>
      </c>
      <c r="I1442" s="2">
        <v>89</v>
      </c>
    </row>
    <row r="1443" spans="3:9" x14ac:dyDescent="0.35">
      <c r="C1443" s="2" t="s">
        <v>41</v>
      </c>
      <c r="D1443" s="2" t="s">
        <v>28</v>
      </c>
      <c r="E1443" s="2" t="s">
        <v>53</v>
      </c>
      <c r="F1443" s="3">
        <v>44347</v>
      </c>
      <c r="G1443" s="4">
        <v>3290</v>
      </c>
      <c r="H1443" s="5">
        <v>16</v>
      </c>
      <c r="I1443" s="2">
        <v>118</v>
      </c>
    </row>
    <row r="1444" spans="3:9" x14ac:dyDescent="0.35">
      <c r="C1444" s="2" t="s">
        <v>68</v>
      </c>
      <c r="D1444" s="2" t="s">
        <v>28</v>
      </c>
      <c r="E1444" s="2" t="s">
        <v>39</v>
      </c>
      <c r="F1444" s="3">
        <v>44347</v>
      </c>
      <c r="G1444" s="4">
        <v>1463</v>
      </c>
      <c r="H1444" s="5">
        <v>51</v>
      </c>
      <c r="I1444" s="2">
        <v>77</v>
      </c>
    </row>
    <row r="1445" spans="3:9" x14ac:dyDescent="0.35">
      <c r="C1445" s="2" t="s">
        <v>35</v>
      </c>
      <c r="D1445" s="2" t="s">
        <v>40</v>
      </c>
      <c r="E1445" s="2" t="s">
        <v>61</v>
      </c>
      <c r="F1445" s="3">
        <v>44347</v>
      </c>
      <c r="G1445" s="4">
        <v>9436</v>
      </c>
      <c r="H1445" s="5">
        <v>64</v>
      </c>
      <c r="I1445" s="2">
        <v>350</v>
      </c>
    </row>
    <row r="1446" spans="3:9" x14ac:dyDescent="0.35">
      <c r="C1446" s="2" t="s">
        <v>70</v>
      </c>
      <c r="D1446" s="2" t="s">
        <v>45</v>
      </c>
      <c r="E1446" s="2" t="s">
        <v>38</v>
      </c>
      <c r="F1446" s="3">
        <v>44347</v>
      </c>
      <c r="G1446" s="4">
        <v>8162</v>
      </c>
      <c r="H1446" s="5">
        <v>69</v>
      </c>
      <c r="I1446" s="2">
        <v>327</v>
      </c>
    </row>
    <row r="1447" spans="3:9" x14ac:dyDescent="0.35">
      <c r="C1447" s="2" t="s">
        <v>42</v>
      </c>
      <c r="D1447" s="2" t="s">
        <v>24</v>
      </c>
      <c r="E1447" s="2" t="s">
        <v>57</v>
      </c>
      <c r="F1447" s="3">
        <v>44347</v>
      </c>
      <c r="G1447" s="4">
        <v>9310</v>
      </c>
      <c r="H1447" s="5">
        <v>351</v>
      </c>
      <c r="I1447" s="2">
        <v>333</v>
      </c>
    </row>
    <row r="1448" spans="3:9" x14ac:dyDescent="0.35">
      <c r="C1448" s="2" t="s">
        <v>56</v>
      </c>
      <c r="D1448" s="2" t="s">
        <v>28</v>
      </c>
      <c r="E1448" s="2" t="s">
        <v>16</v>
      </c>
      <c r="F1448" s="3">
        <v>44347</v>
      </c>
      <c r="G1448" s="4">
        <v>8155</v>
      </c>
      <c r="H1448" s="5">
        <v>17</v>
      </c>
      <c r="I1448" s="2">
        <v>389</v>
      </c>
    </row>
    <row r="1449" spans="3:9" x14ac:dyDescent="0.35">
      <c r="C1449" s="2" t="s">
        <v>42</v>
      </c>
      <c r="D1449" s="2" t="s">
        <v>40</v>
      </c>
      <c r="E1449" s="2" t="s">
        <v>32</v>
      </c>
      <c r="F1449" s="3">
        <v>44347</v>
      </c>
      <c r="G1449" s="4">
        <v>7588</v>
      </c>
      <c r="H1449" s="5">
        <v>68</v>
      </c>
      <c r="I1449" s="2">
        <v>330</v>
      </c>
    </row>
    <row r="1450" spans="3:9" x14ac:dyDescent="0.35">
      <c r="C1450" s="2" t="s">
        <v>47</v>
      </c>
      <c r="D1450" s="2" t="s">
        <v>24</v>
      </c>
      <c r="E1450" s="2" t="s">
        <v>44</v>
      </c>
      <c r="F1450" s="3">
        <v>44347</v>
      </c>
      <c r="G1450" s="4">
        <v>4879</v>
      </c>
      <c r="H1450" s="5">
        <v>50</v>
      </c>
      <c r="I1450" s="2">
        <v>244</v>
      </c>
    </row>
    <row r="1451" spans="3:9" x14ac:dyDescent="0.35">
      <c r="C1451" s="2" t="s">
        <v>77</v>
      </c>
      <c r="D1451" s="2" t="s">
        <v>40</v>
      </c>
      <c r="E1451" s="2" t="s">
        <v>16</v>
      </c>
      <c r="F1451" s="3">
        <v>44347</v>
      </c>
      <c r="G1451" s="4">
        <v>602</v>
      </c>
      <c r="H1451" s="5">
        <v>118</v>
      </c>
      <c r="I1451" s="2">
        <v>28</v>
      </c>
    </row>
    <row r="1452" spans="3:9" x14ac:dyDescent="0.35">
      <c r="C1452" s="2" t="s">
        <v>66</v>
      </c>
      <c r="D1452" s="2" t="s">
        <v>28</v>
      </c>
      <c r="E1452" s="2" t="s">
        <v>26</v>
      </c>
      <c r="F1452" s="3">
        <v>44347</v>
      </c>
      <c r="G1452" s="4">
        <v>2037</v>
      </c>
      <c r="H1452" s="5">
        <v>61</v>
      </c>
      <c r="I1452" s="2">
        <v>136</v>
      </c>
    </row>
    <row r="1453" spans="3:9" x14ac:dyDescent="0.35">
      <c r="C1453" s="2" t="s">
        <v>69</v>
      </c>
      <c r="D1453" s="2" t="s">
        <v>45</v>
      </c>
      <c r="E1453" s="2" t="s">
        <v>17</v>
      </c>
      <c r="F1453" s="3">
        <v>44347</v>
      </c>
      <c r="G1453" s="4">
        <v>15400</v>
      </c>
      <c r="H1453" s="5">
        <v>387</v>
      </c>
      <c r="I1453" s="2">
        <v>497</v>
      </c>
    </row>
    <row r="1454" spans="3:9" x14ac:dyDescent="0.35">
      <c r="C1454" s="2" t="s">
        <v>42</v>
      </c>
      <c r="D1454" s="2" t="s">
        <v>15</v>
      </c>
      <c r="E1454" s="2" t="s">
        <v>43</v>
      </c>
      <c r="F1454" s="3">
        <v>44347</v>
      </c>
      <c r="G1454" s="4">
        <v>2961</v>
      </c>
      <c r="H1454" s="5">
        <v>12</v>
      </c>
      <c r="I1454" s="2">
        <v>175</v>
      </c>
    </row>
    <row r="1455" spans="3:9" x14ac:dyDescent="0.35">
      <c r="C1455" s="2" t="s">
        <v>14</v>
      </c>
      <c r="D1455" s="2" t="s">
        <v>45</v>
      </c>
      <c r="E1455" s="2" t="s">
        <v>53</v>
      </c>
      <c r="F1455" s="3">
        <v>44347</v>
      </c>
      <c r="G1455" s="4">
        <v>1225</v>
      </c>
      <c r="H1455" s="5">
        <v>29</v>
      </c>
      <c r="I1455" s="2">
        <v>41</v>
      </c>
    </row>
    <row r="1456" spans="3:9" x14ac:dyDescent="0.35">
      <c r="C1456" s="2" t="s">
        <v>14</v>
      </c>
      <c r="D1456" s="2" t="s">
        <v>24</v>
      </c>
      <c r="E1456" s="2" t="s">
        <v>39</v>
      </c>
      <c r="F1456" s="3">
        <v>44347</v>
      </c>
      <c r="G1456" s="4">
        <v>6930</v>
      </c>
      <c r="H1456" s="5">
        <v>254</v>
      </c>
      <c r="I1456" s="2">
        <v>330</v>
      </c>
    </row>
    <row r="1457" spans="3:9" x14ac:dyDescent="0.35">
      <c r="C1457" s="2" t="s">
        <v>64</v>
      </c>
      <c r="D1457" s="2" t="s">
        <v>24</v>
      </c>
      <c r="E1457" s="2" t="s">
        <v>63</v>
      </c>
      <c r="F1457" s="3">
        <v>44347</v>
      </c>
      <c r="G1457" s="4">
        <v>12684</v>
      </c>
      <c r="H1457" s="5">
        <v>297</v>
      </c>
      <c r="I1457" s="2">
        <v>453</v>
      </c>
    </row>
    <row r="1458" spans="3:9" x14ac:dyDescent="0.35">
      <c r="C1458" s="2" t="s">
        <v>68</v>
      </c>
      <c r="D1458" s="2" t="s">
        <v>20</v>
      </c>
      <c r="E1458" s="2" t="s">
        <v>49</v>
      </c>
      <c r="F1458" s="3">
        <v>44347</v>
      </c>
      <c r="G1458" s="4">
        <v>8512</v>
      </c>
      <c r="H1458" s="5">
        <v>549</v>
      </c>
      <c r="I1458" s="2">
        <v>294</v>
      </c>
    </row>
    <row r="1459" spans="3:9" x14ac:dyDescent="0.35">
      <c r="C1459" s="2" t="s">
        <v>78</v>
      </c>
      <c r="D1459" s="2" t="s">
        <v>15</v>
      </c>
      <c r="E1459" s="2" t="s">
        <v>65</v>
      </c>
      <c r="F1459" s="3">
        <v>44347</v>
      </c>
      <c r="G1459" s="4">
        <v>9646</v>
      </c>
      <c r="H1459" s="5">
        <v>178</v>
      </c>
      <c r="I1459" s="2">
        <v>877</v>
      </c>
    </row>
    <row r="1460" spans="3:9" x14ac:dyDescent="0.35">
      <c r="C1460" s="2" t="s">
        <v>64</v>
      </c>
      <c r="D1460" s="2" t="s">
        <v>15</v>
      </c>
      <c r="E1460" s="2" t="s">
        <v>72</v>
      </c>
      <c r="F1460" s="3">
        <v>44347</v>
      </c>
      <c r="G1460" s="4">
        <v>5586</v>
      </c>
      <c r="H1460" s="5">
        <v>76</v>
      </c>
      <c r="I1460" s="2">
        <v>430</v>
      </c>
    </row>
    <row r="1461" spans="3:9" x14ac:dyDescent="0.35">
      <c r="C1461" s="2" t="s">
        <v>62</v>
      </c>
      <c r="D1461" s="2" t="s">
        <v>40</v>
      </c>
      <c r="E1461" s="2" t="s">
        <v>32</v>
      </c>
      <c r="F1461" s="3">
        <v>44347</v>
      </c>
      <c r="G1461" s="4">
        <v>3528</v>
      </c>
      <c r="H1461" s="5">
        <v>267</v>
      </c>
      <c r="I1461" s="2">
        <v>221</v>
      </c>
    </row>
    <row r="1462" spans="3:9" x14ac:dyDescent="0.35">
      <c r="C1462" s="2" t="s">
        <v>23</v>
      </c>
      <c r="D1462" s="2" t="s">
        <v>15</v>
      </c>
      <c r="E1462" s="2" t="s">
        <v>25</v>
      </c>
      <c r="F1462" s="3">
        <v>44347</v>
      </c>
      <c r="G1462" s="4">
        <v>3143</v>
      </c>
      <c r="H1462" s="5">
        <v>109</v>
      </c>
      <c r="I1462" s="2">
        <v>225</v>
      </c>
    </row>
    <row r="1463" spans="3:9" x14ac:dyDescent="0.35">
      <c r="C1463" s="2" t="s">
        <v>56</v>
      </c>
      <c r="D1463" s="2" t="s">
        <v>15</v>
      </c>
      <c r="E1463" s="2" t="s">
        <v>57</v>
      </c>
      <c r="F1463" s="3">
        <v>44348</v>
      </c>
      <c r="G1463" s="4">
        <v>9135</v>
      </c>
      <c r="H1463" s="5">
        <v>194</v>
      </c>
      <c r="I1463" s="2">
        <v>398</v>
      </c>
    </row>
    <row r="1464" spans="3:9" x14ac:dyDescent="0.35">
      <c r="C1464" s="2" t="s">
        <v>33</v>
      </c>
      <c r="D1464" s="2" t="s">
        <v>45</v>
      </c>
      <c r="E1464" s="2" t="s">
        <v>34</v>
      </c>
      <c r="F1464" s="3">
        <v>44348</v>
      </c>
      <c r="G1464" s="4">
        <v>1218</v>
      </c>
      <c r="H1464" s="5">
        <v>315</v>
      </c>
      <c r="I1464" s="2">
        <v>153</v>
      </c>
    </row>
    <row r="1465" spans="3:9" x14ac:dyDescent="0.35">
      <c r="C1465" s="2" t="s">
        <v>33</v>
      </c>
      <c r="D1465" s="2" t="s">
        <v>45</v>
      </c>
      <c r="E1465" s="2" t="s">
        <v>38</v>
      </c>
      <c r="F1465" s="3">
        <v>44348</v>
      </c>
      <c r="G1465" s="4">
        <v>4760</v>
      </c>
      <c r="H1465" s="5">
        <v>138</v>
      </c>
      <c r="I1465" s="2">
        <v>145</v>
      </c>
    </row>
    <row r="1466" spans="3:9" x14ac:dyDescent="0.35">
      <c r="C1466" s="2" t="s">
        <v>68</v>
      </c>
      <c r="D1466" s="2" t="s">
        <v>15</v>
      </c>
      <c r="E1466" s="2" t="s">
        <v>32</v>
      </c>
      <c r="F1466" s="3">
        <v>44348</v>
      </c>
      <c r="G1466" s="4">
        <v>8582</v>
      </c>
      <c r="H1466" s="5">
        <v>290</v>
      </c>
      <c r="I1466" s="2">
        <v>477</v>
      </c>
    </row>
    <row r="1467" spans="3:9" x14ac:dyDescent="0.35">
      <c r="C1467" s="2" t="s">
        <v>37</v>
      </c>
      <c r="D1467" s="2" t="s">
        <v>20</v>
      </c>
      <c r="E1467" s="2" t="s">
        <v>58</v>
      </c>
      <c r="F1467" s="3">
        <v>44348</v>
      </c>
      <c r="G1467" s="4">
        <v>2401</v>
      </c>
      <c r="H1467" s="5">
        <v>109</v>
      </c>
      <c r="I1467" s="2">
        <v>185</v>
      </c>
    </row>
    <row r="1468" spans="3:9" x14ac:dyDescent="0.35">
      <c r="C1468" s="2" t="s">
        <v>51</v>
      </c>
      <c r="D1468" s="2" t="s">
        <v>24</v>
      </c>
      <c r="E1468" s="2" t="s">
        <v>32</v>
      </c>
      <c r="F1468" s="3">
        <v>44348</v>
      </c>
      <c r="G1468" s="4">
        <v>11886</v>
      </c>
      <c r="H1468" s="5">
        <v>415</v>
      </c>
      <c r="I1468" s="2">
        <v>566</v>
      </c>
    </row>
    <row r="1469" spans="3:9" x14ac:dyDescent="0.35">
      <c r="C1469" s="2" t="s">
        <v>41</v>
      </c>
      <c r="D1469" s="2" t="s">
        <v>45</v>
      </c>
      <c r="E1469" s="2" t="s">
        <v>16</v>
      </c>
      <c r="F1469" s="3">
        <v>44348</v>
      </c>
      <c r="G1469" s="4">
        <v>8582</v>
      </c>
      <c r="H1469" s="5">
        <v>45</v>
      </c>
      <c r="I1469" s="2">
        <v>391</v>
      </c>
    </row>
    <row r="1470" spans="3:9" x14ac:dyDescent="0.35">
      <c r="C1470" s="2" t="s">
        <v>14</v>
      </c>
      <c r="D1470" s="2" t="s">
        <v>20</v>
      </c>
      <c r="E1470" s="2" t="s">
        <v>16</v>
      </c>
      <c r="F1470" s="3">
        <v>44348</v>
      </c>
      <c r="G1470" s="4">
        <v>6825</v>
      </c>
      <c r="H1470" s="5">
        <v>4</v>
      </c>
      <c r="I1470" s="2">
        <v>402</v>
      </c>
    </row>
    <row r="1471" spans="3:9" x14ac:dyDescent="0.35">
      <c r="C1471" s="2" t="s">
        <v>47</v>
      </c>
      <c r="D1471" s="2" t="s">
        <v>45</v>
      </c>
      <c r="E1471" s="2" t="s">
        <v>61</v>
      </c>
      <c r="F1471" s="3">
        <v>44348</v>
      </c>
      <c r="G1471" s="4">
        <v>3661</v>
      </c>
      <c r="H1471" s="5">
        <v>13</v>
      </c>
      <c r="I1471" s="2">
        <v>167</v>
      </c>
    </row>
    <row r="1472" spans="3:9" x14ac:dyDescent="0.35">
      <c r="C1472" s="2" t="s">
        <v>77</v>
      </c>
      <c r="D1472" s="2" t="s">
        <v>24</v>
      </c>
      <c r="E1472" s="2" t="s">
        <v>17</v>
      </c>
      <c r="F1472" s="3">
        <v>44348</v>
      </c>
      <c r="G1472" s="4">
        <v>10248</v>
      </c>
      <c r="H1472" s="5">
        <v>65</v>
      </c>
      <c r="I1472" s="2">
        <v>380</v>
      </c>
    </row>
    <row r="1473" spans="3:9" x14ac:dyDescent="0.35">
      <c r="C1473" s="2" t="s">
        <v>42</v>
      </c>
      <c r="D1473" s="2" t="s">
        <v>28</v>
      </c>
      <c r="E1473" s="2" t="s">
        <v>57</v>
      </c>
      <c r="F1473" s="3">
        <v>44348</v>
      </c>
      <c r="G1473" s="4">
        <v>9996</v>
      </c>
      <c r="H1473" s="5">
        <v>441</v>
      </c>
      <c r="I1473" s="2">
        <v>385</v>
      </c>
    </row>
    <row r="1474" spans="3:9" x14ac:dyDescent="0.35">
      <c r="C1474" s="2" t="s">
        <v>54</v>
      </c>
      <c r="D1474" s="2" t="s">
        <v>40</v>
      </c>
      <c r="E1474" s="2" t="s">
        <v>75</v>
      </c>
      <c r="F1474" s="3">
        <v>44349</v>
      </c>
      <c r="G1474" s="4">
        <v>13545</v>
      </c>
      <c r="H1474" s="5">
        <v>293</v>
      </c>
      <c r="I1474" s="2">
        <v>903</v>
      </c>
    </row>
    <row r="1475" spans="3:9" x14ac:dyDescent="0.35">
      <c r="C1475" s="2" t="s">
        <v>47</v>
      </c>
      <c r="D1475" s="2" t="s">
        <v>15</v>
      </c>
      <c r="E1475" s="2" t="s">
        <v>26</v>
      </c>
      <c r="F1475" s="3">
        <v>44349</v>
      </c>
      <c r="G1475" s="4">
        <v>1386</v>
      </c>
      <c r="H1475" s="5">
        <v>347</v>
      </c>
      <c r="I1475" s="2">
        <v>99</v>
      </c>
    </row>
    <row r="1476" spans="3:9" x14ac:dyDescent="0.35">
      <c r="C1476" s="2" t="s">
        <v>41</v>
      </c>
      <c r="D1476" s="2" t="s">
        <v>24</v>
      </c>
      <c r="E1476" s="2" t="s">
        <v>32</v>
      </c>
      <c r="F1476" s="3">
        <v>44349</v>
      </c>
      <c r="G1476" s="4">
        <v>5481</v>
      </c>
      <c r="H1476" s="5">
        <v>142</v>
      </c>
      <c r="I1476" s="2">
        <v>289</v>
      </c>
    </row>
    <row r="1477" spans="3:9" x14ac:dyDescent="0.35">
      <c r="C1477" s="2" t="s">
        <v>64</v>
      </c>
      <c r="D1477" s="2" t="s">
        <v>20</v>
      </c>
      <c r="E1477" s="2" t="s">
        <v>34</v>
      </c>
      <c r="F1477" s="3">
        <v>44349</v>
      </c>
      <c r="G1477" s="4">
        <v>10031</v>
      </c>
      <c r="H1477" s="5">
        <v>5</v>
      </c>
      <c r="I1477" s="2">
        <v>912</v>
      </c>
    </row>
    <row r="1478" spans="3:9" x14ac:dyDescent="0.35">
      <c r="C1478" s="2" t="s">
        <v>14</v>
      </c>
      <c r="D1478" s="2" t="s">
        <v>45</v>
      </c>
      <c r="E1478" s="2" t="s">
        <v>34</v>
      </c>
      <c r="F1478" s="3">
        <v>44349</v>
      </c>
      <c r="G1478" s="4">
        <v>3493</v>
      </c>
      <c r="H1478" s="5">
        <v>3</v>
      </c>
      <c r="I1478" s="2">
        <v>437</v>
      </c>
    </row>
    <row r="1479" spans="3:9" x14ac:dyDescent="0.35">
      <c r="C1479" s="2" t="s">
        <v>64</v>
      </c>
      <c r="D1479" s="2" t="s">
        <v>40</v>
      </c>
      <c r="E1479" s="2" t="s">
        <v>58</v>
      </c>
      <c r="F1479" s="3">
        <v>44349</v>
      </c>
      <c r="G1479" s="4">
        <v>4081</v>
      </c>
      <c r="H1479" s="5">
        <v>717</v>
      </c>
      <c r="I1479" s="2">
        <v>511</v>
      </c>
    </row>
    <row r="1480" spans="3:9" x14ac:dyDescent="0.35">
      <c r="C1480" s="2" t="s">
        <v>78</v>
      </c>
      <c r="D1480" s="2" t="s">
        <v>40</v>
      </c>
      <c r="E1480" s="2" t="s">
        <v>49</v>
      </c>
      <c r="F1480" s="3">
        <v>44349</v>
      </c>
      <c r="G1480" s="4">
        <v>511</v>
      </c>
      <c r="H1480" s="5">
        <v>88</v>
      </c>
      <c r="I1480" s="2">
        <v>18</v>
      </c>
    </row>
    <row r="1481" spans="3:9" x14ac:dyDescent="0.35">
      <c r="C1481" s="2" t="s">
        <v>33</v>
      </c>
      <c r="D1481" s="2" t="s">
        <v>28</v>
      </c>
      <c r="E1481" s="2" t="s">
        <v>74</v>
      </c>
      <c r="F1481" s="3">
        <v>44349</v>
      </c>
      <c r="G1481" s="4">
        <v>6909</v>
      </c>
      <c r="H1481" s="5">
        <v>382</v>
      </c>
      <c r="I1481" s="2">
        <v>315</v>
      </c>
    </row>
    <row r="1482" spans="3:9" x14ac:dyDescent="0.35">
      <c r="C1482" s="2" t="s">
        <v>42</v>
      </c>
      <c r="D1482" s="2" t="s">
        <v>40</v>
      </c>
      <c r="E1482" s="2" t="s">
        <v>53</v>
      </c>
      <c r="F1482" s="3">
        <v>44349</v>
      </c>
      <c r="G1482" s="4">
        <v>9814</v>
      </c>
      <c r="H1482" s="5">
        <v>138</v>
      </c>
      <c r="I1482" s="2">
        <v>317</v>
      </c>
    </row>
    <row r="1483" spans="3:9" x14ac:dyDescent="0.35">
      <c r="C1483" s="2" t="s">
        <v>71</v>
      </c>
      <c r="D1483" s="2" t="s">
        <v>28</v>
      </c>
      <c r="E1483" s="2" t="s">
        <v>73</v>
      </c>
      <c r="F1483" s="3">
        <v>44349</v>
      </c>
      <c r="G1483" s="4">
        <v>6454</v>
      </c>
      <c r="H1483" s="5">
        <v>47</v>
      </c>
      <c r="I1483" s="2">
        <v>497</v>
      </c>
    </row>
    <row r="1484" spans="3:9" x14ac:dyDescent="0.35">
      <c r="C1484" s="2" t="s">
        <v>78</v>
      </c>
      <c r="D1484" s="2" t="s">
        <v>28</v>
      </c>
      <c r="E1484" s="2" t="s">
        <v>65</v>
      </c>
      <c r="F1484" s="3">
        <v>44349</v>
      </c>
      <c r="G1484" s="4">
        <v>10668</v>
      </c>
      <c r="H1484" s="5">
        <v>49</v>
      </c>
      <c r="I1484" s="2">
        <v>889</v>
      </c>
    </row>
    <row r="1485" spans="3:9" x14ac:dyDescent="0.35">
      <c r="C1485" s="2" t="s">
        <v>76</v>
      </c>
      <c r="D1485" s="2" t="s">
        <v>24</v>
      </c>
      <c r="E1485" s="2" t="s">
        <v>72</v>
      </c>
      <c r="F1485" s="3">
        <v>44349</v>
      </c>
      <c r="G1485" s="4">
        <v>14868</v>
      </c>
      <c r="H1485" s="5">
        <v>291</v>
      </c>
      <c r="I1485" s="2">
        <v>1062</v>
      </c>
    </row>
    <row r="1486" spans="3:9" x14ac:dyDescent="0.35">
      <c r="C1486" s="2" t="s">
        <v>68</v>
      </c>
      <c r="D1486" s="2" t="s">
        <v>20</v>
      </c>
      <c r="E1486" s="2" t="s">
        <v>63</v>
      </c>
      <c r="F1486" s="3">
        <v>44349</v>
      </c>
      <c r="G1486" s="4">
        <v>3878</v>
      </c>
      <c r="H1486" s="5">
        <v>50</v>
      </c>
      <c r="I1486" s="2">
        <v>144</v>
      </c>
    </row>
    <row r="1487" spans="3:9" x14ac:dyDescent="0.35">
      <c r="C1487" s="2" t="s">
        <v>33</v>
      </c>
      <c r="D1487" s="2" t="s">
        <v>15</v>
      </c>
      <c r="E1487" s="2" t="s">
        <v>75</v>
      </c>
      <c r="F1487" s="3">
        <v>44350</v>
      </c>
      <c r="G1487" s="4">
        <v>8505</v>
      </c>
      <c r="H1487" s="5">
        <v>74</v>
      </c>
      <c r="I1487" s="2">
        <v>387</v>
      </c>
    </row>
    <row r="1488" spans="3:9" x14ac:dyDescent="0.35">
      <c r="C1488" s="2" t="s">
        <v>35</v>
      </c>
      <c r="D1488" s="2" t="s">
        <v>45</v>
      </c>
      <c r="E1488" s="2" t="s">
        <v>75</v>
      </c>
      <c r="F1488" s="3">
        <v>44350</v>
      </c>
      <c r="G1488" s="4">
        <v>126</v>
      </c>
      <c r="H1488" s="5">
        <v>83</v>
      </c>
      <c r="I1488" s="2">
        <v>9</v>
      </c>
    </row>
    <row r="1489" spans="3:9" x14ac:dyDescent="0.35">
      <c r="C1489" s="2" t="s">
        <v>41</v>
      </c>
      <c r="D1489" s="2" t="s">
        <v>40</v>
      </c>
      <c r="E1489" s="2" t="s">
        <v>65</v>
      </c>
      <c r="F1489" s="3">
        <v>44350</v>
      </c>
      <c r="G1489" s="4">
        <v>10570</v>
      </c>
      <c r="H1489" s="5">
        <v>82</v>
      </c>
      <c r="I1489" s="2">
        <v>814</v>
      </c>
    </row>
    <row r="1490" spans="3:9" x14ac:dyDescent="0.35">
      <c r="C1490" s="2" t="s">
        <v>62</v>
      </c>
      <c r="D1490" s="2" t="s">
        <v>45</v>
      </c>
      <c r="E1490" s="2" t="s">
        <v>75</v>
      </c>
      <c r="F1490" s="3">
        <v>44350</v>
      </c>
      <c r="G1490" s="4">
        <v>1225</v>
      </c>
      <c r="H1490" s="5">
        <v>159</v>
      </c>
      <c r="I1490" s="2">
        <v>59</v>
      </c>
    </row>
    <row r="1491" spans="3:9" x14ac:dyDescent="0.35">
      <c r="C1491" s="2" t="s">
        <v>30</v>
      </c>
      <c r="D1491" s="2" t="s">
        <v>15</v>
      </c>
      <c r="E1491" s="2" t="s">
        <v>31</v>
      </c>
      <c r="F1491" s="3">
        <v>44350</v>
      </c>
      <c r="G1491" s="4">
        <v>3199</v>
      </c>
      <c r="H1491" s="5">
        <v>89</v>
      </c>
      <c r="I1491" s="2">
        <v>160</v>
      </c>
    </row>
    <row r="1492" spans="3:9" x14ac:dyDescent="0.35">
      <c r="C1492" s="2" t="s">
        <v>35</v>
      </c>
      <c r="D1492" s="2" t="s">
        <v>28</v>
      </c>
      <c r="E1492" s="2" t="s">
        <v>34</v>
      </c>
      <c r="F1492" s="3">
        <v>44350</v>
      </c>
      <c r="G1492" s="4">
        <v>441</v>
      </c>
      <c r="H1492" s="5">
        <v>9</v>
      </c>
      <c r="I1492" s="2">
        <v>37</v>
      </c>
    </row>
    <row r="1493" spans="3:9" x14ac:dyDescent="0.35">
      <c r="C1493" s="2" t="s">
        <v>66</v>
      </c>
      <c r="D1493" s="2" t="s">
        <v>20</v>
      </c>
      <c r="E1493" s="2" t="s">
        <v>53</v>
      </c>
      <c r="F1493" s="3">
        <v>44350</v>
      </c>
      <c r="G1493" s="4">
        <v>9009</v>
      </c>
      <c r="H1493" s="5">
        <v>83</v>
      </c>
      <c r="I1493" s="2">
        <v>392</v>
      </c>
    </row>
    <row r="1494" spans="3:9" x14ac:dyDescent="0.35">
      <c r="C1494" s="2" t="s">
        <v>77</v>
      </c>
      <c r="D1494" s="2" t="s">
        <v>15</v>
      </c>
      <c r="E1494" s="2" t="s">
        <v>38</v>
      </c>
      <c r="F1494" s="3">
        <v>44350</v>
      </c>
      <c r="G1494" s="4">
        <v>7595</v>
      </c>
      <c r="H1494" s="5">
        <v>349</v>
      </c>
      <c r="I1494" s="2">
        <v>238</v>
      </c>
    </row>
    <row r="1495" spans="3:9" x14ac:dyDescent="0.35">
      <c r="C1495" s="2" t="s">
        <v>35</v>
      </c>
      <c r="D1495" s="2" t="s">
        <v>15</v>
      </c>
      <c r="E1495" s="2" t="s">
        <v>65</v>
      </c>
      <c r="F1495" s="3">
        <v>44350</v>
      </c>
      <c r="G1495" s="4">
        <v>378</v>
      </c>
      <c r="H1495" s="5">
        <v>182</v>
      </c>
      <c r="I1495" s="2">
        <v>30</v>
      </c>
    </row>
    <row r="1496" spans="3:9" x14ac:dyDescent="0.35">
      <c r="C1496" s="2" t="s">
        <v>54</v>
      </c>
      <c r="D1496" s="2" t="s">
        <v>15</v>
      </c>
      <c r="E1496" s="2" t="s">
        <v>63</v>
      </c>
      <c r="F1496" s="3">
        <v>44350</v>
      </c>
      <c r="G1496" s="4">
        <v>1344</v>
      </c>
      <c r="H1496" s="5">
        <v>110</v>
      </c>
      <c r="I1496" s="2">
        <v>56</v>
      </c>
    </row>
    <row r="1497" spans="3:9" x14ac:dyDescent="0.35">
      <c r="C1497" s="2" t="s">
        <v>66</v>
      </c>
      <c r="D1497" s="2" t="s">
        <v>24</v>
      </c>
      <c r="E1497" s="2" t="s">
        <v>17</v>
      </c>
      <c r="F1497" s="3">
        <v>44350</v>
      </c>
      <c r="G1497" s="4">
        <v>5264</v>
      </c>
      <c r="H1497" s="5">
        <v>594</v>
      </c>
      <c r="I1497" s="2">
        <v>211</v>
      </c>
    </row>
    <row r="1498" spans="3:9" x14ac:dyDescent="0.35">
      <c r="C1498" s="2" t="s">
        <v>54</v>
      </c>
      <c r="D1498" s="2" t="s">
        <v>15</v>
      </c>
      <c r="E1498" s="2" t="s">
        <v>65</v>
      </c>
      <c r="F1498" s="3">
        <v>44350</v>
      </c>
      <c r="G1498" s="4">
        <v>6748</v>
      </c>
      <c r="H1498" s="5">
        <v>57</v>
      </c>
      <c r="I1498" s="2">
        <v>450</v>
      </c>
    </row>
    <row r="1499" spans="3:9" x14ac:dyDescent="0.35">
      <c r="C1499" s="2" t="s">
        <v>48</v>
      </c>
      <c r="D1499" s="2" t="s">
        <v>20</v>
      </c>
      <c r="E1499" s="2" t="s">
        <v>43</v>
      </c>
      <c r="F1499" s="3">
        <v>44350</v>
      </c>
      <c r="G1499" s="4">
        <v>2128</v>
      </c>
      <c r="H1499" s="5">
        <v>248</v>
      </c>
      <c r="I1499" s="2">
        <v>97</v>
      </c>
    </row>
    <row r="1500" spans="3:9" x14ac:dyDescent="0.35">
      <c r="C1500" s="2" t="s">
        <v>48</v>
      </c>
      <c r="D1500" s="2" t="s">
        <v>15</v>
      </c>
      <c r="E1500" s="2" t="s">
        <v>75</v>
      </c>
      <c r="F1500" s="3">
        <v>44350</v>
      </c>
      <c r="G1500" s="4">
        <v>7987</v>
      </c>
      <c r="H1500" s="5">
        <v>140</v>
      </c>
      <c r="I1500" s="2">
        <v>470</v>
      </c>
    </row>
    <row r="1501" spans="3:9" x14ac:dyDescent="0.35">
      <c r="C1501" s="2" t="s">
        <v>33</v>
      </c>
      <c r="D1501" s="2" t="s">
        <v>40</v>
      </c>
      <c r="E1501" s="2" t="s">
        <v>74</v>
      </c>
      <c r="F1501" s="3">
        <v>44350</v>
      </c>
      <c r="G1501" s="4">
        <v>13601</v>
      </c>
      <c r="H1501" s="5">
        <v>78</v>
      </c>
      <c r="I1501" s="2">
        <v>567</v>
      </c>
    </row>
    <row r="1502" spans="3:9" x14ac:dyDescent="0.35">
      <c r="C1502" s="2" t="s">
        <v>51</v>
      </c>
      <c r="D1502" s="2" t="s">
        <v>40</v>
      </c>
      <c r="E1502" s="2" t="s">
        <v>32</v>
      </c>
      <c r="F1502" s="3">
        <v>44350</v>
      </c>
      <c r="G1502" s="4">
        <v>7154</v>
      </c>
      <c r="H1502" s="5">
        <v>162</v>
      </c>
      <c r="I1502" s="2">
        <v>398</v>
      </c>
    </row>
    <row r="1503" spans="3:9" x14ac:dyDescent="0.35">
      <c r="C1503" s="2" t="s">
        <v>52</v>
      </c>
      <c r="D1503" s="2" t="s">
        <v>24</v>
      </c>
      <c r="E1503" s="2" t="s">
        <v>63</v>
      </c>
      <c r="F1503" s="3">
        <v>44350</v>
      </c>
      <c r="G1503" s="4">
        <v>2583</v>
      </c>
      <c r="H1503" s="5">
        <v>353</v>
      </c>
      <c r="I1503" s="2">
        <v>93</v>
      </c>
    </row>
    <row r="1504" spans="3:9" x14ac:dyDescent="0.35">
      <c r="C1504" s="2" t="s">
        <v>42</v>
      </c>
      <c r="D1504" s="2" t="s">
        <v>40</v>
      </c>
      <c r="E1504" s="2" t="s">
        <v>58</v>
      </c>
      <c r="F1504" s="3">
        <v>44350</v>
      </c>
      <c r="G1504" s="4">
        <v>532</v>
      </c>
      <c r="H1504" s="5">
        <v>324</v>
      </c>
      <c r="I1504" s="2">
        <v>67</v>
      </c>
    </row>
    <row r="1505" spans="3:9" x14ac:dyDescent="0.35">
      <c r="C1505" s="2" t="s">
        <v>42</v>
      </c>
      <c r="D1505" s="2" t="s">
        <v>24</v>
      </c>
      <c r="E1505" s="2" t="s">
        <v>72</v>
      </c>
      <c r="F1505" s="3">
        <v>44351</v>
      </c>
      <c r="G1505" s="4">
        <v>2548</v>
      </c>
      <c r="H1505" s="5">
        <v>170</v>
      </c>
      <c r="I1505" s="2">
        <v>182</v>
      </c>
    </row>
    <row r="1506" spans="3:9" x14ac:dyDescent="0.35">
      <c r="C1506" s="2" t="s">
        <v>23</v>
      </c>
      <c r="D1506" s="2" t="s">
        <v>28</v>
      </c>
      <c r="E1506" s="2" t="s">
        <v>53</v>
      </c>
      <c r="F1506" s="3">
        <v>44351</v>
      </c>
      <c r="G1506" s="4">
        <v>1092</v>
      </c>
      <c r="H1506" s="5">
        <v>394</v>
      </c>
      <c r="I1506" s="2">
        <v>36</v>
      </c>
    </row>
    <row r="1507" spans="3:9" x14ac:dyDescent="0.35">
      <c r="C1507" s="2" t="s">
        <v>33</v>
      </c>
      <c r="D1507" s="2" t="s">
        <v>28</v>
      </c>
      <c r="E1507" s="2" t="s">
        <v>72</v>
      </c>
      <c r="F1507" s="3">
        <v>44351</v>
      </c>
      <c r="G1507" s="4">
        <v>4011</v>
      </c>
      <c r="H1507" s="5">
        <v>351</v>
      </c>
      <c r="I1507" s="2">
        <v>287</v>
      </c>
    </row>
    <row r="1508" spans="3:9" x14ac:dyDescent="0.35">
      <c r="C1508" s="2" t="s">
        <v>41</v>
      </c>
      <c r="D1508" s="2" t="s">
        <v>20</v>
      </c>
      <c r="E1508" s="2" t="s">
        <v>75</v>
      </c>
      <c r="F1508" s="3">
        <v>44351</v>
      </c>
      <c r="G1508" s="4">
        <v>3766</v>
      </c>
      <c r="H1508" s="5">
        <v>2</v>
      </c>
      <c r="I1508" s="2">
        <v>180</v>
      </c>
    </row>
    <row r="1509" spans="3:9" x14ac:dyDescent="0.35">
      <c r="C1509" s="2" t="s">
        <v>66</v>
      </c>
      <c r="D1509" s="2" t="s">
        <v>45</v>
      </c>
      <c r="E1509" s="2" t="s">
        <v>65</v>
      </c>
      <c r="F1509" s="3">
        <v>44351</v>
      </c>
      <c r="G1509" s="4">
        <v>6405</v>
      </c>
      <c r="H1509" s="5">
        <v>6</v>
      </c>
      <c r="I1509" s="2">
        <v>458</v>
      </c>
    </row>
    <row r="1510" spans="3:9" x14ac:dyDescent="0.35">
      <c r="C1510" s="2" t="s">
        <v>78</v>
      </c>
      <c r="D1510" s="2" t="s">
        <v>20</v>
      </c>
      <c r="E1510" s="2" t="s">
        <v>39</v>
      </c>
      <c r="F1510" s="3">
        <v>44351</v>
      </c>
      <c r="G1510" s="4">
        <v>4487</v>
      </c>
      <c r="H1510" s="5">
        <v>201</v>
      </c>
      <c r="I1510" s="2">
        <v>321</v>
      </c>
    </row>
    <row r="1511" spans="3:9" x14ac:dyDescent="0.35">
      <c r="C1511" s="2" t="s">
        <v>56</v>
      </c>
      <c r="D1511" s="2" t="s">
        <v>15</v>
      </c>
      <c r="E1511" s="2" t="s">
        <v>17</v>
      </c>
      <c r="F1511" s="3">
        <v>44351</v>
      </c>
      <c r="G1511" s="4">
        <v>5439</v>
      </c>
      <c r="H1511" s="5">
        <v>244</v>
      </c>
      <c r="I1511" s="2">
        <v>227</v>
      </c>
    </row>
    <row r="1512" spans="3:9" x14ac:dyDescent="0.35">
      <c r="C1512" s="2" t="s">
        <v>47</v>
      </c>
      <c r="D1512" s="2" t="s">
        <v>24</v>
      </c>
      <c r="E1512" s="2" t="s">
        <v>57</v>
      </c>
      <c r="F1512" s="3">
        <v>44351</v>
      </c>
      <c r="G1512" s="4">
        <v>8603</v>
      </c>
      <c r="H1512" s="5">
        <v>47</v>
      </c>
      <c r="I1512" s="2">
        <v>297</v>
      </c>
    </row>
    <row r="1513" spans="3:9" x14ac:dyDescent="0.35">
      <c r="C1513" s="2" t="s">
        <v>37</v>
      </c>
      <c r="D1513" s="2" t="s">
        <v>24</v>
      </c>
      <c r="E1513" s="2" t="s">
        <v>38</v>
      </c>
      <c r="F1513" s="3">
        <v>44351</v>
      </c>
      <c r="G1513" s="4">
        <v>6454</v>
      </c>
      <c r="H1513" s="5">
        <v>25</v>
      </c>
      <c r="I1513" s="2">
        <v>259</v>
      </c>
    </row>
    <row r="1514" spans="3:9" x14ac:dyDescent="0.35">
      <c r="C1514" s="2" t="s">
        <v>59</v>
      </c>
      <c r="D1514" s="2" t="s">
        <v>20</v>
      </c>
      <c r="E1514" s="2" t="s">
        <v>63</v>
      </c>
      <c r="F1514" s="3">
        <v>44354</v>
      </c>
      <c r="G1514" s="4">
        <v>14966</v>
      </c>
      <c r="H1514" s="5">
        <v>79</v>
      </c>
      <c r="I1514" s="2">
        <v>483</v>
      </c>
    </row>
    <row r="1515" spans="3:9" x14ac:dyDescent="0.35">
      <c r="C1515" s="2" t="s">
        <v>69</v>
      </c>
      <c r="D1515" s="2" t="s">
        <v>45</v>
      </c>
      <c r="E1515" s="2" t="s">
        <v>74</v>
      </c>
      <c r="F1515" s="3">
        <v>44354</v>
      </c>
      <c r="G1515" s="4">
        <v>2044</v>
      </c>
      <c r="H1515" s="5">
        <v>188</v>
      </c>
      <c r="I1515" s="2">
        <v>86</v>
      </c>
    </row>
    <row r="1516" spans="3:9" x14ac:dyDescent="0.35">
      <c r="C1516" s="2" t="s">
        <v>62</v>
      </c>
      <c r="D1516" s="2" t="s">
        <v>45</v>
      </c>
      <c r="E1516" s="2" t="s">
        <v>38</v>
      </c>
      <c r="F1516" s="3">
        <v>44354</v>
      </c>
      <c r="G1516" s="4">
        <v>11186</v>
      </c>
      <c r="H1516" s="5">
        <v>2</v>
      </c>
      <c r="I1516" s="2">
        <v>350</v>
      </c>
    </row>
    <row r="1517" spans="3:9" x14ac:dyDescent="0.35">
      <c r="C1517" s="2" t="s">
        <v>71</v>
      </c>
      <c r="D1517" s="2" t="s">
        <v>20</v>
      </c>
      <c r="E1517" s="2" t="s">
        <v>72</v>
      </c>
      <c r="F1517" s="3">
        <v>44354</v>
      </c>
      <c r="G1517" s="4">
        <v>3906</v>
      </c>
      <c r="H1517" s="5">
        <v>347</v>
      </c>
      <c r="I1517" s="2">
        <v>489</v>
      </c>
    </row>
    <row r="1518" spans="3:9" x14ac:dyDescent="0.35">
      <c r="C1518" s="2" t="s">
        <v>71</v>
      </c>
      <c r="D1518" s="2" t="s">
        <v>28</v>
      </c>
      <c r="E1518" s="2" t="s">
        <v>34</v>
      </c>
      <c r="F1518" s="3">
        <v>44354</v>
      </c>
      <c r="G1518" s="4">
        <v>5705</v>
      </c>
      <c r="H1518" s="5">
        <v>58</v>
      </c>
      <c r="I1518" s="2">
        <v>519</v>
      </c>
    </row>
    <row r="1519" spans="3:9" x14ac:dyDescent="0.35">
      <c r="C1519" s="2" t="s">
        <v>48</v>
      </c>
      <c r="D1519" s="2" t="s">
        <v>24</v>
      </c>
      <c r="E1519" s="2" t="s">
        <v>39</v>
      </c>
      <c r="F1519" s="3">
        <v>44354</v>
      </c>
      <c r="G1519" s="4">
        <v>2674</v>
      </c>
      <c r="H1519" s="5">
        <v>333</v>
      </c>
      <c r="I1519" s="2">
        <v>149</v>
      </c>
    </row>
    <row r="1520" spans="3:9" x14ac:dyDescent="0.35">
      <c r="C1520" s="2" t="s">
        <v>51</v>
      </c>
      <c r="D1520" s="2" t="s">
        <v>28</v>
      </c>
      <c r="E1520" s="2" t="s">
        <v>32</v>
      </c>
      <c r="F1520" s="3">
        <v>44354</v>
      </c>
      <c r="G1520" s="4">
        <v>4221</v>
      </c>
      <c r="H1520" s="5">
        <v>2</v>
      </c>
      <c r="I1520" s="2">
        <v>184</v>
      </c>
    </row>
    <row r="1521" spans="3:9" x14ac:dyDescent="0.35">
      <c r="C1521" s="2" t="s">
        <v>14</v>
      </c>
      <c r="D1521" s="2" t="s">
        <v>20</v>
      </c>
      <c r="E1521" s="2" t="s">
        <v>44</v>
      </c>
      <c r="F1521" s="3">
        <v>44355</v>
      </c>
      <c r="G1521" s="4">
        <v>8988</v>
      </c>
      <c r="H1521" s="5">
        <v>112</v>
      </c>
      <c r="I1521" s="2">
        <v>450</v>
      </c>
    </row>
    <row r="1522" spans="3:9" x14ac:dyDescent="0.35">
      <c r="C1522" s="2" t="s">
        <v>51</v>
      </c>
      <c r="D1522" s="2" t="s">
        <v>28</v>
      </c>
      <c r="E1522" s="2" t="s">
        <v>57</v>
      </c>
      <c r="F1522" s="3">
        <v>44355</v>
      </c>
      <c r="G1522" s="4">
        <v>5355</v>
      </c>
      <c r="H1522" s="5">
        <v>114</v>
      </c>
      <c r="I1522" s="2">
        <v>185</v>
      </c>
    </row>
    <row r="1523" spans="3:9" x14ac:dyDescent="0.35">
      <c r="C1523" s="2" t="s">
        <v>23</v>
      </c>
      <c r="D1523" s="2" t="s">
        <v>40</v>
      </c>
      <c r="E1523" s="2" t="s">
        <v>63</v>
      </c>
      <c r="F1523" s="3">
        <v>44355</v>
      </c>
      <c r="G1523" s="4">
        <v>2569</v>
      </c>
      <c r="H1523" s="5">
        <v>401</v>
      </c>
      <c r="I1523" s="2">
        <v>86</v>
      </c>
    </row>
    <row r="1524" spans="3:9" x14ac:dyDescent="0.35">
      <c r="C1524" s="2" t="s">
        <v>37</v>
      </c>
      <c r="D1524" s="2" t="s">
        <v>45</v>
      </c>
      <c r="E1524" s="2" t="s">
        <v>17</v>
      </c>
      <c r="F1524" s="3">
        <v>44355</v>
      </c>
      <c r="G1524" s="4">
        <v>1897</v>
      </c>
      <c r="H1524" s="5">
        <v>118</v>
      </c>
      <c r="I1524" s="2">
        <v>64</v>
      </c>
    </row>
    <row r="1525" spans="3:9" x14ac:dyDescent="0.35">
      <c r="C1525" s="2" t="s">
        <v>70</v>
      </c>
      <c r="D1525" s="2" t="s">
        <v>15</v>
      </c>
      <c r="E1525" s="2" t="s">
        <v>39</v>
      </c>
      <c r="F1525" s="3">
        <v>44355</v>
      </c>
      <c r="G1525" s="4">
        <v>1666</v>
      </c>
      <c r="H1525" s="5">
        <v>195</v>
      </c>
      <c r="I1525" s="2">
        <v>112</v>
      </c>
    </row>
    <row r="1526" spans="3:9" x14ac:dyDescent="0.35">
      <c r="C1526" s="2" t="s">
        <v>62</v>
      </c>
      <c r="D1526" s="2" t="s">
        <v>15</v>
      </c>
      <c r="E1526" s="2" t="s">
        <v>72</v>
      </c>
      <c r="F1526" s="3">
        <v>44355</v>
      </c>
      <c r="G1526" s="4">
        <v>14182</v>
      </c>
      <c r="H1526" s="5">
        <v>56</v>
      </c>
      <c r="I1526" s="2">
        <v>1773</v>
      </c>
    </row>
    <row r="1527" spans="3:9" x14ac:dyDescent="0.35">
      <c r="C1527" s="2" t="s">
        <v>35</v>
      </c>
      <c r="D1527" s="2" t="s">
        <v>28</v>
      </c>
      <c r="E1527" s="2" t="s">
        <v>39</v>
      </c>
      <c r="F1527" s="3">
        <v>44355</v>
      </c>
      <c r="G1527" s="4">
        <v>14798</v>
      </c>
      <c r="H1527" s="5">
        <v>260</v>
      </c>
      <c r="I1527" s="2">
        <v>740</v>
      </c>
    </row>
    <row r="1528" spans="3:9" x14ac:dyDescent="0.35">
      <c r="C1528" s="2" t="s">
        <v>62</v>
      </c>
      <c r="D1528" s="2" t="s">
        <v>40</v>
      </c>
      <c r="E1528" s="2" t="s">
        <v>38</v>
      </c>
      <c r="F1528" s="3">
        <v>44356</v>
      </c>
      <c r="G1528" s="4">
        <v>819</v>
      </c>
      <c r="H1528" s="5">
        <v>277</v>
      </c>
      <c r="I1528" s="2">
        <v>28</v>
      </c>
    </row>
    <row r="1529" spans="3:9" x14ac:dyDescent="0.35">
      <c r="C1529" s="2" t="s">
        <v>59</v>
      </c>
      <c r="D1529" s="2" t="s">
        <v>15</v>
      </c>
      <c r="E1529" s="2" t="s">
        <v>16</v>
      </c>
      <c r="F1529" s="3">
        <v>44356</v>
      </c>
      <c r="G1529" s="4">
        <v>7252</v>
      </c>
      <c r="H1529" s="5">
        <v>5</v>
      </c>
      <c r="I1529" s="2">
        <v>363</v>
      </c>
    </row>
    <row r="1530" spans="3:9" x14ac:dyDescent="0.35">
      <c r="C1530" s="2" t="s">
        <v>66</v>
      </c>
      <c r="D1530" s="2" t="s">
        <v>20</v>
      </c>
      <c r="E1530" s="2" t="s">
        <v>44</v>
      </c>
      <c r="F1530" s="3">
        <v>44356</v>
      </c>
      <c r="G1530" s="4">
        <v>3332</v>
      </c>
      <c r="H1530" s="5">
        <v>13</v>
      </c>
      <c r="I1530" s="2">
        <v>159</v>
      </c>
    </row>
    <row r="1531" spans="3:9" x14ac:dyDescent="0.35">
      <c r="C1531" s="2" t="s">
        <v>33</v>
      </c>
      <c r="D1531" s="2" t="s">
        <v>24</v>
      </c>
      <c r="E1531" s="2" t="s">
        <v>31</v>
      </c>
      <c r="F1531" s="3">
        <v>44356</v>
      </c>
      <c r="G1531" s="4">
        <v>7525</v>
      </c>
      <c r="H1531" s="5">
        <v>60</v>
      </c>
      <c r="I1531" s="2">
        <v>397</v>
      </c>
    </row>
    <row r="1532" spans="3:9" x14ac:dyDescent="0.35">
      <c r="C1532" s="2" t="s">
        <v>42</v>
      </c>
      <c r="D1532" s="2" t="s">
        <v>28</v>
      </c>
      <c r="E1532" s="2" t="s">
        <v>49</v>
      </c>
      <c r="F1532" s="3">
        <v>44356</v>
      </c>
      <c r="G1532" s="4">
        <v>4893</v>
      </c>
      <c r="H1532" s="5">
        <v>218</v>
      </c>
      <c r="I1532" s="2">
        <v>164</v>
      </c>
    </row>
    <row r="1533" spans="3:9" x14ac:dyDescent="0.35">
      <c r="C1533" s="2" t="s">
        <v>30</v>
      </c>
      <c r="D1533" s="2" t="s">
        <v>28</v>
      </c>
      <c r="E1533" s="2" t="s">
        <v>74</v>
      </c>
      <c r="F1533" s="3">
        <v>44356</v>
      </c>
      <c r="G1533" s="4">
        <v>3444</v>
      </c>
      <c r="H1533" s="5">
        <v>116</v>
      </c>
      <c r="I1533" s="2">
        <v>133</v>
      </c>
    </row>
    <row r="1534" spans="3:9" x14ac:dyDescent="0.35">
      <c r="C1534" s="2" t="s">
        <v>68</v>
      </c>
      <c r="D1534" s="2" t="s">
        <v>20</v>
      </c>
      <c r="E1534" s="2" t="s">
        <v>17</v>
      </c>
      <c r="F1534" s="3">
        <v>44356</v>
      </c>
      <c r="G1534" s="4">
        <v>2156</v>
      </c>
      <c r="H1534" s="5">
        <v>34</v>
      </c>
      <c r="I1534" s="2">
        <v>87</v>
      </c>
    </row>
    <row r="1535" spans="3:9" x14ac:dyDescent="0.35">
      <c r="C1535" s="2" t="s">
        <v>41</v>
      </c>
      <c r="D1535" s="2" t="s">
        <v>40</v>
      </c>
      <c r="E1535" s="2" t="s">
        <v>72</v>
      </c>
      <c r="F1535" s="3">
        <v>44356</v>
      </c>
      <c r="G1535" s="4">
        <v>1596</v>
      </c>
      <c r="H1535" s="5">
        <v>176</v>
      </c>
      <c r="I1535" s="2">
        <v>200</v>
      </c>
    </row>
    <row r="1536" spans="3:9" x14ac:dyDescent="0.35">
      <c r="C1536" s="2" t="s">
        <v>59</v>
      </c>
      <c r="D1536" s="2" t="s">
        <v>40</v>
      </c>
      <c r="E1536" s="2" t="s">
        <v>39</v>
      </c>
      <c r="F1536" s="3">
        <v>44357</v>
      </c>
      <c r="G1536" s="4">
        <v>8834</v>
      </c>
      <c r="H1536" s="5">
        <v>149</v>
      </c>
      <c r="I1536" s="2">
        <v>631</v>
      </c>
    </row>
    <row r="1537" spans="3:9" x14ac:dyDescent="0.35">
      <c r="C1537" s="2" t="s">
        <v>78</v>
      </c>
      <c r="D1537" s="2" t="s">
        <v>20</v>
      </c>
      <c r="E1537" s="2" t="s">
        <v>65</v>
      </c>
      <c r="F1537" s="3">
        <v>44357</v>
      </c>
      <c r="G1537" s="4">
        <v>3948</v>
      </c>
      <c r="H1537" s="5">
        <v>172</v>
      </c>
      <c r="I1537" s="2">
        <v>329</v>
      </c>
    </row>
    <row r="1538" spans="3:9" x14ac:dyDescent="0.35">
      <c r="C1538" s="2" t="s">
        <v>64</v>
      </c>
      <c r="D1538" s="2" t="s">
        <v>15</v>
      </c>
      <c r="E1538" s="2" t="s">
        <v>34</v>
      </c>
      <c r="F1538" s="3">
        <v>44357</v>
      </c>
      <c r="G1538" s="4">
        <v>3605</v>
      </c>
      <c r="H1538" s="5">
        <v>172</v>
      </c>
      <c r="I1538" s="2">
        <v>241</v>
      </c>
    </row>
    <row r="1539" spans="3:9" x14ac:dyDescent="0.35">
      <c r="C1539" s="2" t="s">
        <v>77</v>
      </c>
      <c r="D1539" s="2" t="s">
        <v>20</v>
      </c>
      <c r="E1539" s="2" t="s">
        <v>39</v>
      </c>
      <c r="F1539" s="3">
        <v>44358</v>
      </c>
      <c r="G1539" s="4">
        <v>1876</v>
      </c>
      <c r="H1539" s="5">
        <v>193</v>
      </c>
      <c r="I1539" s="2">
        <v>118</v>
      </c>
    </row>
    <row r="1540" spans="3:9" x14ac:dyDescent="0.35">
      <c r="C1540" s="2" t="s">
        <v>37</v>
      </c>
      <c r="D1540" s="2" t="s">
        <v>45</v>
      </c>
      <c r="E1540" s="2" t="s">
        <v>63</v>
      </c>
      <c r="F1540" s="3">
        <v>44358</v>
      </c>
      <c r="G1540" s="4">
        <v>1302</v>
      </c>
      <c r="H1540" s="5">
        <v>19</v>
      </c>
      <c r="I1540" s="2">
        <v>45</v>
      </c>
    </row>
    <row r="1541" spans="3:9" x14ac:dyDescent="0.35">
      <c r="C1541" s="2" t="s">
        <v>62</v>
      </c>
      <c r="D1541" s="2" t="s">
        <v>15</v>
      </c>
      <c r="E1541" s="2" t="s">
        <v>63</v>
      </c>
      <c r="F1541" s="3">
        <v>44358</v>
      </c>
      <c r="G1541" s="4">
        <v>616</v>
      </c>
      <c r="H1541" s="5">
        <v>3</v>
      </c>
      <c r="I1541" s="2">
        <v>21</v>
      </c>
    </row>
    <row r="1542" spans="3:9" x14ac:dyDescent="0.35">
      <c r="C1542" s="2" t="s">
        <v>68</v>
      </c>
      <c r="D1542" s="2" t="s">
        <v>40</v>
      </c>
      <c r="E1542" s="2" t="s">
        <v>57</v>
      </c>
      <c r="F1542" s="3">
        <v>44358</v>
      </c>
      <c r="G1542" s="4">
        <v>4935</v>
      </c>
      <c r="H1542" s="5">
        <v>141</v>
      </c>
      <c r="I1542" s="2">
        <v>183</v>
      </c>
    </row>
    <row r="1543" spans="3:9" x14ac:dyDescent="0.35">
      <c r="C1543" s="2" t="s">
        <v>62</v>
      </c>
      <c r="D1543" s="2" t="s">
        <v>24</v>
      </c>
      <c r="E1543" s="2" t="s">
        <v>43</v>
      </c>
      <c r="F1543" s="3">
        <v>44358</v>
      </c>
      <c r="G1543" s="4">
        <v>5887</v>
      </c>
      <c r="H1543" s="5">
        <v>51</v>
      </c>
      <c r="I1543" s="2">
        <v>310</v>
      </c>
    </row>
    <row r="1544" spans="3:9" x14ac:dyDescent="0.35">
      <c r="C1544" s="2" t="s">
        <v>41</v>
      </c>
      <c r="D1544" s="2" t="s">
        <v>20</v>
      </c>
      <c r="E1544" s="2" t="s">
        <v>72</v>
      </c>
      <c r="F1544" s="3">
        <v>44358</v>
      </c>
      <c r="G1544" s="4">
        <v>1785</v>
      </c>
      <c r="H1544" s="5">
        <v>181</v>
      </c>
      <c r="I1544" s="2">
        <v>149</v>
      </c>
    </row>
    <row r="1545" spans="3:9" x14ac:dyDescent="0.35">
      <c r="C1545" s="2" t="s">
        <v>70</v>
      </c>
      <c r="D1545" s="2" t="s">
        <v>45</v>
      </c>
      <c r="E1545" s="2" t="s">
        <v>44</v>
      </c>
      <c r="F1545" s="3">
        <v>44358</v>
      </c>
      <c r="G1545" s="4">
        <v>4816</v>
      </c>
      <c r="H1545" s="5">
        <v>153</v>
      </c>
      <c r="I1545" s="2">
        <v>322</v>
      </c>
    </row>
    <row r="1546" spans="3:9" x14ac:dyDescent="0.35">
      <c r="C1546" s="2" t="s">
        <v>42</v>
      </c>
      <c r="D1546" s="2" t="s">
        <v>45</v>
      </c>
      <c r="E1546" s="2" t="s">
        <v>39</v>
      </c>
      <c r="F1546" s="3">
        <v>44358</v>
      </c>
      <c r="G1546" s="4">
        <v>504</v>
      </c>
      <c r="H1546" s="5">
        <v>266</v>
      </c>
      <c r="I1546" s="2">
        <v>24</v>
      </c>
    </row>
    <row r="1547" spans="3:9" x14ac:dyDescent="0.35">
      <c r="C1547" s="2" t="s">
        <v>62</v>
      </c>
      <c r="D1547" s="2" t="s">
        <v>40</v>
      </c>
      <c r="E1547" s="2" t="s">
        <v>53</v>
      </c>
      <c r="F1547" s="3">
        <v>44358</v>
      </c>
      <c r="G1547" s="4">
        <v>973</v>
      </c>
      <c r="H1547" s="5">
        <v>258</v>
      </c>
      <c r="I1547" s="2">
        <v>39</v>
      </c>
    </row>
    <row r="1548" spans="3:9" x14ac:dyDescent="0.35">
      <c r="C1548" s="2" t="s">
        <v>62</v>
      </c>
      <c r="D1548" s="2" t="s">
        <v>15</v>
      </c>
      <c r="E1548" s="2" t="s">
        <v>57</v>
      </c>
      <c r="F1548" s="3">
        <v>44358</v>
      </c>
      <c r="G1548" s="4">
        <v>8330</v>
      </c>
      <c r="H1548" s="5">
        <v>320</v>
      </c>
      <c r="I1548" s="2">
        <v>379</v>
      </c>
    </row>
    <row r="1549" spans="3:9" x14ac:dyDescent="0.35">
      <c r="C1549" s="2" t="s">
        <v>51</v>
      </c>
      <c r="D1549" s="2" t="s">
        <v>24</v>
      </c>
      <c r="E1549" s="2" t="s">
        <v>17</v>
      </c>
      <c r="F1549" s="3">
        <v>44358</v>
      </c>
      <c r="G1549" s="4">
        <v>5502</v>
      </c>
      <c r="H1549" s="5">
        <v>18</v>
      </c>
      <c r="I1549" s="2">
        <v>240</v>
      </c>
    </row>
    <row r="1550" spans="3:9" x14ac:dyDescent="0.35">
      <c r="C1550" s="2" t="s">
        <v>35</v>
      </c>
      <c r="D1550" s="2" t="s">
        <v>40</v>
      </c>
      <c r="E1550" s="2" t="s">
        <v>57</v>
      </c>
      <c r="F1550" s="3">
        <v>44361</v>
      </c>
      <c r="G1550" s="4">
        <v>6202</v>
      </c>
      <c r="H1550" s="5">
        <v>75</v>
      </c>
      <c r="I1550" s="2">
        <v>222</v>
      </c>
    </row>
    <row r="1551" spans="3:9" x14ac:dyDescent="0.35">
      <c r="C1551" s="2" t="s">
        <v>37</v>
      </c>
      <c r="D1551" s="2" t="s">
        <v>20</v>
      </c>
      <c r="E1551" s="2" t="s">
        <v>38</v>
      </c>
      <c r="F1551" s="3">
        <v>44361</v>
      </c>
      <c r="G1551" s="4">
        <v>6118</v>
      </c>
      <c r="H1551" s="5">
        <v>129</v>
      </c>
      <c r="I1551" s="2">
        <v>236</v>
      </c>
    </row>
    <row r="1552" spans="3:9" x14ac:dyDescent="0.35">
      <c r="C1552" s="2" t="s">
        <v>56</v>
      </c>
      <c r="D1552" s="2" t="s">
        <v>28</v>
      </c>
      <c r="E1552" s="2" t="s">
        <v>44</v>
      </c>
      <c r="F1552" s="3">
        <v>44361</v>
      </c>
      <c r="G1552" s="4">
        <v>1771</v>
      </c>
      <c r="H1552" s="5">
        <v>255</v>
      </c>
      <c r="I1552" s="2">
        <v>111</v>
      </c>
    </row>
    <row r="1553" spans="3:9" x14ac:dyDescent="0.35">
      <c r="C1553" s="2" t="s">
        <v>66</v>
      </c>
      <c r="D1553" s="2" t="s">
        <v>40</v>
      </c>
      <c r="E1553" s="2" t="s">
        <v>34</v>
      </c>
      <c r="F1553" s="3">
        <v>44361</v>
      </c>
      <c r="G1553" s="4">
        <v>4494</v>
      </c>
      <c r="H1553" s="5">
        <v>297</v>
      </c>
      <c r="I1553" s="2">
        <v>300</v>
      </c>
    </row>
    <row r="1554" spans="3:9" x14ac:dyDescent="0.35">
      <c r="C1554" s="2" t="s">
        <v>35</v>
      </c>
      <c r="D1554" s="2" t="s">
        <v>24</v>
      </c>
      <c r="E1554" s="2" t="s">
        <v>75</v>
      </c>
      <c r="F1554" s="3">
        <v>44361</v>
      </c>
      <c r="G1554" s="4">
        <v>1057</v>
      </c>
      <c r="H1554" s="5">
        <v>226</v>
      </c>
      <c r="I1554" s="2">
        <v>76</v>
      </c>
    </row>
    <row r="1555" spans="3:9" x14ac:dyDescent="0.35">
      <c r="C1555" s="2" t="s">
        <v>54</v>
      </c>
      <c r="D1555" s="2" t="s">
        <v>24</v>
      </c>
      <c r="E1555" s="2" t="s">
        <v>25</v>
      </c>
      <c r="F1555" s="3">
        <v>44361</v>
      </c>
      <c r="G1555" s="4">
        <v>13286</v>
      </c>
      <c r="H1555" s="5">
        <v>55</v>
      </c>
      <c r="I1555" s="2">
        <v>1477</v>
      </c>
    </row>
    <row r="1556" spans="3:9" x14ac:dyDescent="0.35">
      <c r="C1556" s="2" t="s">
        <v>69</v>
      </c>
      <c r="D1556" s="2" t="s">
        <v>40</v>
      </c>
      <c r="E1556" s="2" t="s">
        <v>17</v>
      </c>
      <c r="F1556" s="3">
        <v>44361</v>
      </c>
      <c r="G1556" s="4">
        <v>4760</v>
      </c>
      <c r="H1556" s="5">
        <v>249</v>
      </c>
      <c r="I1556" s="2">
        <v>154</v>
      </c>
    </row>
    <row r="1557" spans="3:9" x14ac:dyDescent="0.35">
      <c r="C1557" s="2" t="s">
        <v>66</v>
      </c>
      <c r="D1557" s="2" t="s">
        <v>45</v>
      </c>
      <c r="E1557" s="2" t="s">
        <v>26</v>
      </c>
      <c r="F1557" s="3">
        <v>44361</v>
      </c>
      <c r="G1557" s="4">
        <v>3010</v>
      </c>
      <c r="H1557" s="5">
        <v>372</v>
      </c>
      <c r="I1557" s="2">
        <v>377</v>
      </c>
    </row>
    <row r="1558" spans="3:9" x14ac:dyDescent="0.35">
      <c r="C1558" s="2" t="s">
        <v>69</v>
      </c>
      <c r="D1558" s="2" t="s">
        <v>28</v>
      </c>
      <c r="E1558" s="2" t="s">
        <v>17</v>
      </c>
      <c r="F1558" s="3">
        <v>44361</v>
      </c>
      <c r="G1558" s="4">
        <v>7448</v>
      </c>
      <c r="H1558" s="5">
        <v>183</v>
      </c>
      <c r="I1558" s="2">
        <v>266</v>
      </c>
    </row>
    <row r="1559" spans="3:9" x14ac:dyDescent="0.35">
      <c r="C1559" s="2" t="s">
        <v>54</v>
      </c>
      <c r="D1559" s="2" t="s">
        <v>28</v>
      </c>
      <c r="E1559" s="2" t="s">
        <v>38</v>
      </c>
      <c r="F1559" s="3">
        <v>44361</v>
      </c>
      <c r="G1559" s="4">
        <v>1617</v>
      </c>
      <c r="H1559" s="5">
        <v>57</v>
      </c>
      <c r="I1559" s="2">
        <v>49</v>
      </c>
    </row>
    <row r="1560" spans="3:9" x14ac:dyDescent="0.35">
      <c r="C1560" s="2" t="s">
        <v>37</v>
      </c>
      <c r="D1560" s="2" t="s">
        <v>24</v>
      </c>
      <c r="E1560" s="2" t="s">
        <v>49</v>
      </c>
      <c r="F1560" s="3">
        <v>44361</v>
      </c>
      <c r="G1560" s="4">
        <v>840</v>
      </c>
      <c r="H1560" s="5">
        <v>2</v>
      </c>
      <c r="I1560" s="2">
        <v>35</v>
      </c>
    </row>
    <row r="1561" spans="3:9" x14ac:dyDescent="0.35">
      <c r="C1561" s="2" t="s">
        <v>54</v>
      </c>
      <c r="D1561" s="2" t="s">
        <v>28</v>
      </c>
      <c r="E1561" s="2" t="s">
        <v>32</v>
      </c>
      <c r="F1561" s="3">
        <v>44361</v>
      </c>
      <c r="G1561" s="4">
        <v>7042</v>
      </c>
      <c r="H1561" s="5">
        <v>294</v>
      </c>
      <c r="I1561" s="2">
        <v>441</v>
      </c>
    </row>
    <row r="1562" spans="3:9" x14ac:dyDescent="0.35">
      <c r="C1562" s="2" t="s">
        <v>14</v>
      </c>
      <c r="D1562" s="2" t="s">
        <v>40</v>
      </c>
      <c r="E1562" s="2" t="s">
        <v>31</v>
      </c>
      <c r="F1562" s="3">
        <v>44362</v>
      </c>
      <c r="G1562" s="4">
        <v>9247</v>
      </c>
      <c r="H1562" s="5">
        <v>527</v>
      </c>
      <c r="I1562" s="2">
        <v>487</v>
      </c>
    </row>
    <row r="1563" spans="3:9" x14ac:dyDescent="0.35">
      <c r="C1563" s="2" t="s">
        <v>33</v>
      </c>
      <c r="D1563" s="2" t="s">
        <v>24</v>
      </c>
      <c r="E1563" s="2" t="s">
        <v>17</v>
      </c>
      <c r="F1563" s="3">
        <v>44362</v>
      </c>
      <c r="G1563" s="4">
        <v>1799</v>
      </c>
      <c r="H1563" s="5">
        <v>76</v>
      </c>
      <c r="I1563" s="2">
        <v>60</v>
      </c>
    </row>
    <row r="1564" spans="3:9" x14ac:dyDescent="0.35">
      <c r="C1564" s="2" t="s">
        <v>64</v>
      </c>
      <c r="D1564" s="2" t="s">
        <v>15</v>
      </c>
      <c r="E1564" s="2" t="s">
        <v>65</v>
      </c>
      <c r="F1564" s="3">
        <v>44362</v>
      </c>
      <c r="G1564" s="4">
        <v>644</v>
      </c>
      <c r="H1564" s="5">
        <v>135</v>
      </c>
      <c r="I1564" s="2">
        <v>38</v>
      </c>
    </row>
    <row r="1565" spans="3:9" x14ac:dyDescent="0.35">
      <c r="C1565" s="2" t="s">
        <v>64</v>
      </c>
      <c r="D1565" s="2" t="s">
        <v>15</v>
      </c>
      <c r="E1565" s="2" t="s">
        <v>26</v>
      </c>
      <c r="F1565" s="3">
        <v>44363</v>
      </c>
      <c r="G1565" s="4">
        <v>11172</v>
      </c>
      <c r="H1565" s="5">
        <v>109</v>
      </c>
      <c r="I1565" s="2">
        <v>1397</v>
      </c>
    </row>
    <row r="1566" spans="3:9" x14ac:dyDescent="0.35">
      <c r="C1566" s="2" t="s">
        <v>64</v>
      </c>
      <c r="D1566" s="2" t="s">
        <v>24</v>
      </c>
      <c r="E1566" s="2" t="s">
        <v>72</v>
      </c>
      <c r="F1566" s="3">
        <v>44363</v>
      </c>
      <c r="G1566" s="4">
        <v>9191</v>
      </c>
      <c r="H1566" s="5">
        <v>240</v>
      </c>
      <c r="I1566" s="2">
        <v>766</v>
      </c>
    </row>
    <row r="1567" spans="3:9" x14ac:dyDescent="0.35">
      <c r="C1567" s="2" t="s">
        <v>78</v>
      </c>
      <c r="D1567" s="2" t="s">
        <v>24</v>
      </c>
      <c r="E1567" s="2" t="s">
        <v>75</v>
      </c>
      <c r="F1567" s="3">
        <v>44363</v>
      </c>
      <c r="G1567" s="4">
        <v>14889</v>
      </c>
      <c r="H1567" s="5">
        <v>132</v>
      </c>
      <c r="I1567" s="2">
        <v>828</v>
      </c>
    </row>
    <row r="1568" spans="3:9" x14ac:dyDescent="0.35">
      <c r="C1568" s="2" t="s">
        <v>70</v>
      </c>
      <c r="D1568" s="2" t="s">
        <v>40</v>
      </c>
      <c r="E1568" s="2" t="s">
        <v>38</v>
      </c>
      <c r="F1568" s="3">
        <v>44363</v>
      </c>
      <c r="G1568" s="4">
        <v>5670</v>
      </c>
      <c r="H1568" s="5">
        <v>57</v>
      </c>
      <c r="I1568" s="2">
        <v>189</v>
      </c>
    </row>
    <row r="1569" spans="3:9" x14ac:dyDescent="0.35">
      <c r="C1569" s="2" t="s">
        <v>78</v>
      </c>
      <c r="D1569" s="2" t="s">
        <v>24</v>
      </c>
      <c r="E1569" s="2" t="s">
        <v>58</v>
      </c>
      <c r="F1569" s="3">
        <v>44363</v>
      </c>
      <c r="G1569" s="4">
        <v>693</v>
      </c>
      <c r="H1569" s="5">
        <v>3</v>
      </c>
      <c r="I1569" s="2">
        <v>58</v>
      </c>
    </row>
    <row r="1570" spans="3:9" x14ac:dyDescent="0.35">
      <c r="C1570" s="2" t="s">
        <v>77</v>
      </c>
      <c r="D1570" s="2" t="s">
        <v>24</v>
      </c>
      <c r="E1570" s="2" t="s">
        <v>57</v>
      </c>
      <c r="F1570" s="3">
        <v>44363</v>
      </c>
      <c r="G1570" s="4">
        <v>12642</v>
      </c>
      <c r="H1570" s="5">
        <v>19</v>
      </c>
      <c r="I1570" s="2">
        <v>575</v>
      </c>
    </row>
    <row r="1571" spans="3:9" x14ac:dyDescent="0.35">
      <c r="C1571" s="2" t="s">
        <v>62</v>
      </c>
      <c r="D1571" s="2" t="s">
        <v>28</v>
      </c>
      <c r="E1571" s="2" t="s">
        <v>49</v>
      </c>
      <c r="F1571" s="3">
        <v>44363</v>
      </c>
      <c r="G1571" s="4">
        <v>8414</v>
      </c>
      <c r="H1571" s="5">
        <v>257</v>
      </c>
      <c r="I1571" s="2">
        <v>312</v>
      </c>
    </row>
    <row r="1572" spans="3:9" x14ac:dyDescent="0.35">
      <c r="C1572" s="2" t="s">
        <v>52</v>
      </c>
      <c r="D1572" s="2" t="s">
        <v>24</v>
      </c>
      <c r="E1572" s="2" t="s">
        <v>58</v>
      </c>
      <c r="F1572" s="3">
        <v>44363</v>
      </c>
      <c r="G1572" s="4">
        <v>15162</v>
      </c>
      <c r="H1572" s="5">
        <v>2</v>
      </c>
      <c r="I1572" s="2">
        <v>1896</v>
      </c>
    </row>
    <row r="1573" spans="3:9" x14ac:dyDescent="0.35">
      <c r="C1573" s="2" t="s">
        <v>59</v>
      </c>
      <c r="D1573" s="2" t="s">
        <v>28</v>
      </c>
      <c r="E1573" s="2" t="s">
        <v>25</v>
      </c>
      <c r="F1573" s="3">
        <v>44363</v>
      </c>
      <c r="G1573" s="4">
        <v>9135</v>
      </c>
      <c r="H1573" s="5">
        <v>35</v>
      </c>
      <c r="I1573" s="2">
        <v>762</v>
      </c>
    </row>
    <row r="1574" spans="3:9" x14ac:dyDescent="0.35">
      <c r="C1574" s="2" t="s">
        <v>71</v>
      </c>
      <c r="D1574" s="2" t="s">
        <v>45</v>
      </c>
      <c r="E1574" s="2" t="s">
        <v>49</v>
      </c>
      <c r="F1574" s="3">
        <v>44363</v>
      </c>
      <c r="G1574" s="4">
        <v>4375</v>
      </c>
      <c r="H1574" s="5">
        <v>90</v>
      </c>
      <c r="I1574" s="2">
        <v>146</v>
      </c>
    </row>
    <row r="1575" spans="3:9" x14ac:dyDescent="0.35">
      <c r="C1575" s="2" t="s">
        <v>52</v>
      </c>
      <c r="D1575" s="2" t="s">
        <v>28</v>
      </c>
      <c r="E1575" s="2" t="s">
        <v>31</v>
      </c>
      <c r="F1575" s="3">
        <v>44364</v>
      </c>
      <c r="G1575" s="4">
        <v>3493</v>
      </c>
      <c r="H1575" s="5">
        <v>7</v>
      </c>
      <c r="I1575" s="2">
        <v>146</v>
      </c>
    </row>
    <row r="1576" spans="3:9" x14ac:dyDescent="0.35">
      <c r="C1576" s="2" t="s">
        <v>70</v>
      </c>
      <c r="D1576" s="2" t="s">
        <v>45</v>
      </c>
      <c r="E1576" s="2" t="s">
        <v>32</v>
      </c>
      <c r="F1576" s="3">
        <v>44364</v>
      </c>
      <c r="G1576" s="4">
        <v>3157</v>
      </c>
      <c r="H1576" s="5">
        <v>47</v>
      </c>
      <c r="I1576" s="2">
        <v>186</v>
      </c>
    </row>
    <row r="1577" spans="3:9" x14ac:dyDescent="0.35">
      <c r="C1577" s="2" t="s">
        <v>71</v>
      </c>
      <c r="D1577" s="2" t="s">
        <v>28</v>
      </c>
      <c r="E1577" s="2" t="s">
        <v>38</v>
      </c>
      <c r="F1577" s="3">
        <v>44364</v>
      </c>
      <c r="G1577" s="4">
        <v>9884</v>
      </c>
      <c r="H1577" s="5">
        <v>163</v>
      </c>
      <c r="I1577" s="2">
        <v>300</v>
      </c>
    </row>
    <row r="1578" spans="3:9" x14ac:dyDescent="0.35">
      <c r="C1578" s="2" t="s">
        <v>77</v>
      </c>
      <c r="D1578" s="2" t="s">
        <v>40</v>
      </c>
      <c r="E1578" s="2" t="s">
        <v>75</v>
      </c>
      <c r="F1578" s="3">
        <v>44364</v>
      </c>
      <c r="G1578" s="4">
        <v>8029</v>
      </c>
      <c r="H1578" s="5">
        <v>35</v>
      </c>
      <c r="I1578" s="2">
        <v>473</v>
      </c>
    </row>
    <row r="1579" spans="3:9" x14ac:dyDescent="0.35">
      <c r="C1579" s="2" t="s">
        <v>54</v>
      </c>
      <c r="D1579" s="2" t="s">
        <v>40</v>
      </c>
      <c r="E1579" s="2" t="s">
        <v>61</v>
      </c>
      <c r="F1579" s="3">
        <v>44364</v>
      </c>
      <c r="G1579" s="4">
        <v>2002</v>
      </c>
      <c r="H1579" s="5">
        <v>96</v>
      </c>
      <c r="I1579" s="2">
        <v>72</v>
      </c>
    </row>
    <row r="1580" spans="3:9" x14ac:dyDescent="0.35">
      <c r="C1580" s="2" t="s">
        <v>64</v>
      </c>
      <c r="D1580" s="2" t="s">
        <v>45</v>
      </c>
      <c r="E1580" s="2" t="s">
        <v>44</v>
      </c>
      <c r="F1580" s="3">
        <v>44364</v>
      </c>
      <c r="G1580" s="4">
        <v>8589</v>
      </c>
      <c r="H1580" s="5">
        <v>54</v>
      </c>
      <c r="I1580" s="2">
        <v>537</v>
      </c>
    </row>
    <row r="1581" spans="3:9" x14ac:dyDescent="0.35">
      <c r="C1581" s="2" t="s">
        <v>14</v>
      </c>
      <c r="D1581" s="2" t="s">
        <v>40</v>
      </c>
      <c r="E1581" s="2" t="s">
        <v>39</v>
      </c>
      <c r="F1581" s="3">
        <v>44364</v>
      </c>
      <c r="G1581" s="4">
        <v>1554</v>
      </c>
      <c r="H1581" s="5">
        <v>49</v>
      </c>
      <c r="I1581" s="2">
        <v>120</v>
      </c>
    </row>
    <row r="1582" spans="3:9" x14ac:dyDescent="0.35">
      <c r="C1582" s="2" t="s">
        <v>48</v>
      </c>
      <c r="D1582" s="2" t="s">
        <v>24</v>
      </c>
      <c r="E1582" s="2" t="s">
        <v>26</v>
      </c>
      <c r="F1582" s="3">
        <v>44364</v>
      </c>
      <c r="G1582" s="4">
        <v>8792</v>
      </c>
      <c r="H1582" s="5">
        <v>378</v>
      </c>
      <c r="I1582" s="2">
        <v>677</v>
      </c>
    </row>
    <row r="1583" spans="3:9" x14ac:dyDescent="0.35">
      <c r="C1583" s="2" t="s">
        <v>77</v>
      </c>
      <c r="D1583" s="2" t="s">
        <v>40</v>
      </c>
      <c r="E1583" s="2" t="s">
        <v>39</v>
      </c>
      <c r="F1583" s="3">
        <v>44364</v>
      </c>
      <c r="G1583" s="4">
        <v>2415</v>
      </c>
      <c r="H1583" s="5">
        <v>25</v>
      </c>
      <c r="I1583" s="2">
        <v>128</v>
      </c>
    </row>
    <row r="1584" spans="3:9" x14ac:dyDescent="0.35">
      <c r="C1584" s="2" t="s">
        <v>78</v>
      </c>
      <c r="D1584" s="2" t="s">
        <v>20</v>
      </c>
      <c r="E1584" s="2" t="s">
        <v>44</v>
      </c>
      <c r="F1584" s="3">
        <v>44364</v>
      </c>
      <c r="G1584" s="4">
        <v>266</v>
      </c>
      <c r="H1584" s="5">
        <v>101</v>
      </c>
      <c r="I1584" s="2">
        <v>16</v>
      </c>
    </row>
    <row r="1585" spans="3:9" x14ac:dyDescent="0.35">
      <c r="C1585" s="2" t="s">
        <v>69</v>
      </c>
      <c r="D1585" s="2" t="s">
        <v>20</v>
      </c>
      <c r="E1585" s="2" t="s">
        <v>39</v>
      </c>
      <c r="F1585" s="3">
        <v>44364</v>
      </c>
      <c r="G1585" s="4">
        <v>3381</v>
      </c>
      <c r="H1585" s="5">
        <v>186</v>
      </c>
      <c r="I1585" s="2">
        <v>226</v>
      </c>
    </row>
    <row r="1586" spans="3:9" x14ac:dyDescent="0.35">
      <c r="C1586" s="2" t="s">
        <v>47</v>
      </c>
      <c r="D1586" s="2" t="s">
        <v>24</v>
      </c>
      <c r="E1586" s="2" t="s">
        <v>72</v>
      </c>
      <c r="F1586" s="3">
        <v>44364</v>
      </c>
      <c r="G1586" s="4">
        <v>1505</v>
      </c>
      <c r="H1586" s="5">
        <v>33</v>
      </c>
      <c r="I1586" s="2">
        <v>116</v>
      </c>
    </row>
    <row r="1587" spans="3:9" x14ac:dyDescent="0.35">
      <c r="C1587" s="2" t="s">
        <v>33</v>
      </c>
      <c r="D1587" s="2" t="s">
        <v>45</v>
      </c>
      <c r="E1587" s="2" t="s">
        <v>53</v>
      </c>
      <c r="F1587" s="3">
        <v>44364</v>
      </c>
      <c r="G1587" s="4">
        <v>1708</v>
      </c>
      <c r="H1587" s="5">
        <v>81</v>
      </c>
      <c r="I1587" s="2">
        <v>61</v>
      </c>
    </row>
    <row r="1588" spans="3:9" x14ac:dyDescent="0.35">
      <c r="C1588" s="2" t="s">
        <v>77</v>
      </c>
      <c r="D1588" s="2" t="s">
        <v>28</v>
      </c>
      <c r="E1588" s="2" t="s">
        <v>63</v>
      </c>
      <c r="F1588" s="3">
        <v>44364</v>
      </c>
      <c r="G1588" s="4">
        <v>3857</v>
      </c>
      <c r="H1588" s="5">
        <v>89</v>
      </c>
      <c r="I1588" s="2">
        <v>155</v>
      </c>
    </row>
    <row r="1589" spans="3:9" x14ac:dyDescent="0.35">
      <c r="C1589" s="2" t="s">
        <v>71</v>
      </c>
      <c r="D1589" s="2" t="s">
        <v>15</v>
      </c>
      <c r="E1589" s="2" t="s">
        <v>75</v>
      </c>
      <c r="F1589" s="3">
        <v>44364</v>
      </c>
      <c r="G1589" s="4">
        <v>1141</v>
      </c>
      <c r="H1589" s="5">
        <v>249</v>
      </c>
      <c r="I1589" s="2">
        <v>58</v>
      </c>
    </row>
    <row r="1590" spans="3:9" x14ac:dyDescent="0.35">
      <c r="C1590" s="2" t="s">
        <v>76</v>
      </c>
      <c r="D1590" s="2" t="s">
        <v>40</v>
      </c>
      <c r="E1590" s="2" t="s">
        <v>75</v>
      </c>
      <c r="F1590" s="3">
        <v>44364</v>
      </c>
      <c r="G1590" s="4">
        <v>11844</v>
      </c>
      <c r="H1590" s="5">
        <v>132</v>
      </c>
      <c r="I1590" s="2">
        <v>790</v>
      </c>
    </row>
    <row r="1591" spans="3:9" x14ac:dyDescent="0.35">
      <c r="C1591" s="2" t="s">
        <v>59</v>
      </c>
      <c r="D1591" s="2" t="s">
        <v>40</v>
      </c>
      <c r="E1591" s="2" t="s">
        <v>74</v>
      </c>
      <c r="F1591" s="3">
        <v>44364</v>
      </c>
      <c r="G1591" s="4">
        <v>7294</v>
      </c>
      <c r="H1591" s="5">
        <v>174</v>
      </c>
      <c r="I1591" s="2">
        <v>348</v>
      </c>
    </row>
    <row r="1592" spans="3:9" x14ac:dyDescent="0.35">
      <c r="C1592" s="2" t="s">
        <v>37</v>
      </c>
      <c r="D1592" s="2" t="s">
        <v>40</v>
      </c>
      <c r="E1592" s="2" t="s">
        <v>61</v>
      </c>
      <c r="F1592" s="3">
        <v>44364</v>
      </c>
      <c r="G1592" s="4">
        <v>5516</v>
      </c>
      <c r="H1592" s="5">
        <v>228</v>
      </c>
      <c r="I1592" s="2">
        <v>205</v>
      </c>
    </row>
    <row r="1593" spans="3:9" x14ac:dyDescent="0.35">
      <c r="C1593" s="2" t="s">
        <v>23</v>
      </c>
      <c r="D1593" s="2" t="s">
        <v>28</v>
      </c>
      <c r="E1593" s="2" t="s">
        <v>58</v>
      </c>
      <c r="F1593" s="3">
        <v>44365</v>
      </c>
      <c r="G1593" s="4">
        <v>3598</v>
      </c>
      <c r="H1593" s="5">
        <v>34</v>
      </c>
      <c r="I1593" s="2">
        <v>450</v>
      </c>
    </row>
    <row r="1594" spans="3:9" x14ac:dyDescent="0.35">
      <c r="C1594" s="2" t="s">
        <v>35</v>
      </c>
      <c r="D1594" s="2" t="s">
        <v>40</v>
      </c>
      <c r="E1594" s="2" t="s">
        <v>72</v>
      </c>
      <c r="F1594" s="3">
        <v>44365</v>
      </c>
      <c r="G1594" s="4">
        <v>4795</v>
      </c>
      <c r="H1594" s="5">
        <v>76</v>
      </c>
      <c r="I1594" s="2">
        <v>320</v>
      </c>
    </row>
    <row r="1595" spans="3:9" x14ac:dyDescent="0.35">
      <c r="C1595" s="2" t="s">
        <v>76</v>
      </c>
      <c r="D1595" s="2" t="s">
        <v>28</v>
      </c>
      <c r="E1595" s="2" t="s">
        <v>63</v>
      </c>
      <c r="F1595" s="3">
        <v>44365</v>
      </c>
      <c r="G1595" s="4">
        <v>6657</v>
      </c>
      <c r="H1595" s="5">
        <v>296</v>
      </c>
      <c r="I1595" s="2">
        <v>222</v>
      </c>
    </row>
    <row r="1596" spans="3:9" x14ac:dyDescent="0.35">
      <c r="C1596" s="2" t="s">
        <v>48</v>
      </c>
      <c r="D1596" s="2" t="s">
        <v>45</v>
      </c>
      <c r="E1596" s="2" t="s">
        <v>32</v>
      </c>
      <c r="F1596" s="3">
        <v>44365</v>
      </c>
      <c r="G1596" s="4">
        <v>8071</v>
      </c>
      <c r="H1596" s="5">
        <v>37</v>
      </c>
      <c r="I1596" s="2">
        <v>367</v>
      </c>
    </row>
    <row r="1597" spans="3:9" x14ac:dyDescent="0.35">
      <c r="C1597" s="2" t="s">
        <v>66</v>
      </c>
      <c r="D1597" s="2" t="s">
        <v>45</v>
      </c>
      <c r="E1597" s="2" t="s">
        <v>57</v>
      </c>
      <c r="F1597" s="3">
        <v>44365</v>
      </c>
      <c r="G1597" s="4">
        <v>16548</v>
      </c>
      <c r="H1597" s="5">
        <v>246</v>
      </c>
      <c r="I1597" s="2">
        <v>613</v>
      </c>
    </row>
    <row r="1598" spans="3:9" x14ac:dyDescent="0.35">
      <c r="C1598" s="2" t="s">
        <v>54</v>
      </c>
      <c r="D1598" s="2" t="s">
        <v>45</v>
      </c>
      <c r="E1598" s="2" t="s">
        <v>57</v>
      </c>
      <c r="F1598" s="3">
        <v>44365</v>
      </c>
      <c r="G1598" s="4">
        <v>1393</v>
      </c>
      <c r="H1598" s="5">
        <v>207</v>
      </c>
      <c r="I1598" s="2">
        <v>61</v>
      </c>
    </row>
    <row r="1599" spans="3:9" x14ac:dyDescent="0.35">
      <c r="C1599" s="2" t="s">
        <v>54</v>
      </c>
      <c r="D1599" s="2" t="s">
        <v>20</v>
      </c>
      <c r="E1599" s="2" t="s">
        <v>34</v>
      </c>
      <c r="F1599" s="3">
        <v>44365</v>
      </c>
      <c r="G1599" s="4">
        <v>3731</v>
      </c>
      <c r="H1599" s="5">
        <v>155</v>
      </c>
      <c r="I1599" s="2">
        <v>249</v>
      </c>
    </row>
    <row r="1600" spans="3:9" x14ac:dyDescent="0.35">
      <c r="C1600" s="2" t="s">
        <v>78</v>
      </c>
      <c r="D1600" s="2" t="s">
        <v>15</v>
      </c>
      <c r="E1600" s="2" t="s">
        <v>17</v>
      </c>
      <c r="F1600" s="3">
        <v>44365</v>
      </c>
      <c r="G1600" s="4">
        <v>7322</v>
      </c>
      <c r="H1600" s="5">
        <v>232</v>
      </c>
      <c r="I1600" s="2">
        <v>293</v>
      </c>
    </row>
    <row r="1601" spans="3:9" x14ac:dyDescent="0.35">
      <c r="C1601" s="2" t="s">
        <v>77</v>
      </c>
      <c r="D1601" s="2" t="s">
        <v>28</v>
      </c>
      <c r="E1601" s="2" t="s">
        <v>16</v>
      </c>
      <c r="F1601" s="3">
        <v>44365</v>
      </c>
      <c r="G1601" s="4">
        <v>3367</v>
      </c>
      <c r="H1601" s="5">
        <v>164</v>
      </c>
      <c r="I1601" s="2">
        <v>154</v>
      </c>
    </row>
    <row r="1602" spans="3:9" x14ac:dyDescent="0.35">
      <c r="C1602" s="2" t="s">
        <v>62</v>
      </c>
      <c r="D1602" s="2" t="s">
        <v>15</v>
      </c>
      <c r="E1602" s="2" t="s">
        <v>16</v>
      </c>
      <c r="F1602" s="3">
        <v>44365</v>
      </c>
      <c r="G1602" s="4">
        <v>3752</v>
      </c>
      <c r="H1602" s="5">
        <v>252</v>
      </c>
      <c r="I1602" s="2">
        <v>188</v>
      </c>
    </row>
    <row r="1603" spans="3:9" x14ac:dyDescent="0.35">
      <c r="C1603" s="2" t="s">
        <v>51</v>
      </c>
      <c r="D1603" s="2" t="s">
        <v>45</v>
      </c>
      <c r="E1603" s="2" t="s">
        <v>43</v>
      </c>
      <c r="F1603" s="3">
        <v>44365</v>
      </c>
      <c r="G1603" s="4">
        <v>3080</v>
      </c>
      <c r="H1603" s="5">
        <v>141</v>
      </c>
      <c r="I1603" s="2">
        <v>182</v>
      </c>
    </row>
    <row r="1604" spans="3:9" x14ac:dyDescent="0.35">
      <c r="C1604" s="2" t="s">
        <v>66</v>
      </c>
      <c r="D1604" s="2" t="s">
        <v>28</v>
      </c>
      <c r="E1604" s="2" t="s">
        <v>63</v>
      </c>
      <c r="F1604" s="3">
        <v>44365</v>
      </c>
      <c r="G1604" s="4">
        <v>9534</v>
      </c>
      <c r="H1604" s="5">
        <v>103</v>
      </c>
      <c r="I1604" s="2">
        <v>318</v>
      </c>
    </row>
    <row r="1605" spans="3:9" x14ac:dyDescent="0.35">
      <c r="C1605" s="2" t="s">
        <v>33</v>
      </c>
      <c r="D1605" s="2" t="s">
        <v>45</v>
      </c>
      <c r="E1605" s="2" t="s">
        <v>61</v>
      </c>
      <c r="F1605" s="3">
        <v>44365</v>
      </c>
      <c r="G1605" s="4">
        <v>5166</v>
      </c>
      <c r="H1605" s="5">
        <v>150</v>
      </c>
      <c r="I1605" s="2">
        <v>216</v>
      </c>
    </row>
    <row r="1606" spans="3:9" x14ac:dyDescent="0.35">
      <c r="C1606" s="2" t="s">
        <v>52</v>
      </c>
      <c r="D1606" s="2" t="s">
        <v>20</v>
      </c>
      <c r="E1606" s="2" t="s">
        <v>73</v>
      </c>
      <c r="F1606" s="3">
        <v>44365</v>
      </c>
      <c r="G1606" s="4">
        <v>4018</v>
      </c>
      <c r="H1606" s="5">
        <v>229</v>
      </c>
      <c r="I1606" s="2">
        <v>237</v>
      </c>
    </row>
    <row r="1607" spans="3:9" x14ac:dyDescent="0.35">
      <c r="C1607" s="2" t="s">
        <v>14</v>
      </c>
      <c r="D1607" s="2" t="s">
        <v>24</v>
      </c>
      <c r="E1607" s="2" t="s">
        <v>31</v>
      </c>
      <c r="F1607" s="3">
        <v>44365</v>
      </c>
      <c r="G1607" s="4">
        <v>5376</v>
      </c>
      <c r="H1607" s="5">
        <v>69</v>
      </c>
      <c r="I1607" s="2">
        <v>336</v>
      </c>
    </row>
    <row r="1608" spans="3:9" x14ac:dyDescent="0.35">
      <c r="C1608" s="2" t="s">
        <v>42</v>
      </c>
      <c r="D1608" s="2" t="s">
        <v>24</v>
      </c>
      <c r="E1608" s="2" t="s">
        <v>74</v>
      </c>
      <c r="F1608" s="3">
        <v>44365</v>
      </c>
      <c r="G1608" s="4">
        <v>2884</v>
      </c>
      <c r="H1608" s="5">
        <v>101</v>
      </c>
      <c r="I1608" s="2">
        <v>138</v>
      </c>
    </row>
    <row r="1609" spans="3:9" x14ac:dyDescent="0.35">
      <c r="C1609" s="2" t="s">
        <v>71</v>
      </c>
      <c r="D1609" s="2" t="s">
        <v>15</v>
      </c>
      <c r="E1609" s="2" t="s">
        <v>57</v>
      </c>
      <c r="F1609" s="3">
        <v>44365</v>
      </c>
      <c r="G1609" s="4">
        <v>7588</v>
      </c>
      <c r="H1609" s="5">
        <v>72</v>
      </c>
      <c r="I1609" s="2">
        <v>253</v>
      </c>
    </row>
    <row r="1610" spans="3:9" x14ac:dyDescent="0.35">
      <c r="C1610" s="2" t="s">
        <v>64</v>
      </c>
      <c r="D1610" s="2" t="s">
        <v>20</v>
      </c>
      <c r="E1610" s="2" t="s">
        <v>31</v>
      </c>
      <c r="F1610" s="3">
        <v>44365</v>
      </c>
      <c r="G1610" s="4">
        <v>12341</v>
      </c>
      <c r="H1610" s="5">
        <v>303</v>
      </c>
      <c r="I1610" s="2">
        <v>561</v>
      </c>
    </row>
    <row r="1611" spans="3:9" x14ac:dyDescent="0.35">
      <c r="C1611" s="2" t="s">
        <v>41</v>
      </c>
      <c r="D1611" s="2" t="s">
        <v>40</v>
      </c>
      <c r="E1611" s="2" t="s">
        <v>58</v>
      </c>
      <c r="F1611" s="3">
        <v>44365</v>
      </c>
      <c r="G1611" s="4">
        <v>7392</v>
      </c>
      <c r="H1611" s="5">
        <v>53</v>
      </c>
      <c r="I1611" s="2">
        <v>822</v>
      </c>
    </row>
    <row r="1612" spans="3:9" x14ac:dyDescent="0.35">
      <c r="C1612" s="2" t="s">
        <v>69</v>
      </c>
      <c r="D1612" s="2" t="s">
        <v>15</v>
      </c>
      <c r="E1612" s="2" t="s">
        <v>32</v>
      </c>
      <c r="F1612" s="3">
        <v>44368</v>
      </c>
      <c r="G1612" s="4">
        <v>9247</v>
      </c>
      <c r="H1612" s="5">
        <v>204</v>
      </c>
      <c r="I1612" s="2">
        <v>421</v>
      </c>
    </row>
    <row r="1613" spans="3:9" x14ac:dyDescent="0.35">
      <c r="C1613" s="2" t="s">
        <v>69</v>
      </c>
      <c r="D1613" s="2" t="s">
        <v>20</v>
      </c>
      <c r="E1613" s="2" t="s">
        <v>57</v>
      </c>
      <c r="F1613" s="3">
        <v>44368</v>
      </c>
      <c r="G1613" s="4">
        <v>14035</v>
      </c>
      <c r="H1613" s="5">
        <v>66</v>
      </c>
      <c r="I1613" s="2">
        <v>540</v>
      </c>
    </row>
    <row r="1614" spans="3:9" x14ac:dyDescent="0.35">
      <c r="C1614" s="2" t="s">
        <v>51</v>
      </c>
      <c r="D1614" s="2" t="s">
        <v>45</v>
      </c>
      <c r="E1614" s="2" t="s">
        <v>26</v>
      </c>
      <c r="F1614" s="3">
        <v>44368</v>
      </c>
      <c r="G1614" s="4">
        <v>1890</v>
      </c>
      <c r="H1614" s="5">
        <v>20</v>
      </c>
      <c r="I1614" s="2">
        <v>146</v>
      </c>
    </row>
    <row r="1615" spans="3:9" x14ac:dyDescent="0.35">
      <c r="C1615" s="2" t="s">
        <v>68</v>
      </c>
      <c r="D1615" s="2" t="s">
        <v>15</v>
      </c>
      <c r="E1615" s="2" t="s">
        <v>63</v>
      </c>
      <c r="F1615" s="3">
        <v>44368</v>
      </c>
      <c r="G1615" s="4">
        <v>3738</v>
      </c>
      <c r="H1615" s="5">
        <v>98</v>
      </c>
      <c r="I1615" s="2">
        <v>134</v>
      </c>
    </row>
    <row r="1616" spans="3:9" x14ac:dyDescent="0.35">
      <c r="C1616" s="2" t="s">
        <v>59</v>
      </c>
      <c r="D1616" s="2" t="s">
        <v>40</v>
      </c>
      <c r="E1616" s="2" t="s">
        <v>26</v>
      </c>
      <c r="F1616" s="3">
        <v>44369</v>
      </c>
      <c r="G1616" s="4">
        <v>2940</v>
      </c>
      <c r="H1616" s="5">
        <v>46</v>
      </c>
      <c r="I1616" s="2">
        <v>294</v>
      </c>
    </row>
    <row r="1617" spans="3:9" x14ac:dyDescent="0.35">
      <c r="C1617" s="2" t="s">
        <v>71</v>
      </c>
      <c r="D1617" s="2" t="s">
        <v>24</v>
      </c>
      <c r="E1617" s="2" t="s">
        <v>44</v>
      </c>
      <c r="F1617" s="3">
        <v>44369</v>
      </c>
      <c r="G1617" s="4">
        <v>5145</v>
      </c>
      <c r="H1617" s="5">
        <v>325</v>
      </c>
      <c r="I1617" s="2">
        <v>396</v>
      </c>
    </row>
    <row r="1618" spans="3:9" x14ac:dyDescent="0.35">
      <c r="C1618" s="2" t="s">
        <v>47</v>
      </c>
      <c r="D1618" s="2" t="s">
        <v>45</v>
      </c>
      <c r="E1618" s="2" t="s">
        <v>58</v>
      </c>
      <c r="F1618" s="3">
        <v>44369</v>
      </c>
      <c r="G1618" s="4">
        <v>3031</v>
      </c>
      <c r="H1618" s="5">
        <v>316</v>
      </c>
      <c r="I1618" s="2">
        <v>337</v>
      </c>
    </row>
    <row r="1619" spans="3:9" x14ac:dyDescent="0.35">
      <c r="C1619" s="2" t="s">
        <v>56</v>
      </c>
      <c r="D1619" s="2" t="s">
        <v>15</v>
      </c>
      <c r="E1619" s="2" t="s">
        <v>53</v>
      </c>
      <c r="F1619" s="3">
        <v>44369</v>
      </c>
      <c r="G1619" s="4">
        <v>2317</v>
      </c>
      <c r="H1619" s="5">
        <v>82</v>
      </c>
      <c r="I1619" s="2">
        <v>101</v>
      </c>
    </row>
    <row r="1620" spans="3:9" x14ac:dyDescent="0.35">
      <c r="C1620" s="2" t="s">
        <v>71</v>
      </c>
      <c r="D1620" s="2" t="s">
        <v>28</v>
      </c>
      <c r="E1620" s="2" t="s">
        <v>74</v>
      </c>
      <c r="F1620" s="3">
        <v>44369</v>
      </c>
      <c r="G1620" s="4">
        <v>5327</v>
      </c>
      <c r="H1620" s="5">
        <v>168</v>
      </c>
      <c r="I1620" s="2">
        <v>214</v>
      </c>
    </row>
    <row r="1621" spans="3:9" x14ac:dyDescent="0.35">
      <c r="C1621" s="2" t="s">
        <v>71</v>
      </c>
      <c r="D1621" s="2" t="s">
        <v>28</v>
      </c>
      <c r="E1621" s="2" t="s">
        <v>39</v>
      </c>
      <c r="F1621" s="3">
        <v>44369</v>
      </c>
      <c r="G1621" s="4">
        <v>7301</v>
      </c>
      <c r="H1621" s="5">
        <v>288</v>
      </c>
      <c r="I1621" s="2">
        <v>457</v>
      </c>
    </row>
    <row r="1622" spans="3:9" x14ac:dyDescent="0.35">
      <c r="C1622" s="2" t="s">
        <v>52</v>
      </c>
      <c r="D1622" s="2" t="s">
        <v>40</v>
      </c>
      <c r="E1622" s="2" t="s">
        <v>74</v>
      </c>
      <c r="F1622" s="3">
        <v>44369</v>
      </c>
      <c r="G1622" s="4">
        <v>12880</v>
      </c>
      <c r="H1622" s="5">
        <v>195</v>
      </c>
      <c r="I1622" s="2">
        <v>644</v>
      </c>
    </row>
    <row r="1623" spans="3:9" x14ac:dyDescent="0.35">
      <c r="C1623" s="2" t="s">
        <v>42</v>
      </c>
      <c r="D1623" s="2" t="s">
        <v>45</v>
      </c>
      <c r="E1623" s="2" t="s">
        <v>49</v>
      </c>
      <c r="F1623" s="3">
        <v>44369</v>
      </c>
      <c r="G1623" s="4">
        <v>11221</v>
      </c>
      <c r="H1623" s="5">
        <v>2</v>
      </c>
      <c r="I1623" s="2">
        <v>511</v>
      </c>
    </row>
    <row r="1624" spans="3:9" x14ac:dyDescent="0.35">
      <c r="C1624" s="2" t="s">
        <v>71</v>
      </c>
      <c r="D1624" s="2" t="s">
        <v>20</v>
      </c>
      <c r="E1624" s="2" t="s">
        <v>63</v>
      </c>
      <c r="F1624" s="3">
        <v>44370</v>
      </c>
      <c r="G1624" s="4">
        <v>4599</v>
      </c>
      <c r="H1624" s="5">
        <v>50</v>
      </c>
      <c r="I1624" s="2">
        <v>184</v>
      </c>
    </row>
    <row r="1625" spans="3:9" x14ac:dyDescent="0.35">
      <c r="C1625" s="2" t="s">
        <v>48</v>
      </c>
      <c r="D1625" s="2" t="s">
        <v>28</v>
      </c>
      <c r="E1625" s="2" t="s">
        <v>57</v>
      </c>
      <c r="F1625" s="3">
        <v>44370</v>
      </c>
      <c r="G1625" s="4">
        <v>1981</v>
      </c>
      <c r="H1625" s="5">
        <v>208</v>
      </c>
      <c r="I1625" s="2">
        <v>77</v>
      </c>
    </row>
    <row r="1626" spans="3:9" x14ac:dyDescent="0.35">
      <c r="C1626" s="2" t="s">
        <v>77</v>
      </c>
      <c r="D1626" s="2" t="s">
        <v>28</v>
      </c>
      <c r="E1626" s="2" t="s">
        <v>74</v>
      </c>
      <c r="F1626" s="3">
        <v>44370</v>
      </c>
      <c r="G1626" s="4">
        <v>784</v>
      </c>
      <c r="H1626" s="5">
        <v>510</v>
      </c>
      <c r="I1626" s="2">
        <v>33</v>
      </c>
    </row>
    <row r="1627" spans="3:9" x14ac:dyDescent="0.35">
      <c r="C1627" s="2" t="s">
        <v>23</v>
      </c>
      <c r="D1627" s="2" t="s">
        <v>45</v>
      </c>
      <c r="E1627" s="2" t="s">
        <v>32</v>
      </c>
      <c r="F1627" s="3">
        <v>44370</v>
      </c>
      <c r="G1627" s="4">
        <v>3171</v>
      </c>
      <c r="H1627" s="5">
        <v>40</v>
      </c>
      <c r="I1627" s="2">
        <v>151</v>
      </c>
    </row>
    <row r="1628" spans="3:9" x14ac:dyDescent="0.35">
      <c r="C1628" s="2" t="s">
        <v>69</v>
      </c>
      <c r="D1628" s="2" t="s">
        <v>24</v>
      </c>
      <c r="E1628" s="2" t="s">
        <v>72</v>
      </c>
      <c r="F1628" s="3">
        <v>44370</v>
      </c>
      <c r="G1628" s="4">
        <v>6853</v>
      </c>
      <c r="H1628" s="5">
        <v>147</v>
      </c>
      <c r="I1628" s="2">
        <v>762</v>
      </c>
    </row>
    <row r="1629" spans="3:9" x14ac:dyDescent="0.35">
      <c r="C1629" s="2" t="s">
        <v>76</v>
      </c>
      <c r="D1629" s="2" t="s">
        <v>40</v>
      </c>
      <c r="E1629" s="2" t="s">
        <v>61</v>
      </c>
      <c r="F1629" s="3">
        <v>44371</v>
      </c>
      <c r="G1629" s="4">
        <v>4648</v>
      </c>
      <c r="H1629" s="5">
        <v>147</v>
      </c>
      <c r="I1629" s="2">
        <v>194</v>
      </c>
    </row>
    <row r="1630" spans="3:9" x14ac:dyDescent="0.35">
      <c r="C1630" s="2" t="s">
        <v>59</v>
      </c>
      <c r="D1630" s="2" t="s">
        <v>20</v>
      </c>
      <c r="E1630" s="2" t="s">
        <v>73</v>
      </c>
      <c r="F1630" s="3">
        <v>44371</v>
      </c>
      <c r="G1630" s="4">
        <v>10493</v>
      </c>
      <c r="H1630" s="5">
        <v>20</v>
      </c>
      <c r="I1630" s="2">
        <v>656</v>
      </c>
    </row>
    <row r="1631" spans="3:9" x14ac:dyDescent="0.35">
      <c r="C1631" s="2" t="s">
        <v>23</v>
      </c>
      <c r="D1631" s="2" t="s">
        <v>15</v>
      </c>
      <c r="E1631" s="2" t="s">
        <v>57</v>
      </c>
      <c r="F1631" s="3">
        <v>44371</v>
      </c>
      <c r="G1631" s="4">
        <v>1456</v>
      </c>
      <c r="H1631" s="5">
        <v>49</v>
      </c>
      <c r="I1631" s="2">
        <v>54</v>
      </c>
    </row>
    <row r="1632" spans="3:9" x14ac:dyDescent="0.35">
      <c r="C1632" s="2" t="s">
        <v>78</v>
      </c>
      <c r="D1632" s="2" t="s">
        <v>28</v>
      </c>
      <c r="E1632" s="2" t="s">
        <v>38</v>
      </c>
      <c r="F1632" s="3">
        <v>44371</v>
      </c>
      <c r="G1632" s="4">
        <v>9296</v>
      </c>
      <c r="H1632" s="5">
        <v>341</v>
      </c>
      <c r="I1632" s="2">
        <v>345</v>
      </c>
    </row>
    <row r="1633" spans="3:9" x14ac:dyDescent="0.35">
      <c r="C1633" s="2" t="s">
        <v>42</v>
      </c>
      <c r="D1633" s="2" t="s">
        <v>20</v>
      </c>
      <c r="E1633" s="2" t="s">
        <v>34</v>
      </c>
      <c r="F1633" s="3">
        <v>44371</v>
      </c>
      <c r="G1633" s="4">
        <v>9723</v>
      </c>
      <c r="H1633" s="5">
        <v>122</v>
      </c>
      <c r="I1633" s="2">
        <v>973</v>
      </c>
    </row>
    <row r="1634" spans="3:9" x14ac:dyDescent="0.35">
      <c r="C1634" s="2" t="s">
        <v>70</v>
      </c>
      <c r="D1634" s="2" t="s">
        <v>40</v>
      </c>
      <c r="E1634" s="2" t="s">
        <v>57</v>
      </c>
      <c r="F1634" s="3">
        <v>44371</v>
      </c>
      <c r="G1634" s="4">
        <v>483</v>
      </c>
      <c r="H1634" s="5">
        <v>595</v>
      </c>
      <c r="I1634" s="2">
        <v>20</v>
      </c>
    </row>
    <row r="1635" spans="3:9" x14ac:dyDescent="0.35">
      <c r="C1635" s="2" t="s">
        <v>42</v>
      </c>
      <c r="D1635" s="2" t="s">
        <v>20</v>
      </c>
      <c r="E1635" s="2" t="s">
        <v>72</v>
      </c>
      <c r="F1635" s="3">
        <v>44371</v>
      </c>
      <c r="G1635" s="4">
        <v>1869</v>
      </c>
      <c r="H1635" s="5">
        <v>46</v>
      </c>
      <c r="I1635" s="2">
        <v>144</v>
      </c>
    </row>
    <row r="1636" spans="3:9" x14ac:dyDescent="0.35">
      <c r="C1636" s="2" t="s">
        <v>23</v>
      </c>
      <c r="D1636" s="2" t="s">
        <v>20</v>
      </c>
      <c r="E1636" s="2" t="s">
        <v>58</v>
      </c>
      <c r="F1636" s="3">
        <v>44371</v>
      </c>
      <c r="G1636" s="4">
        <v>6951</v>
      </c>
      <c r="H1636" s="5">
        <v>290</v>
      </c>
      <c r="I1636" s="2">
        <v>696</v>
      </c>
    </row>
    <row r="1637" spans="3:9" x14ac:dyDescent="0.35">
      <c r="C1637" s="2" t="s">
        <v>37</v>
      </c>
      <c r="D1637" s="2" t="s">
        <v>45</v>
      </c>
      <c r="E1637" s="2" t="s">
        <v>75</v>
      </c>
      <c r="F1637" s="3">
        <v>44371</v>
      </c>
      <c r="G1637" s="4">
        <v>4466</v>
      </c>
      <c r="H1637" s="5">
        <v>279</v>
      </c>
      <c r="I1637" s="2">
        <v>236</v>
      </c>
    </row>
    <row r="1638" spans="3:9" x14ac:dyDescent="0.35">
      <c r="C1638" s="2" t="s">
        <v>59</v>
      </c>
      <c r="D1638" s="2" t="s">
        <v>45</v>
      </c>
      <c r="E1638" s="2" t="s">
        <v>32</v>
      </c>
      <c r="F1638" s="3">
        <v>44371</v>
      </c>
      <c r="G1638" s="4">
        <v>3199</v>
      </c>
      <c r="H1638" s="5">
        <v>98</v>
      </c>
      <c r="I1638" s="2">
        <v>178</v>
      </c>
    </row>
    <row r="1639" spans="3:9" x14ac:dyDescent="0.35">
      <c r="C1639" s="2" t="s">
        <v>41</v>
      </c>
      <c r="D1639" s="2" t="s">
        <v>28</v>
      </c>
      <c r="E1639" s="2" t="s">
        <v>31</v>
      </c>
      <c r="F1639" s="3">
        <v>44371</v>
      </c>
      <c r="G1639" s="4">
        <v>11270</v>
      </c>
      <c r="H1639" s="5">
        <v>179</v>
      </c>
      <c r="I1639" s="2">
        <v>537</v>
      </c>
    </row>
    <row r="1640" spans="3:9" x14ac:dyDescent="0.35">
      <c r="C1640" s="2" t="s">
        <v>30</v>
      </c>
      <c r="D1640" s="2" t="s">
        <v>45</v>
      </c>
      <c r="E1640" s="2" t="s">
        <v>65</v>
      </c>
      <c r="F1640" s="3">
        <v>44371</v>
      </c>
      <c r="G1640" s="4">
        <v>11641</v>
      </c>
      <c r="H1640" s="5">
        <v>244</v>
      </c>
      <c r="I1640" s="2">
        <v>728</v>
      </c>
    </row>
    <row r="1641" spans="3:9" x14ac:dyDescent="0.35">
      <c r="C1641" s="2" t="s">
        <v>77</v>
      </c>
      <c r="D1641" s="2" t="s">
        <v>45</v>
      </c>
      <c r="E1641" s="2" t="s">
        <v>57</v>
      </c>
      <c r="F1641" s="3">
        <v>44371</v>
      </c>
      <c r="G1641" s="4">
        <v>11809</v>
      </c>
      <c r="H1641" s="5">
        <v>217</v>
      </c>
      <c r="I1641" s="2">
        <v>473</v>
      </c>
    </row>
    <row r="1642" spans="3:9" x14ac:dyDescent="0.35">
      <c r="C1642" s="2" t="s">
        <v>70</v>
      </c>
      <c r="D1642" s="2" t="s">
        <v>15</v>
      </c>
      <c r="E1642" s="2" t="s">
        <v>31</v>
      </c>
      <c r="F1642" s="3">
        <v>44371</v>
      </c>
      <c r="G1642" s="4">
        <v>22484</v>
      </c>
      <c r="H1642" s="5">
        <v>38</v>
      </c>
      <c r="I1642" s="2">
        <v>978</v>
      </c>
    </row>
    <row r="1643" spans="3:9" x14ac:dyDescent="0.35">
      <c r="C1643" s="2" t="s">
        <v>48</v>
      </c>
      <c r="D1643" s="2" t="s">
        <v>15</v>
      </c>
      <c r="E1643" s="2" t="s">
        <v>26</v>
      </c>
      <c r="F1643" s="3">
        <v>44371</v>
      </c>
      <c r="G1643" s="4">
        <v>4130</v>
      </c>
      <c r="H1643" s="5">
        <v>33</v>
      </c>
      <c r="I1643" s="2">
        <v>276</v>
      </c>
    </row>
    <row r="1644" spans="3:9" x14ac:dyDescent="0.35">
      <c r="C1644" s="2" t="s">
        <v>76</v>
      </c>
      <c r="D1644" s="2" t="s">
        <v>24</v>
      </c>
      <c r="E1644" s="2" t="s">
        <v>43</v>
      </c>
      <c r="F1644" s="3">
        <v>44371</v>
      </c>
      <c r="G1644" s="4">
        <v>14420</v>
      </c>
      <c r="H1644" s="5">
        <v>163</v>
      </c>
      <c r="I1644" s="2">
        <v>721</v>
      </c>
    </row>
    <row r="1645" spans="3:9" x14ac:dyDescent="0.35">
      <c r="C1645" s="2" t="s">
        <v>70</v>
      </c>
      <c r="D1645" s="2" t="s">
        <v>24</v>
      </c>
      <c r="E1645" s="2" t="s">
        <v>61</v>
      </c>
      <c r="F1645" s="3">
        <v>44371</v>
      </c>
      <c r="G1645" s="4">
        <v>3220</v>
      </c>
      <c r="H1645" s="5">
        <v>12</v>
      </c>
      <c r="I1645" s="2">
        <v>135</v>
      </c>
    </row>
    <row r="1646" spans="3:9" x14ac:dyDescent="0.35">
      <c r="C1646" s="2" t="s">
        <v>41</v>
      </c>
      <c r="D1646" s="2" t="s">
        <v>45</v>
      </c>
      <c r="E1646" s="2" t="s">
        <v>49</v>
      </c>
      <c r="F1646" s="3">
        <v>44372</v>
      </c>
      <c r="G1646" s="4">
        <v>6293</v>
      </c>
      <c r="H1646" s="5">
        <v>248</v>
      </c>
      <c r="I1646" s="2">
        <v>243</v>
      </c>
    </row>
    <row r="1647" spans="3:9" x14ac:dyDescent="0.35">
      <c r="C1647" s="2" t="s">
        <v>51</v>
      </c>
      <c r="D1647" s="2" t="s">
        <v>15</v>
      </c>
      <c r="E1647" s="2" t="s">
        <v>65</v>
      </c>
      <c r="F1647" s="3">
        <v>44372</v>
      </c>
      <c r="G1647" s="4">
        <v>15365</v>
      </c>
      <c r="H1647" s="5">
        <v>338</v>
      </c>
      <c r="I1647" s="2">
        <v>1281</v>
      </c>
    </row>
    <row r="1648" spans="3:9" x14ac:dyDescent="0.35">
      <c r="C1648" s="2" t="s">
        <v>78</v>
      </c>
      <c r="D1648" s="2" t="s">
        <v>45</v>
      </c>
      <c r="E1648" s="2" t="s">
        <v>74</v>
      </c>
      <c r="F1648" s="3">
        <v>44372</v>
      </c>
      <c r="G1648" s="4">
        <v>8897</v>
      </c>
      <c r="H1648" s="5">
        <v>131</v>
      </c>
      <c r="I1648" s="2">
        <v>495</v>
      </c>
    </row>
    <row r="1649" spans="3:9" x14ac:dyDescent="0.35">
      <c r="C1649" s="2" t="s">
        <v>77</v>
      </c>
      <c r="D1649" s="2" t="s">
        <v>15</v>
      </c>
      <c r="E1649" s="2" t="s">
        <v>25</v>
      </c>
      <c r="F1649" s="3">
        <v>44372</v>
      </c>
      <c r="G1649" s="4">
        <v>5215</v>
      </c>
      <c r="H1649" s="5">
        <v>437</v>
      </c>
      <c r="I1649" s="2">
        <v>348</v>
      </c>
    </row>
    <row r="1650" spans="3:9" x14ac:dyDescent="0.35">
      <c r="C1650" s="2" t="s">
        <v>48</v>
      </c>
      <c r="D1650" s="2" t="s">
        <v>40</v>
      </c>
      <c r="E1650" s="2" t="s">
        <v>16</v>
      </c>
      <c r="F1650" s="3">
        <v>44372</v>
      </c>
      <c r="G1650" s="4">
        <v>12180</v>
      </c>
      <c r="H1650" s="5">
        <v>68</v>
      </c>
      <c r="I1650" s="2">
        <v>609</v>
      </c>
    </row>
    <row r="1651" spans="3:9" x14ac:dyDescent="0.35">
      <c r="C1651" s="2" t="s">
        <v>77</v>
      </c>
      <c r="D1651" s="2" t="s">
        <v>28</v>
      </c>
      <c r="E1651" s="2" t="s">
        <v>61</v>
      </c>
      <c r="F1651" s="3">
        <v>44372</v>
      </c>
      <c r="G1651" s="4">
        <v>6741</v>
      </c>
      <c r="H1651" s="5">
        <v>87</v>
      </c>
      <c r="I1651" s="2">
        <v>281</v>
      </c>
    </row>
    <row r="1652" spans="3:9" x14ac:dyDescent="0.35">
      <c r="C1652" s="2" t="s">
        <v>59</v>
      </c>
      <c r="D1652" s="2" t="s">
        <v>24</v>
      </c>
      <c r="E1652" s="2" t="s">
        <v>17</v>
      </c>
      <c r="F1652" s="3">
        <v>44372</v>
      </c>
      <c r="G1652" s="4">
        <v>2856</v>
      </c>
      <c r="H1652" s="5">
        <v>197</v>
      </c>
      <c r="I1652" s="2">
        <v>99</v>
      </c>
    </row>
    <row r="1653" spans="3:9" x14ac:dyDescent="0.35">
      <c r="C1653" s="2" t="s">
        <v>69</v>
      </c>
      <c r="D1653" s="2" t="s">
        <v>28</v>
      </c>
      <c r="E1653" s="2" t="s">
        <v>43</v>
      </c>
      <c r="F1653" s="3">
        <v>44372</v>
      </c>
      <c r="G1653" s="4">
        <v>2758</v>
      </c>
      <c r="H1653" s="5">
        <v>5</v>
      </c>
      <c r="I1653" s="2">
        <v>163</v>
      </c>
    </row>
    <row r="1654" spans="3:9" x14ac:dyDescent="0.35">
      <c r="C1654" s="2" t="s">
        <v>59</v>
      </c>
      <c r="D1654" s="2" t="s">
        <v>15</v>
      </c>
      <c r="E1654" s="2" t="s">
        <v>72</v>
      </c>
      <c r="F1654" s="3">
        <v>44372</v>
      </c>
      <c r="G1654" s="4">
        <v>9660</v>
      </c>
      <c r="H1654" s="5">
        <v>29</v>
      </c>
      <c r="I1654" s="2">
        <v>805</v>
      </c>
    </row>
    <row r="1655" spans="3:9" x14ac:dyDescent="0.35">
      <c r="C1655" s="2" t="s">
        <v>35</v>
      </c>
      <c r="D1655" s="2" t="s">
        <v>15</v>
      </c>
      <c r="E1655" s="2" t="s">
        <v>63</v>
      </c>
      <c r="F1655" s="3">
        <v>44372</v>
      </c>
      <c r="G1655" s="4">
        <v>49</v>
      </c>
      <c r="H1655" s="5">
        <v>445</v>
      </c>
      <c r="I1655" s="2">
        <v>2</v>
      </c>
    </row>
    <row r="1656" spans="3:9" x14ac:dyDescent="0.35">
      <c r="C1656" s="2" t="s">
        <v>48</v>
      </c>
      <c r="D1656" s="2" t="s">
        <v>28</v>
      </c>
      <c r="E1656" s="2" t="s">
        <v>17</v>
      </c>
      <c r="F1656" s="3">
        <v>44372</v>
      </c>
      <c r="G1656" s="4">
        <v>6258</v>
      </c>
      <c r="H1656" s="5">
        <v>338</v>
      </c>
      <c r="I1656" s="2">
        <v>202</v>
      </c>
    </row>
    <row r="1657" spans="3:9" x14ac:dyDescent="0.35">
      <c r="C1657" s="2" t="s">
        <v>59</v>
      </c>
      <c r="D1657" s="2" t="s">
        <v>20</v>
      </c>
      <c r="E1657" s="2" t="s">
        <v>17</v>
      </c>
      <c r="F1657" s="3">
        <v>44372</v>
      </c>
      <c r="G1657" s="4">
        <v>28</v>
      </c>
      <c r="H1657" s="5">
        <v>274</v>
      </c>
      <c r="I1657" s="2">
        <v>2</v>
      </c>
    </row>
    <row r="1658" spans="3:9" x14ac:dyDescent="0.35">
      <c r="C1658" s="2" t="s">
        <v>35</v>
      </c>
      <c r="D1658" s="2" t="s">
        <v>24</v>
      </c>
      <c r="E1658" s="2" t="s">
        <v>73</v>
      </c>
      <c r="F1658" s="3">
        <v>44372</v>
      </c>
      <c r="G1658" s="4">
        <v>4452</v>
      </c>
      <c r="H1658" s="5">
        <v>309</v>
      </c>
      <c r="I1658" s="2">
        <v>212</v>
      </c>
    </row>
    <row r="1659" spans="3:9" x14ac:dyDescent="0.35">
      <c r="C1659" s="2" t="s">
        <v>23</v>
      </c>
      <c r="D1659" s="2" t="s">
        <v>40</v>
      </c>
      <c r="E1659" s="2" t="s">
        <v>61</v>
      </c>
      <c r="F1659" s="3">
        <v>44372</v>
      </c>
      <c r="G1659" s="4">
        <v>2716</v>
      </c>
      <c r="H1659" s="5">
        <v>240</v>
      </c>
      <c r="I1659" s="2">
        <v>105</v>
      </c>
    </row>
    <row r="1660" spans="3:9" x14ac:dyDescent="0.35">
      <c r="C1660" s="2" t="s">
        <v>62</v>
      </c>
      <c r="D1660" s="2" t="s">
        <v>45</v>
      </c>
      <c r="E1660" s="2" t="s">
        <v>61</v>
      </c>
      <c r="F1660" s="3">
        <v>44372</v>
      </c>
      <c r="G1660" s="4">
        <v>12495</v>
      </c>
      <c r="H1660" s="5">
        <v>23</v>
      </c>
      <c r="I1660" s="2">
        <v>481</v>
      </c>
    </row>
    <row r="1661" spans="3:9" x14ac:dyDescent="0.35">
      <c r="C1661" s="2" t="s">
        <v>14</v>
      </c>
      <c r="D1661" s="2" t="s">
        <v>24</v>
      </c>
      <c r="E1661" s="2" t="s">
        <v>38</v>
      </c>
      <c r="F1661" s="3">
        <v>44372</v>
      </c>
      <c r="G1661" s="4">
        <v>9737</v>
      </c>
      <c r="H1661" s="5">
        <v>212</v>
      </c>
      <c r="I1661" s="2">
        <v>296</v>
      </c>
    </row>
    <row r="1662" spans="3:9" x14ac:dyDescent="0.35">
      <c r="C1662" s="2" t="s">
        <v>66</v>
      </c>
      <c r="D1662" s="2" t="s">
        <v>40</v>
      </c>
      <c r="E1662" s="2" t="s">
        <v>26</v>
      </c>
      <c r="F1662" s="3">
        <v>44372</v>
      </c>
      <c r="G1662" s="4">
        <v>3241</v>
      </c>
      <c r="H1662" s="5">
        <v>232</v>
      </c>
      <c r="I1662" s="2">
        <v>325</v>
      </c>
    </row>
    <row r="1663" spans="3:9" x14ac:dyDescent="0.35">
      <c r="C1663" s="2" t="s">
        <v>56</v>
      </c>
      <c r="D1663" s="2" t="s">
        <v>28</v>
      </c>
      <c r="E1663" s="2" t="s">
        <v>32</v>
      </c>
      <c r="F1663" s="3">
        <v>44372</v>
      </c>
      <c r="G1663" s="4">
        <v>9716</v>
      </c>
      <c r="H1663" s="5">
        <v>33</v>
      </c>
      <c r="I1663" s="2">
        <v>608</v>
      </c>
    </row>
    <row r="1664" spans="3:9" x14ac:dyDescent="0.35">
      <c r="C1664" s="2" t="s">
        <v>68</v>
      </c>
      <c r="D1664" s="2" t="s">
        <v>24</v>
      </c>
      <c r="E1664" s="2" t="s">
        <v>43</v>
      </c>
      <c r="F1664" s="3">
        <v>44372</v>
      </c>
      <c r="G1664" s="4">
        <v>6461</v>
      </c>
      <c r="H1664" s="5">
        <v>178</v>
      </c>
      <c r="I1664" s="2">
        <v>404</v>
      </c>
    </row>
    <row r="1665" spans="3:9" x14ac:dyDescent="0.35">
      <c r="C1665" s="2" t="s">
        <v>42</v>
      </c>
      <c r="D1665" s="2" t="s">
        <v>40</v>
      </c>
      <c r="E1665" s="2" t="s">
        <v>38</v>
      </c>
      <c r="F1665" s="3">
        <v>44372</v>
      </c>
      <c r="G1665" s="4">
        <v>420</v>
      </c>
      <c r="H1665" s="5">
        <v>52</v>
      </c>
      <c r="I1665" s="2">
        <v>14</v>
      </c>
    </row>
    <row r="1666" spans="3:9" x14ac:dyDescent="0.35">
      <c r="C1666" s="2" t="s">
        <v>51</v>
      </c>
      <c r="D1666" s="2" t="s">
        <v>15</v>
      </c>
      <c r="E1666" s="2" t="s">
        <v>44</v>
      </c>
      <c r="F1666" s="3">
        <v>44372</v>
      </c>
      <c r="G1666" s="4">
        <v>3906</v>
      </c>
      <c r="H1666" s="5">
        <v>170</v>
      </c>
      <c r="I1666" s="2">
        <v>279</v>
      </c>
    </row>
    <row r="1667" spans="3:9" x14ac:dyDescent="0.35">
      <c r="C1667" s="2" t="s">
        <v>76</v>
      </c>
      <c r="D1667" s="2" t="s">
        <v>24</v>
      </c>
      <c r="E1667" s="2" t="s">
        <v>17</v>
      </c>
      <c r="F1667" s="3">
        <v>44375</v>
      </c>
      <c r="G1667" s="4">
        <v>3129</v>
      </c>
      <c r="H1667" s="5">
        <v>177</v>
      </c>
      <c r="I1667" s="2">
        <v>126</v>
      </c>
    </row>
    <row r="1668" spans="3:9" x14ac:dyDescent="0.35">
      <c r="C1668" s="2" t="s">
        <v>54</v>
      </c>
      <c r="D1668" s="2" t="s">
        <v>28</v>
      </c>
      <c r="E1668" s="2" t="s">
        <v>43</v>
      </c>
      <c r="F1668" s="3">
        <v>44375</v>
      </c>
      <c r="G1668" s="4">
        <v>2604</v>
      </c>
      <c r="H1668" s="5">
        <v>368</v>
      </c>
      <c r="I1668" s="2">
        <v>114</v>
      </c>
    </row>
    <row r="1669" spans="3:9" x14ac:dyDescent="0.35">
      <c r="C1669" s="2" t="s">
        <v>33</v>
      </c>
      <c r="D1669" s="2" t="s">
        <v>45</v>
      </c>
      <c r="E1669" s="2" t="s">
        <v>58</v>
      </c>
      <c r="F1669" s="3">
        <v>44375</v>
      </c>
      <c r="G1669" s="4">
        <v>2009</v>
      </c>
      <c r="H1669" s="5">
        <v>265</v>
      </c>
      <c r="I1669" s="2">
        <v>144</v>
      </c>
    </row>
    <row r="1670" spans="3:9" x14ac:dyDescent="0.35">
      <c r="C1670" s="2" t="s">
        <v>56</v>
      </c>
      <c r="D1670" s="2" t="s">
        <v>28</v>
      </c>
      <c r="E1670" s="2" t="s">
        <v>57</v>
      </c>
      <c r="F1670" s="3">
        <v>44375</v>
      </c>
      <c r="G1670" s="4">
        <v>3339</v>
      </c>
      <c r="H1670" s="5">
        <v>92</v>
      </c>
      <c r="I1670" s="2">
        <v>129</v>
      </c>
    </row>
    <row r="1671" spans="3:9" x14ac:dyDescent="0.35">
      <c r="C1671" s="2" t="s">
        <v>78</v>
      </c>
      <c r="D1671" s="2" t="s">
        <v>40</v>
      </c>
      <c r="E1671" s="2" t="s">
        <v>39</v>
      </c>
      <c r="F1671" s="3">
        <v>44375</v>
      </c>
      <c r="G1671" s="4">
        <v>3871</v>
      </c>
      <c r="H1671" s="5">
        <v>107</v>
      </c>
      <c r="I1671" s="2">
        <v>204</v>
      </c>
    </row>
    <row r="1672" spans="3:9" x14ac:dyDescent="0.35">
      <c r="C1672" s="2" t="s">
        <v>41</v>
      </c>
      <c r="D1672" s="2" t="s">
        <v>40</v>
      </c>
      <c r="E1672" s="2" t="s">
        <v>74</v>
      </c>
      <c r="F1672" s="3">
        <v>44375</v>
      </c>
      <c r="G1672" s="4">
        <v>1120</v>
      </c>
      <c r="H1672" s="5">
        <v>301</v>
      </c>
      <c r="I1672" s="2">
        <v>44</v>
      </c>
    </row>
    <row r="1673" spans="3:9" x14ac:dyDescent="0.35">
      <c r="C1673" s="2" t="s">
        <v>56</v>
      </c>
      <c r="D1673" s="2" t="s">
        <v>28</v>
      </c>
      <c r="E1673" s="2" t="s">
        <v>74</v>
      </c>
      <c r="F1673" s="3">
        <v>44375</v>
      </c>
      <c r="G1673" s="4">
        <v>4529</v>
      </c>
      <c r="H1673" s="5">
        <v>109</v>
      </c>
      <c r="I1673" s="2">
        <v>227</v>
      </c>
    </row>
    <row r="1674" spans="3:9" x14ac:dyDescent="0.35">
      <c r="C1674" s="2" t="s">
        <v>56</v>
      </c>
      <c r="D1674" s="2" t="s">
        <v>20</v>
      </c>
      <c r="E1674" s="2" t="s">
        <v>72</v>
      </c>
      <c r="F1674" s="3">
        <v>44375</v>
      </c>
      <c r="G1674" s="4">
        <v>3115</v>
      </c>
      <c r="H1674" s="5">
        <v>22</v>
      </c>
      <c r="I1674" s="2">
        <v>284</v>
      </c>
    </row>
    <row r="1675" spans="3:9" x14ac:dyDescent="0.35">
      <c r="C1675" s="2" t="s">
        <v>62</v>
      </c>
      <c r="D1675" s="2" t="s">
        <v>15</v>
      </c>
      <c r="E1675" s="2" t="s">
        <v>43</v>
      </c>
      <c r="F1675" s="3">
        <v>44375</v>
      </c>
      <c r="G1675" s="4">
        <v>6111</v>
      </c>
      <c r="H1675" s="5">
        <v>115</v>
      </c>
      <c r="I1675" s="2">
        <v>322</v>
      </c>
    </row>
    <row r="1676" spans="3:9" x14ac:dyDescent="0.35">
      <c r="C1676" s="2" t="s">
        <v>47</v>
      </c>
      <c r="D1676" s="2" t="s">
        <v>28</v>
      </c>
      <c r="E1676" s="2" t="s">
        <v>32</v>
      </c>
      <c r="F1676" s="3">
        <v>44375</v>
      </c>
      <c r="G1676" s="4">
        <v>7476</v>
      </c>
      <c r="H1676" s="5">
        <v>232</v>
      </c>
      <c r="I1676" s="2">
        <v>440</v>
      </c>
    </row>
    <row r="1677" spans="3:9" x14ac:dyDescent="0.35">
      <c r="C1677" s="2" t="s">
        <v>37</v>
      </c>
      <c r="D1677" s="2" t="s">
        <v>24</v>
      </c>
      <c r="E1677" s="2" t="s">
        <v>39</v>
      </c>
      <c r="F1677" s="3">
        <v>44375</v>
      </c>
      <c r="G1677" s="4">
        <v>1925</v>
      </c>
      <c r="H1677" s="5">
        <v>256</v>
      </c>
      <c r="I1677" s="2">
        <v>92</v>
      </c>
    </row>
    <row r="1678" spans="3:9" x14ac:dyDescent="0.35">
      <c r="C1678" s="2" t="s">
        <v>56</v>
      </c>
      <c r="D1678" s="2" t="s">
        <v>28</v>
      </c>
      <c r="E1678" s="2" t="s">
        <v>49</v>
      </c>
      <c r="F1678" s="3">
        <v>44375</v>
      </c>
      <c r="G1678" s="4">
        <v>4760</v>
      </c>
      <c r="H1678" s="5">
        <v>157</v>
      </c>
      <c r="I1678" s="2">
        <v>207</v>
      </c>
    </row>
    <row r="1679" spans="3:9" x14ac:dyDescent="0.35">
      <c r="C1679" s="2" t="s">
        <v>66</v>
      </c>
      <c r="D1679" s="2" t="s">
        <v>45</v>
      </c>
      <c r="E1679" s="2" t="s">
        <v>75</v>
      </c>
      <c r="F1679" s="3">
        <v>44375</v>
      </c>
      <c r="G1679" s="4">
        <v>17724</v>
      </c>
      <c r="H1679" s="5">
        <v>63</v>
      </c>
      <c r="I1679" s="2">
        <v>1182</v>
      </c>
    </row>
    <row r="1680" spans="3:9" x14ac:dyDescent="0.35">
      <c r="C1680" s="2" t="s">
        <v>47</v>
      </c>
      <c r="D1680" s="2" t="s">
        <v>20</v>
      </c>
      <c r="E1680" s="2" t="s">
        <v>39</v>
      </c>
      <c r="F1680" s="3">
        <v>44375</v>
      </c>
      <c r="G1680" s="4">
        <v>3731</v>
      </c>
      <c r="H1680" s="5">
        <v>89</v>
      </c>
      <c r="I1680" s="2">
        <v>220</v>
      </c>
    </row>
    <row r="1681" spans="3:9" x14ac:dyDescent="0.35">
      <c r="C1681" s="2" t="s">
        <v>59</v>
      </c>
      <c r="D1681" s="2" t="s">
        <v>40</v>
      </c>
      <c r="E1681" s="2" t="s">
        <v>72</v>
      </c>
      <c r="F1681" s="3">
        <v>44375</v>
      </c>
      <c r="G1681" s="4">
        <v>7574</v>
      </c>
      <c r="H1681" s="5">
        <v>99</v>
      </c>
      <c r="I1681" s="2">
        <v>583</v>
      </c>
    </row>
    <row r="1682" spans="3:9" x14ac:dyDescent="0.35">
      <c r="C1682" s="2" t="s">
        <v>51</v>
      </c>
      <c r="D1682" s="2" t="s">
        <v>40</v>
      </c>
      <c r="E1682" s="2" t="s">
        <v>25</v>
      </c>
      <c r="F1682" s="3">
        <v>44375</v>
      </c>
      <c r="G1682" s="4">
        <v>4137</v>
      </c>
      <c r="H1682" s="5">
        <v>34</v>
      </c>
      <c r="I1682" s="2">
        <v>345</v>
      </c>
    </row>
    <row r="1683" spans="3:9" x14ac:dyDescent="0.35">
      <c r="C1683" s="2" t="s">
        <v>59</v>
      </c>
      <c r="D1683" s="2" t="s">
        <v>20</v>
      </c>
      <c r="E1683" s="2" t="s">
        <v>57</v>
      </c>
      <c r="F1683" s="3">
        <v>44375</v>
      </c>
      <c r="G1683" s="4">
        <v>13076</v>
      </c>
      <c r="H1683" s="5">
        <v>120</v>
      </c>
      <c r="I1683" s="2">
        <v>436</v>
      </c>
    </row>
    <row r="1684" spans="3:9" x14ac:dyDescent="0.35">
      <c r="C1684" s="2" t="s">
        <v>42</v>
      </c>
      <c r="D1684" s="2" t="s">
        <v>24</v>
      </c>
      <c r="E1684" s="2" t="s">
        <v>39</v>
      </c>
      <c r="F1684" s="3">
        <v>44376</v>
      </c>
      <c r="G1684" s="4">
        <v>4403</v>
      </c>
      <c r="H1684" s="5">
        <v>66</v>
      </c>
      <c r="I1684" s="2">
        <v>339</v>
      </c>
    </row>
    <row r="1685" spans="3:9" x14ac:dyDescent="0.35">
      <c r="C1685" s="2" t="s">
        <v>76</v>
      </c>
      <c r="D1685" s="2" t="s">
        <v>24</v>
      </c>
      <c r="E1685" s="2" t="s">
        <v>74</v>
      </c>
      <c r="F1685" s="3">
        <v>44376</v>
      </c>
      <c r="G1685" s="4">
        <v>2478</v>
      </c>
      <c r="H1685" s="5">
        <v>396</v>
      </c>
      <c r="I1685" s="2">
        <v>108</v>
      </c>
    </row>
    <row r="1686" spans="3:9" x14ac:dyDescent="0.35">
      <c r="C1686" s="2" t="s">
        <v>35</v>
      </c>
      <c r="D1686" s="2" t="s">
        <v>28</v>
      </c>
      <c r="E1686" s="2" t="s">
        <v>74</v>
      </c>
      <c r="F1686" s="3">
        <v>44376</v>
      </c>
      <c r="G1686" s="4">
        <v>2016</v>
      </c>
      <c r="H1686" s="5">
        <v>26</v>
      </c>
      <c r="I1686" s="2">
        <v>96</v>
      </c>
    </row>
    <row r="1687" spans="3:9" x14ac:dyDescent="0.35">
      <c r="C1687" s="2" t="s">
        <v>42</v>
      </c>
      <c r="D1687" s="2" t="s">
        <v>28</v>
      </c>
      <c r="E1687" s="2" t="s">
        <v>72</v>
      </c>
      <c r="F1687" s="3">
        <v>44376</v>
      </c>
      <c r="G1687" s="4">
        <v>1799</v>
      </c>
      <c r="H1687" s="5">
        <v>262</v>
      </c>
      <c r="I1687" s="2">
        <v>129</v>
      </c>
    </row>
    <row r="1688" spans="3:9" x14ac:dyDescent="0.35">
      <c r="C1688" s="2" t="s">
        <v>48</v>
      </c>
      <c r="D1688" s="2" t="s">
        <v>28</v>
      </c>
      <c r="E1688" s="2" t="s">
        <v>65</v>
      </c>
      <c r="F1688" s="3">
        <v>44376</v>
      </c>
      <c r="G1688" s="4">
        <v>6685</v>
      </c>
      <c r="H1688" s="5">
        <v>277</v>
      </c>
      <c r="I1688" s="2">
        <v>372</v>
      </c>
    </row>
    <row r="1689" spans="3:9" x14ac:dyDescent="0.35">
      <c r="C1689" s="2" t="s">
        <v>47</v>
      </c>
      <c r="D1689" s="2" t="s">
        <v>45</v>
      </c>
      <c r="E1689" s="2" t="s">
        <v>43</v>
      </c>
      <c r="F1689" s="3">
        <v>44376</v>
      </c>
      <c r="G1689" s="4">
        <v>5257</v>
      </c>
      <c r="H1689" s="5">
        <v>225</v>
      </c>
      <c r="I1689" s="2">
        <v>277</v>
      </c>
    </row>
    <row r="1690" spans="3:9" x14ac:dyDescent="0.35">
      <c r="C1690" s="2" t="s">
        <v>30</v>
      </c>
      <c r="D1690" s="2" t="s">
        <v>40</v>
      </c>
      <c r="E1690" s="2" t="s">
        <v>44</v>
      </c>
      <c r="F1690" s="3">
        <v>44376</v>
      </c>
      <c r="G1690" s="4">
        <v>2408</v>
      </c>
      <c r="H1690" s="5">
        <v>232</v>
      </c>
      <c r="I1690" s="2">
        <v>172</v>
      </c>
    </row>
    <row r="1691" spans="3:9" x14ac:dyDescent="0.35">
      <c r="C1691" s="2" t="s">
        <v>64</v>
      </c>
      <c r="D1691" s="2" t="s">
        <v>45</v>
      </c>
      <c r="E1691" s="2" t="s">
        <v>16</v>
      </c>
      <c r="F1691" s="3">
        <v>44376</v>
      </c>
      <c r="G1691" s="4">
        <v>5096</v>
      </c>
      <c r="H1691" s="5">
        <v>92</v>
      </c>
      <c r="I1691" s="2">
        <v>243</v>
      </c>
    </row>
    <row r="1692" spans="3:9" x14ac:dyDescent="0.35">
      <c r="C1692" s="2" t="s">
        <v>56</v>
      </c>
      <c r="D1692" s="2" t="s">
        <v>28</v>
      </c>
      <c r="E1692" s="2" t="s">
        <v>34</v>
      </c>
      <c r="F1692" s="3">
        <v>44376</v>
      </c>
      <c r="G1692" s="4">
        <v>9772</v>
      </c>
      <c r="H1692" s="5">
        <v>116</v>
      </c>
      <c r="I1692" s="2">
        <v>815</v>
      </c>
    </row>
    <row r="1693" spans="3:9" x14ac:dyDescent="0.35">
      <c r="C1693" s="2" t="s">
        <v>78</v>
      </c>
      <c r="D1693" s="2" t="s">
        <v>28</v>
      </c>
      <c r="E1693" s="2" t="s">
        <v>26</v>
      </c>
      <c r="F1693" s="3">
        <v>44376</v>
      </c>
      <c r="G1693" s="4">
        <v>8071</v>
      </c>
      <c r="H1693" s="5">
        <v>78</v>
      </c>
      <c r="I1693" s="2">
        <v>539</v>
      </c>
    </row>
    <row r="1694" spans="3:9" x14ac:dyDescent="0.35">
      <c r="C1694" s="2" t="s">
        <v>47</v>
      </c>
      <c r="D1694" s="2" t="s">
        <v>24</v>
      </c>
      <c r="E1694" s="2" t="s">
        <v>73</v>
      </c>
      <c r="F1694" s="3">
        <v>44377</v>
      </c>
      <c r="G1694" s="4">
        <v>4984</v>
      </c>
      <c r="H1694" s="5">
        <v>543</v>
      </c>
      <c r="I1694" s="2">
        <v>333</v>
      </c>
    </row>
    <row r="1695" spans="3:9" x14ac:dyDescent="0.35">
      <c r="C1695" s="2" t="s">
        <v>62</v>
      </c>
      <c r="D1695" s="2" t="s">
        <v>45</v>
      </c>
      <c r="E1695" s="2" t="s">
        <v>73</v>
      </c>
      <c r="F1695" s="3">
        <v>44377</v>
      </c>
      <c r="G1695" s="4">
        <v>8134</v>
      </c>
      <c r="H1695" s="5">
        <v>299</v>
      </c>
      <c r="I1695" s="2">
        <v>543</v>
      </c>
    </row>
    <row r="1696" spans="3:9" x14ac:dyDescent="0.35">
      <c r="C1696" s="2" t="s">
        <v>78</v>
      </c>
      <c r="D1696" s="2" t="s">
        <v>28</v>
      </c>
      <c r="E1696" s="2" t="s">
        <v>17</v>
      </c>
      <c r="F1696" s="3">
        <v>44377</v>
      </c>
      <c r="G1696" s="4">
        <v>861</v>
      </c>
      <c r="H1696" s="5">
        <v>57</v>
      </c>
      <c r="I1696" s="2">
        <v>30</v>
      </c>
    </row>
    <row r="1697" spans="3:9" x14ac:dyDescent="0.35">
      <c r="C1697" s="2" t="s">
        <v>52</v>
      </c>
      <c r="D1697" s="2" t="s">
        <v>15</v>
      </c>
      <c r="E1697" s="2" t="s">
        <v>61</v>
      </c>
      <c r="F1697" s="3">
        <v>44377</v>
      </c>
      <c r="G1697" s="4">
        <v>8694</v>
      </c>
      <c r="H1697" s="5">
        <v>17</v>
      </c>
      <c r="I1697" s="2">
        <v>396</v>
      </c>
    </row>
    <row r="1698" spans="3:9" x14ac:dyDescent="0.35">
      <c r="C1698" s="2" t="s">
        <v>51</v>
      </c>
      <c r="D1698" s="2" t="s">
        <v>45</v>
      </c>
      <c r="E1698" s="2" t="s">
        <v>38</v>
      </c>
      <c r="F1698" s="3">
        <v>44377</v>
      </c>
      <c r="G1698" s="4">
        <v>2576</v>
      </c>
      <c r="H1698" s="5">
        <v>139</v>
      </c>
      <c r="I1698" s="2">
        <v>84</v>
      </c>
    </row>
    <row r="1699" spans="3:9" x14ac:dyDescent="0.35">
      <c r="C1699" s="2" t="s">
        <v>78</v>
      </c>
      <c r="D1699" s="2" t="s">
        <v>45</v>
      </c>
      <c r="E1699" s="2" t="s">
        <v>16</v>
      </c>
      <c r="F1699" s="3">
        <v>44378</v>
      </c>
      <c r="G1699" s="4">
        <v>1519</v>
      </c>
      <c r="H1699" s="5">
        <v>214</v>
      </c>
      <c r="I1699" s="2">
        <v>73</v>
      </c>
    </row>
    <row r="1700" spans="3:9" x14ac:dyDescent="0.35">
      <c r="C1700" s="2" t="s">
        <v>59</v>
      </c>
      <c r="D1700" s="2" t="s">
        <v>24</v>
      </c>
      <c r="E1700" s="2" t="s">
        <v>75</v>
      </c>
      <c r="F1700" s="3">
        <v>44378</v>
      </c>
      <c r="G1700" s="4">
        <v>7476</v>
      </c>
      <c r="H1700" s="5">
        <v>152</v>
      </c>
      <c r="I1700" s="2">
        <v>534</v>
      </c>
    </row>
    <row r="1701" spans="3:9" x14ac:dyDescent="0.35">
      <c r="C1701" s="2" t="s">
        <v>30</v>
      </c>
      <c r="D1701" s="2" t="s">
        <v>28</v>
      </c>
      <c r="E1701" s="2" t="s">
        <v>38</v>
      </c>
      <c r="F1701" s="3">
        <v>44378</v>
      </c>
      <c r="G1701" s="4">
        <v>8155</v>
      </c>
      <c r="H1701" s="5">
        <v>84</v>
      </c>
      <c r="I1701" s="2">
        <v>272</v>
      </c>
    </row>
    <row r="1702" spans="3:9" x14ac:dyDescent="0.35">
      <c r="C1702" s="2" t="s">
        <v>69</v>
      </c>
      <c r="D1702" s="2" t="s">
        <v>40</v>
      </c>
      <c r="E1702" s="2" t="s">
        <v>26</v>
      </c>
      <c r="F1702" s="3">
        <v>44378</v>
      </c>
      <c r="G1702" s="4">
        <v>1995</v>
      </c>
      <c r="H1702" s="5">
        <v>212</v>
      </c>
      <c r="I1702" s="2">
        <v>167</v>
      </c>
    </row>
    <row r="1703" spans="3:9" x14ac:dyDescent="0.35">
      <c r="C1703" s="2" t="s">
        <v>69</v>
      </c>
      <c r="D1703" s="2" t="s">
        <v>28</v>
      </c>
      <c r="E1703" s="2" t="s">
        <v>73</v>
      </c>
      <c r="F1703" s="3">
        <v>44378</v>
      </c>
      <c r="G1703" s="4">
        <v>3535</v>
      </c>
      <c r="H1703" s="5">
        <v>22</v>
      </c>
      <c r="I1703" s="2">
        <v>169</v>
      </c>
    </row>
    <row r="1704" spans="3:9" x14ac:dyDescent="0.35">
      <c r="C1704" s="2" t="s">
        <v>62</v>
      </c>
      <c r="D1704" s="2" t="s">
        <v>15</v>
      </c>
      <c r="E1704" s="2" t="s">
        <v>39</v>
      </c>
      <c r="F1704" s="3">
        <v>44378</v>
      </c>
      <c r="G1704" s="4">
        <v>5033</v>
      </c>
      <c r="H1704" s="5">
        <v>142</v>
      </c>
      <c r="I1704" s="2">
        <v>360</v>
      </c>
    </row>
    <row r="1705" spans="3:9" x14ac:dyDescent="0.35">
      <c r="C1705" s="2" t="s">
        <v>62</v>
      </c>
      <c r="D1705" s="2" t="s">
        <v>28</v>
      </c>
      <c r="E1705" s="2" t="s">
        <v>72</v>
      </c>
      <c r="F1705" s="3">
        <v>44378</v>
      </c>
      <c r="G1705" s="4">
        <v>5068</v>
      </c>
      <c r="H1705" s="5">
        <v>35</v>
      </c>
      <c r="I1705" s="2">
        <v>461</v>
      </c>
    </row>
    <row r="1706" spans="3:9" x14ac:dyDescent="0.35">
      <c r="C1706" s="2" t="s">
        <v>64</v>
      </c>
      <c r="D1706" s="2" t="s">
        <v>15</v>
      </c>
      <c r="E1706" s="2" t="s">
        <v>25</v>
      </c>
      <c r="F1706" s="3">
        <v>44379</v>
      </c>
      <c r="G1706" s="4">
        <v>399</v>
      </c>
      <c r="H1706" s="5">
        <v>117</v>
      </c>
      <c r="I1706" s="2">
        <v>37</v>
      </c>
    </row>
    <row r="1707" spans="3:9" x14ac:dyDescent="0.35">
      <c r="C1707" s="2" t="s">
        <v>76</v>
      </c>
      <c r="D1707" s="2" t="s">
        <v>45</v>
      </c>
      <c r="E1707" s="2" t="s">
        <v>57</v>
      </c>
      <c r="F1707" s="3">
        <v>44379</v>
      </c>
      <c r="G1707" s="4">
        <v>1246</v>
      </c>
      <c r="H1707" s="5">
        <v>235</v>
      </c>
      <c r="I1707" s="2">
        <v>43</v>
      </c>
    </row>
    <row r="1708" spans="3:9" x14ac:dyDescent="0.35">
      <c r="C1708" s="2" t="s">
        <v>70</v>
      </c>
      <c r="D1708" s="2" t="s">
        <v>20</v>
      </c>
      <c r="E1708" s="2" t="s">
        <v>38</v>
      </c>
      <c r="F1708" s="3">
        <v>44379</v>
      </c>
      <c r="G1708" s="4">
        <v>3423</v>
      </c>
      <c r="H1708" s="5">
        <v>464</v>
      </c>
      <c r="I1708" s="2">
        <v>127</v>
      </c>
    </row>
    <row r="1709" spans="3:9" x14ac:dyDescent="0.35">
      <c r="C1709" s="2" t="s">
        <v>33</v>
      </c>
      <c r="D1709" s="2" t="s">
        <v>28</v>
      </c>
      <c r="E1709" s="2" t="s">
        <v>58</v>
      </c>
      <c r="F1709" s="3">
        <v>44379</v>
      </c>
      <c r="G1709" s="4">
        <v>2632</v>
      </c>
      <c r="H1709" s="5">
        <v>150</v>
      </c>
      <c r="I1709" s="2">
        <v>329</v>
      </c>
    </row>
    <row r="1710" spans="3:9" x14ac:dyDescent="0.35">
      <c r="C1710" s="2" t="s">
        <v>14</v>
      </c>
      <c r="D1710" s="2" t="s">
        <v>40</v>
      </c>
      <c r="E1710" s="2" t="s">
        <v>43</v>
      </c>
      <c r="F1710" s="3">
        <v>44379</v>
      </c>
      <c r="G1710" s="4">
        <v>5474</v>
      </c>
      <c r="H1710" s="5">
        <v>83</v>
      </c>
      <c r="I1710" s="2">
        <v>274</v>
      </c>
    </row>
    <row r="1711" spans="3:9" x14ac:dyDescent="0.35">
      <c r="C1711" s="2" t="s">
        <v>69</v>
      </c>
      <c r="D1711" s="2" t="s">
        <v>24</v>
      </c>
      <c r="E1711" s="2" t="s">
        <v>26</v>
      </c>
      <c r="F1711" s="3">
        <v>44379</v>
      </c>
      <c r="G1711" s="4">
        <v>84</v>
      </c>
      <c r="H1711" s="5">
        <v>204</v>
      </c>
      <c r="I1711" s="2">
        <v>9</v>
      </c>
    </row>
    <row r="1712" spans="3:9" x14ac:dyDescent="0.35">
      <c r="C1712" s="2" t="s">
        <v>42</v>
      </c>
      <c r="D1712" s="2" t="s">
        <v>28</v>
      </c>
      <c r="E1712" s="2" t="s">
        <v>38</v>
      </c>
      <c r="F1712" s="3">
        <v>44379</v>
      </c>
      <c r="G1712" s="4">
        <v>4228</v>
      </c>
      <c r="H1712" s="5">
        <v>26</v>
      </c>
      <c r="I1712" s="2">
        <v>157</v>
      </c>
    </row>
    <row r="1713" spans="3:9" x14ac:dyDescent="0.35">
      <c r="C1713" s="2" t="s">
        <v>77</v>
      </c>
      <c r="D1713" s="2" t="s">
        <v>15</v>
      </c>
      <c r="E1713" s="2" t="s">
        <v>61</v>
      </c>
      <c r="F1713" s="3">
        <v>44379</v>
      </c>
      <c r="G1713" s="4">
        <v>5418</v>
      </c>
      <c r="H1713" s="5">
        <v>253</v>
      </c>
      <c r="I1713" s="2">
        <v>258</v>
      </c>
    </row>
    <row r="1714" spans="3:9" x14ac:dyDescent="0.35">
      <c r="C1714" s="2" t="s">
        <v>33</v>
      </c>
      <c r="D1714" s="2" t="s">
        <v>45</v>
      </c>
      <c r="E1714" s="2" t="s">
        <v>32</v>
      </c>
      <c r="F1714" s="3">
        <v>44379</v>
      </c>
      <c r="G1714" s="4">
        <v>2373</v>
      </c>
      <c r="H1714" s="5">
        <v>252</v>
      </c>
      <c r="I1714" s="2">
        <v>132</v>
      </c>
    </row>
    <row r="1715" spans="3:9" x14ac:dyDescent="0.35">
      <c r="C1715" s="2" t="s">
        <v>47</v>
      </c>
      <c r="D1715" s="2" t="s">
        <v>24</v>
      </c>
      <c r="E1715" s="2" t="s">
        <v>26</v>
      </c>
      <c r="F1715" s="3">
        <v>44379</v>
      </c>
      <c r="G1715" s="4">
        <v>8659</v>
      </c>
      <c r="H1715" s="5">
        <v>245</v>
      </c>
      <c r="I1715" s="2">
        <v>963</v>
      </c>
    </row>
    <row r="1716" spans="3:9" x14ac:dyDescent="0.35">
      <c r="C1716" s="2" t="s">
        <v>59</v>
      </c>
      <c r="D1716" s="2" t="s">
        <v>45</v>
      </c>
      <c r="E1716" s="2" t="s">
        <v>75</v>
      </c>
      <c r="F1716" s="3">
        <v>44379</v>
      </c>
      <c r="G1716" s="4">
        <v>11361</v>
      </c>
      <c r="H1716" s="5">
        <v>43</v>
      </c>
      <c r="I1716" s="2">
        <v>758</v>
      </c>
    </row>
    <row r="1717" spans="3:9" x14ac:dyDescent="0.35">
      <c r="C1717" s="2" t="s">
        <v>62</v>
      </c>
      <c r="D1717" s="2" t="s">
        <v>15</v>
      </c>
      <c r="E1717" s="2" t="s">
        <v>61</v>
      </c>
      <c r="F1717" s="3">
        <v>44379</v>
      </c>
      <c r="G1717" s="4">
        <v>462</v>
      </c>
      <c r="H1717" s="5">
        <v>312</v>
      </c>
      <c r="I1717" s="2">
        <v>21</v>
      </c>
    </row>
    <row r="1718" spans="3:9" x14ac:dyDescent="0.35">
      <c r="C1718" s="2" t="s">
        <v>51</v>
      </c>
      <c r="D1718" s="2" t="s">
        <v>45</v>
      </c>
      <c r="E1718" s="2" t="s">
        <v>44</v>
      </c>
      <c r="F1718" s="3">
        <v>44379</v>
      </c>
      <c r="G1718" s="4">
        <v>3668</v>
      </c>
      <c r="H1718" s="5">
        <v>96</v>
      </c>
      <c r="I1718" s="2">
        <v>175</v>
      </c>
    </row>
    <row r="1719" spans="3:9" x14ac:dyDescent="0.35">
      <c r="C1719" s="2" t="s">
        <v>30</v>
      </c>
      <c r="D1719" s="2" t="s">
        <v>15</v>
      </c>
      <c r="E1719" s="2" t="s">
        <v>57</v>
      </c>
      <c r="F1719" s="3">
        <v>44379</v>
      </c>
      <c r="G1719" s="4">
        <v>2534</v>
      </c>
      <c r="H1719" s="5">
        <v>17</v>
      </c>
      <c r="I1719" s="2">
        <v>102</v>
      </c>
    </row>
    <row r="1720" spans="3:9" x14ac:dyDescent="0.35">
      <c r="C1720" s="2" t="s">
        <v>35</v>
      </c>
      <c r="D1720" s="2" t="s">
        <v>45</v>
      </c>
      <c r="E1720" s="2" t="s">
        <v>44</v>
      </c>
      <c r="F1720" s="3">
        <v>44382</v>
      </c>
      <c r="G1720" s="4">
        <v>5838</v>
      </c>
      <c r="H1720" s="5">
        <v>290</v>
      </c>
      <c r="I1720" s="2">
        <v>325</v>
      </c>
    </row>
    <row r="1721" spans="3:9" x14ac:dyDescent="0.35">
      <c r="C1721" s="2" t="s">
        <v>37</v>
      </c>
      <c r="D1721" s="2" t="s">
        <v>45</v>
      </c>
      <c r="E1721" s="2" t="s">
        <v>49</v>
      </c>
      <c r="F1721" s="3">
        <v>44382</v>
      </c>
      <c r="G1721" s="4">
        <v>8036</v>
      </c>
      <c r="H1721" s="5">
        <v>50</v>
      </c>
      <c r="I1721" s="2">
        <v>366</v>
      </c>
    </row>
    <row r="1722" spans="3:9" x14ac:dyDescent="0.35">
      <c r="C1722" s="2" t="s">
        <v>48</v>
      </c>
      <c r="D1722" s="2" t="s">
        <v>40</v>
      </c>
      <c r="E1722" s="2" t="s">
        <v>44</v>
      </c>
      <c r="F1722" s="3">
        <v>44382</v>
      </c>
      <c r="G1722" s="4">
        <v>3311</v>
      </c>
      <c r="H1722" s="5">
        <v>215</v>
      </c>
      <c r="I1722" s="2">
        <v>195</v>
      </c>
    </row>
    <row r="1723" spans="3:9" x14ac:dyDescent="0.35">
      <c r="C1723" s="2" t="s">
        <v>78</v>
      </c>
      <c r="D1723" s="2" t="s">
        <v>20</v>
      </c>
      <c r="E1723" s="2" t="s">
        <v>38</v>
      </c>
      <c r="F1723" s="3">
        <v>44382</v>
      </c>
      <c r="G1723" s="4">
        <v>21</v>
      </c>
      <c r="H1723" s="5">
        <v>128</v>
      </c>
      <c r="I1723" s="2">
        <v>1</v>
      </c>
    </row>
    <row r="1724" spans="3:9" x14ac:dyDescent="0.35">
      <c r="C1724" s="2" t="s">
        <v>48</v>
      </c>
      <c r="D1724" s="2" t="s">
        <v>40</v>
      </c>
      <c r="E1724" s="2" t="s">
        <v>43</v>
      </c>
      <c r="F1724" s="3">
        <v>44382</v>
      </c>
      <c r="G1724" s="4">
        <v>6979</v>
      </c>
      <c r="H1724" s="5">
        <v>36</v>
      </c>
      <c r="I1724" s="2">
        <v>349</v>
      </c>
    </row>
    <row r="1725" spans="3:9" x14ac:dyDescent="0.35">
      <c r="C1725" s="2" t="s">
        <v>33</v>
      </c>
      <c r="D1725" s="2" t="s">
        <v>24</v>
      </c>
      <c r="E1725" s="2" t="s">
        <v>75</v>
      </c>
      <c r="F1725" s="3">
        <v>44382</v>
      </c>
      <c r="G1725" s="4">
        <v>7308</v>
      </c>
      <c r="H1725" s="5">
        <v>34</v>
      </c>
      <c r="I1725" s="2">
        <v>366</v>
      </c>
    </row>
    <row r="1726" spans="3:9" x14ac:dyDescent="0.35">
      <c r="C1726" s="2" t="s">
        <v>33</v>
      </c>
      <c r="D1726" s="2" t="s">
        <v>15</v>
      </c>
      <c r="E1726" s="2" t="s">
        <v>43</v>
      </c>
      <c r="F1726" s="3">
        <v>44382</v>
      </c>
      <c r="G1726" s="4">
        <v>14609</v>
      </c>
      <c r="H1726" s="5">
        <v>22</v>
      </c>
      <c r="I1726" s="2">
        <v>812</v>
      </c>
    </row>
    <row r="1727" spans="3:9" x14ac:dyDescent="0.35">
      <c r="C1727" s="2" t="s">
        <v>23</v>
      </c>
      <c r="D1727" s="2" t="s">
        <v>24</v>
      </c>
      <c r="E1727" s="2" t="s">
        <v>75</v>
      </c>
      <c r="F1727" s="3">
        <v>44383</v>
      </c>
      <c r="G1727" s="4">
        <v>7721</v>
      </c>
      <c r="H1727" s="5">
        <v>264</v>
      </c>
      <c r="I1727" s="2">
        <v>368</v>
      </c>
    </row>
    <row r="1728" spans="3:9" x14ac:dyDescent="0.35">
      <c r="C1728" s="2" t="s">
        <v>37</v>
      </c>
      <c r="D1728" s="2" t="s">
        <v>15</v>
      </c>
      <c r="E1728" s="2" t="s">
        <v>72</v>
      </c>
      <c r="F1728" s="3">
        <v>44383</v>
      </c>
      <c r="G1728" s="4">
        <v>6944</v>
      </c>
      <c r="H1728" s="5">
        <v>446</v>
      </c>
      <c r="I1728" s="2">
        <v>463</v>
      </c>
    </row>
    <row r="1729" spans="3:9" x14ac:dyDescent="0.35">
      <c r="C1729" s="2" t="s">
        <v>71</v>
      </c>
      <c r="D1729" s="2" t="s">
        <v>20</v>
      </c>
      <c r="E1729" s="2" t="s">
        <v>26</v>
      </c>
      <c r="F1729" s="3">
        <v>44383</v>
      </c>
      <c r="G1729" s="4">
        <v>3738</v>
      </c>
      <c r="H1729" s="5">
        <v>117</v>
      </c>
      <c r="I1729" s="2">
        <v>234</v>
      </c>
    </row>
    <row r="1730" spans="3:9" x14ac:dyDescent="0.35">
      <c r="C1730" s="2" t="s">
        <v>54</v>
      </c>
      <c r="D1730" s="2" t="s">
        <v>40</v>
      </c>
      <c r="E1730" s="2" t="s">
        <v>44</v>
      </c>
      <c r="F1730" s="3">
        <v>44383</v>
      </c>
      <c r="G1730" s="4">
        <v>13867</v>
      </c>
      <c r="H1730" s="5">
        <v>155</v>
      </c>
      <c r="I1730" s="2">
        <v>730</v>
      </c>
    </row>
    <row r="1731" spans="3:9" x14ac:dyDescent="0.35">
      <c r="C1731" s="2" t="s">
        <v>30</v>
      </c>
      <c r="D1731" s="2" t="s">
        <v>45</v>
      </c>
      <c r="E1731" s="2" t="s">
        <v>31</v>
      </c>
      <c r="F1731" s="3">
        <v>44383</v>
      </c>
      <c r="G1731" s="4">
        <v>6664</v>
      </c>
      <c r="H1731" s="5">
        <v>152</v>
      </c>
      <c r="I1731" s="2">
        <v>392</v>
      </c>
    </row>
    <row r="1732" spans="3:9" x14ac:dyDescent="0.35">
      <c r="C1732" s="2" t="s">
        <v>48</v>
      </c>
      <c r="D1732" s="2" t="s">
        <v>28</v>
      </c>
      <c r="E1732" s="2" t="s">
        <v>49</v>
      </c>
      <c r="F1732" s="3">
        <v>44383</v>
      </c>
      <c r="G1732" s="4">
        <v>4802</v>
      </c>
      <c r="H1732" s="5">
        <v>41</v>
      </c>
      <c r="I1732" s="2">
        <v>161</v>
      </c>
    </row>
    <row r="1733" spans="3:9" x14ac:dyDescent="0.35">
      <c r="C1733" s="2" t="s">
        <v>78</v>
      </c>
      <c r="D1733" s="2" t="s">
        <v>24</v>
      </c>
      <c r="E1733" s="2" t="s">
        <v>16</v>
      </c>
      <c r="F1733" s="3">
        <v>44383</v>
      </c>
      <c r="G1733" s="4">
        <v>11410</v>
      </c>
      <c r="H1733" s="5">
        <v>15</v>
      </c>
      <c r="I1733" s="2">
        <v>571</v>
      </c>
    </row>
    <row r="1734" spans="3:9" x14ac:dyDescent="0.35">
      <c r="C1734" s="2" t="s">
        <v>47</v>
      </c>
      <c r="D1734" s="2" t="s">
        <v>20</v>
      </c>
      <c r="E1734" s="2" t="s">
        <v>75</v>
      </c>
      <c r="F1734" s="3">
        <v>44383</v>
      </c>
      <c r="G1734" s="4">
        <v>308</v>
      </c>
      <c r="H1734" s="5">
        <v>205</v>
      </c>
      <c r="I1734" s="2">
        <v>22</v>
      </c>
    </row>
    <row r="1735" spans="3:9" x14ac:dyDescent="0.35">
      <c r="C1735" s="2" t="s">
        <v>37</v>
      </c>
      <c r="D1735" s="2" t="s">
        <v>15</v>
      </c>
      <c r="E1735" s="2" t="s">
        <v>17</v>
      </c>
      <c r="F1735" s="3">
        <v>44384</v>
      </c>
      <c r="G1735" s="4">
        <v>2009</v>
      </c>
      <c r="H1735" s="5">
        <v>87</v>
      </c>
      <c r="I1735" s="2">
        <v>75</v>
      </c>
    </row>
    <row r="1736" spans="3:9" x14ac:dyDescent="0.35">
      <c r="C1736" s="2" t="s">
        <v>54</v>
      </c>
      <c r="D1736" s="2" t="s">
        <v>24</v>
      </c>
      <c r="E1736" s="2" t="s">
        <v>26</v>
      </c>
      <c r="F1736" s="3">
        <v>44384</v>
      </c>
      <c r="G1736" s="4">
        <v>2191</v>
      </c>
      <c r="H1736" s="5">
        <v>4</v>
      </c>
      <c r="I1736" s="2">
        <v>200</v>
      </c>
    </row>
    <row r="1737" spans="3:9" x14ac:dyDescent="0.35">
      <c r="C1737" s="2" t="s">
        <v>33</v>
      </c>
      <c r="D1737" s="2" t="s">
        <v>20</v>
      </c>
      <c r="E1737" s="2" t="s">
        <v>49</v>
      </c>
      <c r="F1737" s="3">
        <v>44384</v>
      </c>
      <c r="G1737" s="4">
        <v>5642</v>
      </c>
      <c r="H1737" s="5">
        <v>147</v>
      </c>
      <c r="I1737" s="2">
        <v>217</v>
      </c>
    </row>
    <row r="1738" spans="3:9" x14ac:dyDescent="0.35">
      <c r="C1738" s="2" t="s">
        <v>30</v>
      </c>
      <c r="D1738" s="2" t="s">
        <v>24</v>
      </c>
      <c r="E1738" s="2" t="s">
        <v>17</v>
      </c>
      <c r="F1738" s="3">
        <v>44384</v>
      </c>
      <c r="G1738" s="4">
        <v>511</v>
      </c>
      <c r="H1738" s="5">
        <v>295</v>
      </c>
      <c r="I1738" s="2">
        <v>20</v>
      </c>
    </row>
    <row r="1739" spans="3:9" x14ac:dyDescent="0.35">
      <c r="C1739" s="2" t="s">
        <v>78</v>
      </c>
      <c r="D1739" s="2" t="s">
        <v>24</v>
      </c>
      <c r="E1739" s="2" t="s">
        <v>26</v>
      </c>
      <c r="F1739" s="3">
        <v>44384</v>
      </c>
      <c r="G1739" s="4">
        <v>19754</v>
      </c>
      <c r="H1739" s="5">
        <v>175</v>
      </c>
      <c r="I1739" s="2">
        <v>1976</v>
      </c>
    </row>
    <row r="1740" spans="3:9" x14ac:dyDescent="0.35">
      <c r="C1740" s="2" t="s">
        <v>52</v>
      </c>
      <c r="D1740" s="2" t="s">
        <v>24</v>
      </c>
      <c r="E1740" s="2" t="s">
        <v>49</v>
      </c>
      <c r="F1740" s="3">
        <v>44384</v>
      </c>
      <c r="G1740" s="4">
        <v>1547</v>
      </c>
      <c r="H1740" s="5">
        <v>286</v>
      </c>
      <c r="I1740" s="2">
        <v>65</v>
      </c>
    </row>
    <row r="1741" spans="3:9" x14ac:dyDescent="0.35">
      <c r="C1741" s="2" t="s">
        <v>37</v>
      </c>
      <c r="D1741" s="2" t="s">
        <v>15</v>
      </c>
      <c r="E1741" s="2" t="s">
        <v>32</v>
      </c>
      <c r="F1741" s="3">
        <v>44384</v>
      </c>
      <c r="G1741" s="4">
        <v>4991</v>
      </c>
      <c r="H1741" s="5">
        <v>532</v>
      </c>
      <c r="I1741" s="2">
        <v>294</v>
      </c>
    </row>
    <row r="1742" spans="3:9" x14ac:dyDescent="0.35">
      <c r="C1742" s="2" t="s">
        <v>52</v>
      </c>
      <c r="D1742" s="2" t="s">
        <v>15</v>
      </c>
      <c r="E1742" s="2" t="s">
        <v>38</v>
      </c>
      <c r="F1742" s="3">
        <v>44384</v>
      </c>
      <c r="G1742" s="4">
        <v>17647</v>
      </c>
      <c r="H1742" s="5">
        <v>186</v>
      </c>
      <c r="I1742" s="2">
        <v>679</v>
      </c>
    </row>
    <row r="1743" spans="3:9" x14ac:dyDescent="0.35">
      <c r="C1743" s="2" t="s">
        <v>78</v>
      </c>
      <c r="D1743" s="2" t="s">
        <v>40</v>
      </c>
      <c r="E1743" s="2" t="s">
        <v>44</v>
      </c>
      <c r="F1743" s="3">
        <v>44384</v>
      </c>
      <c r="G1743" s="4">
        <v>12593</v>
      </c>
      <c r="H1743" s="5">
        <v>37</v>
      </c>
      <c r="I1743" s="2">
        <v>969</v>
      </c>
    </row>
    <row r="1744" spans="3:9" x14ac:dyDescent="0.35">
      <c r="C1744" s="2" t="s">
        <v>68</v>
      </c>
      <c r="D1744" s="2" t="s">
        <v>40</v>
      </c>
      <c r="E1744" s="2" t="s">
        <v>65</v>
      </c>
      <c r="F1744" s="3">
        <v>44384</v>
      </c>
      <c r="G1744" s="4">
        <v>4368</v>
      </c>
      <c r="H1744" s="5">
        <v>51</v>
      </c>
      <c r="I1744" s="2">
        <v>398</v>
      </c>
    </row>
    <row r="1745" spans="3:9" x14ac:dyDescent="0.35">
      <c r="C1745" s="2" t="s">
        <v>30</v>
      </c>
      <c r="D1745" s="2" t="s">
        <v>45</v>
      </c>
      <c r="E1745" s="2" t="s">
        <v>26</v>
      </c>
      <c r="F1745" s="3">
        <v>44384</v>
      </c>
      <c r="G1745" s="4">
        <v>8715</v>
      </c>
      <c r="H1745" s="5">
        <v>182</v>
      </c>
      <c r="I1745" s="2">
        <v>727</v>
      </c>
    </row>
    <row r="1746" spans="3:9" x14ac:dyDescent="0.35">
      <c r="C1746" s="2" t="s">
        <v>14</v>
      </c>
      <c r="D1746" s="2" t="s">
        <v>45</v>
      </c>
      <c r="E1746" s="2" t="s">
        <v>75</v>
      </c>
      <c r="F1746" s="3">
        <v>44384</v>
      </c>
      <c r="G1746" s="4">
        <v>1617</v>
      </c>
      <c r="H1746" s="5">
        <v>314</v>
      </c>
      <c r="I1746" s="2">
        <v>102</v>
      </c>
    </row>
    <row r="1747" spans="3:9" x14ac:dyDescent="0.35">
      <c r="C1747" s="2" t="s">
        <v>56</v>
      </c>
      <c r="D1747" s="2" t="s">
        <v>28</v>
      </c>
      <c r="E1747" s="2" t="s">
        <v>75</v>
      </c>
      <c r="F1747" s="3">
        <v>44384</v>
      </c>
      <c r="G1747" s="4">
        <v>1085</v>
      </c>
      <c r="H1747" s="5">
        <v>110</v>
      </c>
      <c r="I1747" s="2">
        <v>58</v>
      </c>
    </row>
    <row r="1748" spans="3:9" x14ac:dyDescent="0.35">
      <c r="C1748" s="2" t="s">
        <v>52</v>
      </c>
      <c r="D1748" s="2" t="s">
        <v>15</v>
      </c>
      <c r="E1748" s="2" t="s">
        <v>53</v>
      </c>
      <c r="F1748" s="3">
        <v>44384</v>
      </c>
      <c r="G1748" s="4">
        <v>4256</v>
      </c>
      <c r="H1748" s="5">
        <v>283</v>
      </c>
      <c r="I1748" s="2">
        <v>158</v>
      </c>
    </row>
    <row r="1749" spans="3:9" x14ac:dyDescent="0.35">
      <c r="C1749" s="2" t="s">
        <v>56</v>
      </c>
      <c r="D1749" s="2" t="s">
        <v>45</v>
      </c>
      <c r="E1749" s="2" t="s">
        <v>75</v>
      </c>
      <c r="F1749" s="3">
        <v>44384</v>
      </c>
      <c r="G1749" s="4">
        <v>175</v>
      </c>
      <c r="H1749" s="5">
        <v>24</v>
      </c>
      <c r="I1749" s="2">
        <v>8</v>
      </c>
    </row>
    <row r="1750" spans="3:9" x14ac:dyDescent="0.35">
      <c r="C1750" s="2" t="s">
        <v>78</v>
      </c>
      <c r="D1750" s="2" t="s">
        <v>24</v>
      </c>
      <c r="E1750" s="2" t="s">
        <v>72</v>
      </c>
      <c r="F1750" s="3">
        <v>44384</v>
      </c>
      <c r="G1750" s="4">
        <v>10689</v>
      </c>
      <c r="H1750" s="5">
        <v>151</v>
      </c>
      <c r="I1750" s="2">
        <v>713</v>
      </c>
    </row>
    <row r="1751" spans="3:9" x14ac:dyDescent="0.35">
      <c r="C1751" s="2" t="s">
        <v>51</v>
      </c>
      <c r="D1751" s="2" t="s">
        <v>28</v>
      </c>
      <c r="E1751" s="2" t="s">
        <v>44</v>
      </c>
      <c r="F1751" s="3">
        <v>44384</v>
      </c>
      <c r="G1751" s="4">
        <v>7798</v>
      </c>
      <c r="H1751" s="5">
        <v>9</v>
      </c>
      <c r="I1751" s="2">
        <v>557</v>
      </c>
    </row>
    <row r="1752" spans="3:9" x14ac:dyDescent="0.35">
      <c r="C1752" s="2" t="s">
        <v>77</v>
      </c>
      <c r="D1752" s="2" t="s">
        <v>20</v>
      </c>
      <c r="E1752" s="2" t="s">
        <v>34</v>
      </c>
      <c r="F1752" s="3">
        <v>44384</v>
      </c>
      <c r="G1752" s="4">
        <v>1036</v>
      </c>
      <c r="H1752" s="5">
        <v>76</v>
      </c>
      <c r="I1752" s="2">
        <v>87</v>
      </c>
    </row>
    <row r="1753" spans="3:9" x14ac:dyDescent="0.35">
      <c r="C1753" s="2" t="s">
        <v>54</v>
      </c>
      <c r="D1753" s="2" t="s">
        <v>15</v>
      </c>
      <c r="E1753" s="2" t="s">
        <v>25</v>
      </c>
      <c r="F1753" s="3">
        <v>44384</v>
      </c>
      <c r="G1753" s="4">
        <v>2107</v>
      </c>
      <c r="H1753" s="5">
        <v>17</v>
      </c>
      <c r="I1753" s="2">
        <v>163</v>
      </c>
    </row>
    <row r="1754" spans="3:9" x14ac:dyDescent="0.35">
      <c r="C1754" s="2" t="s">
        <v>37</v>
      </c>
      <c r="D1754" s="2" t="s">
        <v>15</v>
      </c>
      <c r="E1754" s="2" t="s">
        <v>63</v>
      </c>
      <c r="F1754" s="3">
        <v>44384</v>
      </c>
      <c r="G1754" s="4">
        <v>7098</v>
      </c>
      <c r="H1754" s="5">
        <v>348</v>
      </c>
      <c r="I1754" s="2">
        <v>237</v>
      </c>
    </row>
    <row r="1755" spans="3:9" x14ac:dyDescent="0.35">
      <c r="C1755" s="2" t="s">
        <v>59</v>
      </c>
      <c r="D1755" s="2" t="s">
        <v>24</v>
      </c>
      <c r="E1755" s="2" t="s">
        <v>58</v>
      </c>
      <c r="F1755" s="3">
        <v>44384</v>
      </c>
      <c r="G1755" s="4">
        <v>3073</v>
      </c>
      <c r="H1755" s="5">
        <v>94</v>
      </c>
      <c r="I1755" s="2">
        <v>513</v>
      </c>
    </row>
    <row r="1756" spans="3:9" x14ac:dyDescent="0.35">
      <c r="C1756" s="2" t="s">
        <v>47</v>
      </c>
      <c r="D1756" s="2" t="s">
        <v>45</v>
      </c>
      <c r="E1756" s="2" t="s">
        <v>34</v>
      </c>
      <c r="F1756" s="3">
        <v>44384</v>
      </c>
      <c r="G1756" s="4">
        <v>5145</v>
      </c>
      <c r="H1756" s="5">
        <v>13</v>
      </c>
      <c r="I1756" s="2">
        <v>343</v>
      </c>
    </row>
    <row r="1757" spans="3:9" x14ac:dyDescent="0.35">
      <c r="C1757" s="2" t="s">
        <v>41</v>
      </c>
      <c r="D1757" s="2" t="s">
        <v>15</v>
      </c>
      <c r="E1757" s="2" t="s">
        <v>53</v>
      </c>
      <c r="F1757" s="3">
        <v>44384</v>
      </c>
      <c r="G1757" s="4">
        <v>4620</v>
      </c>
      <c r="H1757" s="5">
        <v>166</v>
      </c>
      <c r="I1757" s="2">
        <v>185</v>
      </c>
    </row>
    <row r="1758" spans="3:9" x14ac:dyDescent="0.35">
      <c r="C1758" s="2" t="s">
        <v>30</v>
      </c>
      <c r="D1758" s="2" t="s">
        <v>20</v>
      </c>
      <c r="E1758" s="2" t="s">
        <v>17</v>
      </c>
      <c r="F1758" s="3">
        <v>44385</v>
      </c>
      <c r="G1758" s="4">
        <v>6062</v>
      </c>
      <c r="H1758" s="5">
        <v>244</v>
      </c>
      <c r="I1758" s="2">
        <v>217</v>
      </c>
    </row>
    <row r="1759" spans="3:9" x14ac:dyDescent="0.35">
      <c r="C1759" s="2" t="s">
        <v>56</v>
      </c>
      <c r="D1759" s="2" t="s">
        <v>40</v>
      </c>
      <c r="E1759" s="2" t="s">
        <v>74</v>
      </c>
      <c r="F1759" s="3">
        <v>44385</v>
      </c>
      <c r="G1759" s="4">
        <v>7581</v>
      </c>
      <c r="H1759" s="5">
        <v>171</v>
      </c>
      <c r="I1759" s="2">
        <v>304</v>
      </c>
    </row>
    <row r="1760" spans="3:9" x14ac:dyDescent="0.35">
      <c r="C1760" s="2" t="s">
        <v>54</v>
      </c>
      <c r="D1760" s="2" t="s">
        <v>15</v>
      </c>
      <c r="E1760" s="2" t="s">
        <v>16</v>
      </c>
      <c r="F1760" s="3">
        <v>44385</v>
      </c>
      <c r="G1760" s="4">
        <v>2198</v>
      </c>
      <c r="H1760" s="5">
        <v>17</v>
      </c>
      <c r="I1760" s="2">
        <v>105</v>
      </c>
    </row>
    <row r="1761" spans="3:9" x14ac:dyDescent="0.35">
      <c r="C1761" s="2" t="s">
        <v>78</v>
      </c>
      <c r="D1761" s="2" t="s">
        <v>20</v>
      </c>
      <c r="E1761" s="2" t="s">
        <v>17</v>
      </c>
      <c r="F1761" s="3">
        <v>44385</v>
      </c>
      <c r="G1761" s="4">
        <v>1946</v>
      </c>
      <c r="H1761" s="5">
        <v>51</v>
      </c>
      <c r="I1761" s="2">
        <v>65</v>
      </c>
    </row>
    <row r="1762" spans="3:9" x14ac:dyDescent="0.35">
      <c r="C1762" s="2" t="s">
        <v>78</v>
      </c>
      <c r="D1762" s="2" t="s">
        <v>24</v>
      </c>
      <c r="E1762" s="2" t="s">
        <v>57</v>
      </c>
      <c r="F1762" s="3">
        <v>44385</v>
      </c>
      <c r="G1762" s="4">
        <v>2800</v>
      </c>
      <c r="H1762" s="5">
        <v>230</v>
      </c>
      <c r="I1762" s="2">
        <v>108</v>
      </c>
    </row>
    <row r="1763" spans="3:9" x14ac:dyDescent="0.35">
      <c r="C1763" s="2" t="s">
        <v>71</v>
      </c>
      <c r="D1763" s="2" t="s">
        <v>45</v>
      </c>
      <c r="E1763" s="2" t="s">
        <v>73</v>
      </c>
      <c r="F1763" s="3">
        <v>44385</v>
      </c>
      <c r="G1763" s="4">
        <v>7182</v>
      </c>
      <c r="H1763" s="5">
        <v>332</v>
      </c>
      <c r="I1763" s="2">
        <v>360</v>
      </c>
    </row>
    <row r="1764" spans="3:9" x14ac:dyDescent="0.35">
      <c r="C1764" s="2" t="s">
        <v>66</v>
      </c>
      <c r="D1764" s="2" t="s">
        <v>28</v>
      </c>
      <c r="E1764" s="2" t="s">
        <v>75</v>
      </c>
      <c r="F1764" s="3">
        <v>44385</v>
      </c>
      <c r="G1764" s="4">
        <v>7301</v>
      </c>
      <c r="H1764" s="5">
        <v>287</v>
      </c>
      <c r="I1764" s="2">
        <v>522</v>
      </c>
    </row>
    <row r="1765" spans="3:9" x14ac:dyDescent="0.35">
      <c r="C1765" s="2" t="s">
        <v>48</v>
      </c>
      <c r="D1765" s="2" t="s">
        <v>24</v>
      </c>
      <c r="E1765" s="2" t="s">
        <v>53</v>
      </c>
      <c r="F1765" s="3">
        <v>44385</v>
      </c>
      <c r="G1765" s="4">
        <v>10108</v>
      </c>
      <c r="H1765" s="5">
        <v>107</v>
      </c>
      <c r="I1765" s="2">
        <v>349</v>
      </c>
    </row>
    <row r="1766" spans="3:9" x14ac:dyDescent="0.35">
      <c r="C1766" s="2" t="s">
        <v>42</v>
      </c>
      <c r="D1766" s="2" t="s">
        <v>20</v>
      </c>
      <c r="E1766" s="2" t="s">
        <v>38</v>
      </c>
      <c r="F1766" s="3">
        <v>44385</v>
      </c>
      <c r="G1766" s="4">
        <v>5369</v>
      </c>
      <c r="H1766" s="5">
        <v>97</v>
      </c>
      <c r="I1766" s="2">
        <v>174</v>
      </c>
    </row>
    <row r="1767" spans="3:9" x14ac:dyDescent="0.35">
      <c r="C1767" s="2" t="s">
        <v>62</v>
      </c>
      <c r="D1767" s="2" t="s">
        <v>24</v>
      </c>
      <c r="E1767" s="2" t="s">
        <v>75</v>
      </c>
      <c r="F1767" s="3">
        <v>44385</v>
      </c>
      <c r="G1767" s="4">
        <v>2667</v>
      </c>
      <c r="H1767" s="5">
        <v>96</v>
      </c>
      <c r="I1767" s="2">
        <v>167</v>
      </c>
    </row>
    <row r="1768" spans="3:9" x14ac:dyDescent="0.35">
      <c r="C1768" s="2" t="s">
        <v>35</v>
      </c>
      <c r="D1768" s="2" t="s">
        <v>15</v>
      </c>
      <c r="E1768" s="2" t="s">
        <v>57</v>
      </c>
      <c r="F1768" s="3">
        <v>44385</v>
      </c>
      <c r="G1768" s="4">
        <v>16779</v>
      </c>
      <c r="H1768" s="5">
        <v>215</v>
      </c>
      <c r="I1768" s="2">
        <v>646</v>
      </c>
    </row>
    <row r="1769" spans="3:9" x14ac:dyDescent="0.35">
      <c r="C1769" s="2" t="s">
        <v>66</v>
      </c>
      <c r="D1769" s="2" t="s">
        <v>15</v>
      </c>
      <c r="E1769" s="2" t="s">
        <v>72</v>
      </c>
      <c r="F1769" s="3">
        <v>44385</v>
      </c>
      <c r="G1769" s="4">
        <v>10521</v>
      </c>
      <c r="H1769" s="5">
        <v>132</v>
      </c>
      <c r="I1769" s="2">
        <v>1169</v>
      </c>
    </row>
    <row r="1770" spans="3:9" x14ac:dyDescent="0.35">
      <c r="C1770" s="2" t="s">
        <v>76</v>
      </c>
      <c r="D1770" s="2" t="s">
        <v>40</v>
      </c>
      <c r="E1770" s="2" t="s">
        <v>74</v>
      </c>
      <c r="F1770" s="3">
        <v>44385</v>
      </c>
      <c r="G1770" s="4">
        <v>1113</v>
      </c>
      <c r="H1770" s="5">
        <v>82</v>
      </c>
      <c r="I1770" s="2">
        <v>51</v>
      </c>
    </row>
    <row r="1771" spans="3:9" x14ac:dyDescent="0.35">
      <c r="C1771" s="2" t="s">
        <v>76</v>
      </c>
      <c r="D1771" s="2" t="s">
        <v>45</v>
      </c>
      <c r="E1771" s="2" t="s">
        <v>25</v>
      </c>
      <c r="F1771" s="3">
        <v>44385</v>
      </c>
      <c r="G1771" s="4">
        <v>13188</v>
      </c>
      <c r="H1771" s="5">
        <v>301</v>
      </c>
      <c r="I1771" s="2">
        <v>1015</v>
      </c>
    </row>
    <row r="1772" spans="3:9" x14ac:dyDescent="0.35">
      <c r="C1772" s="2" t="s">
        <v>69</v>
      </c>
      <c r="D1772" s="2" t="s">
        <v>28</v>
      </c>
      <c r="E1772" s="2" t="s">
        <v>16</v>
      </c>
      <c r="F1772" s="3">
        <v>44385</v>
      </c>
      <c r="G1772" s="4">
        <v>4760</v>
      </c>
      <c r="H1772" s="5">
        <v>53</v>
      </c>
      <c r="I1772" s="2">
        <v>340</v>
      </c>
    </row>
    <row r="1773" spans="3:9" x14ac:dyDescent="0.35">
      <c r="C1773" s="2" t="s">
        <v>52</v>
      </c>
      <c r="D1773" s="2" t="s">
        <v>20</v>
      </c>
      <c r="E1773" s="2" t="s">
        <v>26</v>
      </c>
      <c r="F1773" s="3">
        <v>44385</v>
      </c>
      <c r="G1773" s="4">
        <v>6461</v>
      </c>
      <c r="H1773" s="5">
        <v>153</v>
      </c>
      <c r="I1773" s="2">
        <v>808</v>
      </c>
    </row>
    <row r="1774" spans="3:9" x14ac:dyDescent="0.35">
      <c r="C1774" s="2" t="s">
        <v>68</v>
      </c>
      <c r="D1774" s="2" t="s">
        <v>24</v>
      </c>
      <c r="E1774" s="2" t="s">
        <v>58</v>
      </c>
      <c r="F1774" s="3">
        <v>44385</v>
      </c>
      <c r="G1774" s="4">
        <v>6454</v>
      </c>
      <c r="H1774" s="5">
        <v>180</v>
      </c>
      <c r="I1774" s="2">
        <v>718</v>
      </c>
    </row>
    <row r="1775" spans="3:9" x14ac:dyDescent="0.35">
      <c r="C1775" s="2" t="s">
        <v>59</v>
      </c>
      <c r="D1775" s="2" t="s">
        <v>24</v>
      </c>
      <c r="E1775" s="2" t="s">
        <v>65</v>
      </c>
      <c r="F1775" s="3">
        <v>44385</v>
      </c>
      <c r="G1775" s="4">
        <v>1757</v>
      </c>
      <c r="H1775" s="5">
        <v>125</v>
      </c>
      <c r="I1775" s="2">
        <v>118</v>
      </c>
    </row>
    <row r="1776" spans="3:9" x14ac:dyDescent="0.35">
      <c r="C1776" s="2" t="s">
        <v>76</v>
      </c>
      <c r="D1776" s="2" t="s">
        <v>15</v>
      </c>
      <c r="E1776" s="2" t="s">
        <v>31</v>
      </c>
      <c r="F1776" s="3">
        <v>44385</v>
      </c>
      <c r="G1776" s="4">
        <v>2618</v>
      </c>
      <c r="H1776" s="5">
        <v>83</v>
      </c>
      <c r="I1776" s="2">
        <v>110</v>
      </c>
    </row>
    <row r="1777" spans="3:9" x14ac:dyDescent="0.35">
      <c r="C1777" s="2" t="s">
        <v>52</v>
      </c>
      <c r="D1777" s="2" t="s">
        <v>20</v>
      </c>
      <c r="E1777" s="2" t="s">
        <v>49</v>
      </c>
      <c r="F1777" s="3">
        <v>44386</v>
      </c>
      <c r="G1777" s="4">
        <v>10815</v>
      </c>
      <c r="H1777" s="5">
        <v>100</v>
      </c>
      <c r="I1777" s="2">
        <v>373</v>
      </c>
    </row>
    <row r="1778" spans="3:9" x14ac:dyDescent="0.35">
      <c r="C1778" s="2" t="s">
        <v>51</v>
      </c>
      <c r="D1778" s="2" t="s">
        <v>45</v>
      </c>
      <c r="E1778" s="2" t="s">
        <v>49</v>
      </c>
      <c r="F1778" s="3">
        <v>44386</v>
      </c>
      <c r="G1778" s="4">
        <v>12488</v>
      </c>
      <c r="H1778" s="5">
        <v>358</v>
      </c>
      <c r="I1778" s="2">
        <v>500</v>
      </c>
    </row>
    <row r="1779" spans="3:9" x14ac:dyDescent="0.35">
      <c r="C1779" s="2" t="s">
        <v>66</v>
      </c>
      <c r="D1779" s="2" t="s">
        <v>24</v>
      </c>
      <c r="E1779" s="2" t="s">
        <v>44</v>
      </c>
      <c r="F1779" s="3">
        <v>44386</v>
      </c>
      <c r="G1779" s="4">
        <v>4536</v>
      </c>
      <c r="H1779" s="5">
        <v>139</v>
      </c>
      <c r="I1779" s="2">
        <v>239</v>
      </c>
    </row>
    <row r="1780" spans="3:9" x14ac:dyDescent="0.35">
      <c r="C1780" s="2" t="s">
        <v>14</v>
      </c>
      <c r="D1780" s="2" t="s">
        <v>20</v>
      </c>
      <c r="E1780" s="2" t="s">
        <v>31</v>
      </c>
      <c r="F1780" s="3">
        <v>44386</v>
      </c>
      <c r="G1780" s="4">
        <v>1645</v>
      </c>
      <c r="H1780" s="5">
        <v>379</v>
      </c>
      <c r="I1780" s="2">
        <v>83</v>
      </c>
    </row>
    <row r="1781" spans="3:9" x14ac:dyDescent="0.35">
      <c r="C1781" s="2" t="s">
        <v>33</v>
      </c>
      <c r="D1781" s="2" t="s">
        <v>15</v>
      </c>
      <c r="E1781" s="2" t="s">
        <v>25</v>
      </c>
      <c r="F1781" s="3">
        <v>44389</v>
      </c>
      <c r="G1781" s="4">
        <v>1883</v>
      </c>
      <c r="H1781" s="5">
        <v>63</v>
      </c>
      <c r="I1781" s="2">
        <v>135</v>
      </c>
    </row>
    <row r="1782" spans="3:9" x14ac:dyDescent="0.35">
      <c r="C1782" s="2" t="s">
        <v>30</v>
      </c>
      <c r="D1782" s="2" t="s">
        <v>40</v>
      </c>
      <c r="E1782" s="2" t="s">
        <v>26</v>
      </c>
      <c r="F1782" s="3">
        <v>44389</v>
      </c>
      <c r="G1782" s="4">
        <v>7091</v>
      </c>
      <c r="H1782" s="5">
        <v>92</v>
      </c>
      <c r="I1782" s="2">
        <v>546</v>
      </c>
    </row>
    <row r="1783" spans="3:9" x14ac:dyDescent="0.35">
      <c r="C1783" s="2" t="s">
        <v>51</v>
      </c>
      <c r="D1783" s="2" t="s">
        <v>40</v>
      </c>
      <c r="E1783" s="2" t="s">
        <v>72</v>
      </c>
      <c r="F1783" s="3">
        <v>44389</v>
      </c>
      <c r="G1783" s="4">
        <v>7763</v>
      </c>
      <c r="H1783" s="5">
        <v>351</v>
      </c>
      <c r="I1783" s="2">
        <v>555</v>
      </c>
    </row>
    <row r="1784" spans="3:9" x14ac:dyDescent="0.35">
      <c r="C1784" s="2" t="s">
        <v>14</v>
      </c>
      <c r="D1784" s="2" t="s">
        <v>15</v>
      </c>
      <c r="E1784" s="2" t="s">
        <v>17</v>
      </c>
      <c r="F1784" s="3">
        <v>44389</v>
      </c>
      <c r="G1784" s="4">
        <v>2534</v>
      </c>
      <c r="H1784" s="5">
        <v>46</v>
      </c>
      <c r="I1784" s="2">
        <v>111</v>
      </c>
    </row>
    <row r="1785" spans="3:9" x14ac:dyDescent="0.35">
      <c r="C1785" s="2" t="s">
        <v>69</v>
      </c>
      <c r="D1785" s="2" t="s">
        <v>28</v>
      </c>
      <c r="E1785" s="2" t="s">
        <v>53</v>
      </c>
      <c r="F1785" s="3">
        <v>44389</v>
      </c>
      <c r="G1785" s="4">
        <v>91</v>
      </c>
      <c r="H1785" s="5">
        <v>26</v>
      </c>
      <c r="I1785" s="2">
        <v>4</v>
      </c>
    </row>
    <row r="1786" spans="3:9" x14ac:dyDescent="0.35">
      <c r="C1786" s="2" t="s">
        <v>70</v>
      </c>
      <c r="D1786" s="2" t="s">
        <v>24</v>
      </c>
      <c r="E1786" s="2" t="s">
        <v>17</v>
      </c>
      <c r="F1786" s="3">
        <v>44389</v>
      </c>
      <c r="G1786" s="4">
        <v>1813</v>
      </c>
      <c r="H1786" s="5">
        <v>31</v>
      </c>
      <c r="I1786" s="2">
        <v>73</v>
      </c>
    </row>
    <row r="1787" spans="3:9" x14ac:dyDescent="0.35">
      <c r="C1787" s="2" t="s">
        <v>59</v>
      </c>
      <c r="D1787" s="2" t="s">
        <v>28</v>
      </c>
      <c r="E1787" s="2" t="s">
        <v>16</v>
      </c>
      <c r="F1787" s="3">
        <v>44389</v>
      </c>
      <c r="G1787" s="4">
        <v>3430</v>
      </c>
      <c r="H1787" s="5">
        <v>263</v>
      </c>
      <c r="I1787" s="2">
        <v>215</v>
      </c>
    </row>
    <row r="1788" spans="3:9" x14ac:dyDescent="0.35">
      <c r="C1788" s="2" t="s">
        <v>64</v>
      </c>
      <c r="D1788" s="2" t="s">
        <v>45</v>
      </c>
      <c r="E1788" s="2" t="s">
        <v>73</v>
      </c>
      <c r="F1788" s="3">
        <v>44389</v>
      </c>
      <c r="G1788" s="4">
        <v>7063</v>
      </c>
      <c r="H1788" s="5">
        <v>18</v>
      </c>
      <c r="I1788" s="2">
        <v>416</v>
      </c>
    </row>
    <row r="1789" spans="3:9" x14ac:dyDescent="0.35">
      <c r="C1789" s="2" t="s">
        <v>42</v>
      </c>
      <c r="D1789" s="2" t="s">
        <v>45</v>
      </c>
      <c r="E1789" s="2" t="s">
        <v>57</v>
      </c>
      <c r="F1789" s="3">
        <v>44389</v>
      </c>
      <c r="G1789" s="4">
        <v>3780</v>
      </c>
      <c r="H1789" s="5">
        <v>38</v>
      </c>
      <c r="I1789" s="2">
        <v>158</v>
      </c>
    </row>
    <row r="1790" spans="3:9" x14ac:dyDescent="0.35">
      <c r="C1790" s="2" t="s">
        <v>51</v>
      </c>
      <c r="D1790" s="2" t="s">
        <v>15</v>
      </c>
      <c r="E1790" s="2" t="s">
        <v>39</v>
      </c>
      <c r="F1790" s="3">
        <v>44390</v>
      </c>
      <c r="G1790" s="4">
        <v>1456</v>
      </c>
      <c r="H1790" s="5">
        <v>61</v>
      </c>
      <c r="I1790" s="2">
        <v>91</v>
      </c>
    </row>
    <row r="1791" spans="3:9" x14ac:dyDescent="0.35">
      <c r="C1791" s="2" t="s">
        <v>51</v>
      </c>
      <c r="D1791" s="2" t="s">
        <v>45</v>
      </c>
      <c r="E1791" s="2" t="s">
        <v>34</v>
      </c>
      <c r="F1791" s="3">
        <v>44390</v>
      </c>
      <c r="G1791" s="4">
        <v>7889</v>
      </c>
      <c r="H1791" s="5">
        <v>337</v>
      </c>
      <c r="I1791" s="2">
        <v>494</v>
      </c>
    </row>
    <row r="1792" spans="3:9" x14ac:dyDescent="0.35">
      <c r="C1792" s="2" t="s">
        <v>77</v>
      </c>
      <c r="D1792" s="2" t="s">
        <v>24</v>
      </c>
      <c r="E1792" s="2" t="s">
        <v>53</v>
      </c>
      <c r="F1792" s="3">
        <v>44390</v>
      </c>
      <c r="G1792" s="4">
        <v>693</v>
      </c>
      <c r="H1792" s="5">
        <v>248</v>
      </c>
      <c r="I1792" s="2">
        <v>23</v>
      </c>
    </row>
    <row r="1793" spans="3:9" x14ac:dyDescent="0.35">
      <c r="C1793" s="2" t="s">
        <v>70</v>
      </c>
      <c r="D1793" s="2" t="s">
        <v>28</v>
      </c>
      <c r="E1793" s="2" t="s">
        <v>58</v>
      </c>
      <c r="F1793" s="3">
        <v>44390</v>
      </c>
      <c r="G1793" s="4">
        <v>9548</v>
      </c>
      <c r="H1793" s="5">
        <v>32</v>
      </c>
      <c r="I1793" s="2">
        <v>735</v>
      </c>
    </row>
    <row r="1794" spans="3:9" x14ac:dyDescent="0.35">
      <c r="C1794" s="2" t="s">
        <v>35</v>
      </c>
      <c r="D1794" s="2" t="s">
        <v>15</v>
      </c>
      <c r="E1794" s="2" t="s">
        <v>75</v>
      </c>
      <c r="F1794" s="3">
        <v>44390</v>
      </c>
      <c r="G1794" s="4">
        <v>4445</v>
      </c>
      <c r="H1794" s="5">
        <v>211</v>
      </c>
      <c r="I1794" s="2">
        <v>203</v>
      </c>
    </row>
    <row r="1795" spans="3:9" x14ac:dyDescent="0.35">
      <c r="C1795" s="2" t="s">
        <v>56</v>
      </c>
      <c r="D1795" s="2" t="s">
        <v>24</v>
      </c>
      <c r="E1795" s="2" t="s">
        <v>25</v>
      </c>
      <c r="F1795" s="3">
        <v>44390</v>
      </c>
      <c r="G1795" s="4">
        <v>1288</v>
      </c>
      <c r="H1795" s="5">
        <v>228</v>
      </c>
      <c r="I1795" s="2">
        <v>86</v>
      </c>
    </row>
    <row r="1796" spans="3:9" x14ac:dyDescent="0.35">
      <c r="C1796" s="2" t="s">
        <v>69</v>
      </c>
      <c r="D1796" s="2" t="s">
        <v>24</v>
      </c>
      <c r="E1796" s="2" t="s">
        <v>43</v>
      </c>
      <c r="F1796" s="3">
        <v>44390</v>
      </c>
      <c r="G1796" s="4">
        <v>6167</v>
      </c>
      <c r="H1796" s="5">
        <v>322</v>
      </c>
      <c r="I1796" s="2">
        <v>257</v>
      </c>
    </row>
    <row r="1797" spans="3:9" x14ac:dyDescent="0.35">
      <c r="C1797" s="2" t="s">
        <v>41</v>
      </c>
      <c r="D1797" s="2" t="s">
        <v>45</v>
      </c>
      <c r="E1797" s="2" t="s">
        <v>32</v>
      </c>
      <c r="F1797" s="3">
        <v>44390</v>
      </c>
      <c r="G1797" s="4">
        <v>6909</v>
      </c>
      <c r="H1797" s="5">
        <v>112</v>
      </c>
      <c r="I1797" s="2">
        <v>364</v>
      </c>
    </row>
    <row r="1798" spans="3:9" x14ac:dyDescent="0.35">
      <c r="C1798" s="2" t="s">
        <v>54</v>
      </c>
      <c r="D1798" s="2" t="s">
        <v>40</v>
      </c>
      <c r="E1798" s="2" t="s">
        <v>26</v>
      </c>
      <c r="F1798" s="3">
        <v>44390</v>
      </c>
      <c r="G1798" s="4">
        <v>2296</v>
      </c>
      <c r="H1798" s="5">
        <v>122</v>
      </c>
      <c r="I1798" s="2">
        <v>154</v>
      </c>
    </row>
    <row r="1799" spans="3:9" x14ac:dyDescent="0.35">
      <c r="C1799" s="2" t="s">
        <v>33</v>
      </c>
      <c r="D1799" s="2" t="s">
        <v>15</v>
      </c>
      <c r="E1799" s="2" t="s">
        <v>39</v>
      </c>
      <c r="F1799" s="3">
        <v>44391</v>
      </c>
      <c r="G1799" s="4">
        <v>406</v>
      </c>
      <c r="H1799" s="5">
        <v>15</v>
      </c>
      <c r="I1799" s="2">
        <v>24</v>
      </c>
    </row>
    <row r="1800" spans="3:9" x14ac:dyDescent="0.35">
      <c r="C1800" s="2" t="s">
        <v>35</v>
      </c>
      <c r="D1800" s="2" t="s">
        <v>20</v>
      </c>
      <c r="E1800" s="2" t="s">
        <v>49</v>
      </c>
      <c r="F1800" s="3">
        <v>44391</v>
      </c>
      <c r="G1800" s="4">
        <v>1904</v>
      </c>
      <c r="H1800" s="5">
        <v>199</v>
      </c>
      <c r="I1800" s="2">
        <v>71</v>
      </c>
    </row>
    <row r="1801" spans="3:9" x14ac:dyDescent="0.35">
      <c r="C1801" s="2" t="s">
        <v>52</v>
      </c>
      <c r="D1801" s="2" t="s">
        <v>45</v>
      </c>
      <c r="E1801" s="2" t="s">
        <v>32</v>
      </c>
      <c r="F1801" s="3">
        <v>44391</v>
      </c>
      <c r="G1801" s="4">
        <v>9443</v>
      </c>
      <c r="H1801" s="5">
        <v>168</v>
      </c>
      <c r="I1801" s="2">
        <v>430</v>
      </c>
    </row>
    <row r="1802" spans="3:9" x14ac:dyDescent="0.35">
      <c r="C1802" s="2" t="s">
        <v>52</v>
      </c>
      <c r="D1802" s="2" t="s">
        <v>28</v>
      </c>
      <c r="E1802" s="2" t="s">
        <v>38</v>
      </c>
      <c r="F1802" s="3">
        <v>44391</v>
      </c>
      <c r="G1802" s="4">
        <v>1232</v>
      </c>
      <c r="H1802" s="5">
        <v>7</v>
      </c>
      <c r="I1802" s="2">
        <v>38</v>
      </c>
    </row>
    <row r="1803" spans="3:9" x14ac:dyDescent="0.35">
      <c r="C1803" s="2" t="s">
        <v>41</v>
      </c>
      <c r="D1803" s="2" t="s">
        <v>45</v>
      </c>
      <c r="E1803" s="2" t="s">
        <v>39</v>
      </c>
      <c r="F1803" s="3">
        <v>44391</v>
      </c>
      <c r="G1803" s="4">
        <v>1519</v>
      </c>
      <c r="H1803" s="5">
        <v>9</v>
      </c>
      <c r="I1803" s="2">
        <v>95</v>
      </c>
    </row>
    <row r="1804" spans="3:9" x14ac:dyDescent="0.35">
      <c r="C1804" s="2" t="s">
        <v>78</v>
      </c>
      <c r="D1804" s="2" t="s">
        <v>45</v>
      </c>
      <c r="E1804" s="2" t="s">
        <v>65</v>
      </c>
      <c r="F1804" s="3">
        <v>44391</v>
      </c>
      <c r="G1804" s="4">
        <v>231</v>
      </c>
      <c r="H1804" s="5">
        <v>299</v>
      </c>
      <c r="I1804" s="2">
        <v>14</v>
      </c>
    </row>
    <row r="1805" spans="3:9" x14ac:dyDescent="0.35">
      <c r="C1805" s="2" t="s">
        <v>70</v>
      </c>
      <c r="D1805" s="2" t="s">
        <v>24</v>
      </c>
      <c r="E1805" s="2" t="s">
        <v>63</v>
      </c>
      <c r="F1805" s="3">
        <v>44392</v>
      </c>
      <c r="G1805" s="4">
        <v>4907</v>
      </c>
      <c r="H1805" s="5">
        <v>212</v>
      </c>
      <c r="I1805" s="2">
        <v>205</v>
      </c>
    </row>
    <row r="1806" spans="3:9" x14ac:dyDescent="0.35">
      <c r="C1806" s="2" t="s">
        <v>48</v>
      </c>
      <c r="D1806" s="2" t="s">
        <v>40</v>
      </c>
      <c r="E1806" s="2" t="s">
        <v>31</v>
      </c>
      <c r="F1806" s="3">
        <v>44392</v>
      </c>
      <c r="G1806" s="4">
        <v>5999</v>
      </c>
      <c r="H1806" s="5">
        <v>430</v>
      </c>
      <c r="I1806" s="2">
        <v>316</v>
      </c>
    </row>
    <row r="1807" spans="3:9" x14ac:dyDescent="0.35">
      <c r="C1807" s="2" t="s">
        <v>76</v>
      </c>
      <c r="D1807" s="2" t="s">
        <v>45</v>
      </c>
      <c r="E1807" s="2" t="s">
        <v>53</v>
      </c>
      <c r="F1807" s="3">
        <v>44392</v>
      </c>
      <c r="G1807" s="4">
        <v>2863</v>
      </c>
      <c r="H1807" s="5">
        <v>158</v>
      </c>
      <c r="I1807" s="2">
        <v>99</v>
      </c>
    </row>
    <row r="1808" spans="3:9" x14ac:dyDescent="0.35">
      <c r="C1808" s="2" t="s">
        <v>23</v>
      </c>
      <c r="D1808" s="2" t="s">
        <v>40</v>
      </c>
      <c r="E1808" s="2" t="s">
        <v>53</v>
      </c>
      <c r="F1808" s="3">
        <v>44392</v>
      </c>
      <c r="G1808" s="4">
        <v>3430</v>
      </c>
      <c r="H1808" s="5">
        <v>118</v>
      </c>
      <c r="I1808" s="2">
        <v>132</v>
      </c>
    </row>
    <row r="1809" spans="3:9" x14ac:dyDescent="0.35">
      <c r="C1809" s="2" t="s">
        <v>66</v>
      </c>
      <c r="D1809" s="2" t="s">
        <v>24</v>
      </c>
      <c r="E1809" s="2" t="s">
        <v>57</v>
      </c>
      <c r="F1809" s="3">
        <v>44392</v>
      </c>
      <c r="G1809" s="4">
        <v>13405</v>
      </c>
      <c r="H1809" s="5">
        <v>229</v>
      </c>
      <c r="I1809" s="2">
        <v>463</v>
      </c>
    </row>
    <row r="1810" spans="3:9" x14ac:dyDescent="0.35">
      <c r="C1810" s="2" t="s">
        <v>68</v>
      </c>
      <c r="D1810" s="2" t="s">
        <v>28</v>
      </c>
      <c r="E1810" s="2" t="s">
        <v>38</v>
      </c>
      <c r="F1810" s="3">
        <v>44392</v>
      </c>
      <c r="G1810" s="4">
        <v>1981</v>
      </c>
      <c r="H1810" s="5">
        <v>260</v>
      </c>
      <c r="I1810" s="2">
        <v>67</v>
      </c>
    </row>
    <row r="1811" spans="3:9" x14ac:dyDescent="0.35">
      <c r="C1811" s="2" t="s">
        <v>52</v>
      </c>
      <c r="D1811" s="2" t="s">
        <v>40</v>
      </c>
      <c r="E1811" s="2" t="s">
        <v>26</v>
      </c>
      <c r="F1811" s="3">
        <v>44392</v>
      </c>
      <c r="G1811" s="4">
        <v>9373</v>
      </c>
      <c r="H1811" s="5">
        <v>17</v>
      </c>
      <c r="I1811" s="2">
        <v>1042</v>
      </c>
    </row>
    <row r="1812" spans="3:9" x14ac:dyDescent="0.35">
      <c r="C1812" s="2" t="s">
        <v>64</v>
      </c>
      <c r="D1812" s="2" t="s">
        <v>45</v>
      </c>
      <c r="E1812" s="2" t="s">
        <v>43</v>
      </c>
      <c r="F1812" s="3">
        <v>44392</v>
      </c>
      <c r="G1812" s="4">
        <v>12089</v>
      </c>
      <c r="H1812" s="5">
        <v>104</v>
      </c>
      <c r="I1812" s="2">
        <v>637</v>
      </c>
    </row>
    <row r="1813" spans="3:9" x14ac:dyDescent="0.35">
      <c r="C1813" s="2" t="s">
        <v>70</v>
      </c>
      <c r="D1813" s="2" t="s">
        <v>28</v>
      </c>
      <c r="E1813" s="2" t="s">
        <v>49</v>
      </c>
      <c r="F1813" s="3">
        <v>44392</v>
      </c>
      <c r="G1813" s="4">
        <v>2940</v>
      </c>
      <c r="H1813" s="5">
        <v>405</v>
      </c>
      <c r="I1813" s="2">
        <v>109</v>
      </c>
    </row>
    <row r="1814" spans="3:9" x14ac:dyDescent="0.35">
      <c r="C1814" s="2" t="s">
        <v>52</v>
      </c>
      <c r="D1814" s="2" t="s">
        <v>15</v>
      </c>
      <c r="E1814" s="2" t="s">
        <v>75</v>
      </c>
      <c r="F1814" s="3">
        <v>44392</v>
      </c>
      <c r="G1814" s="4">
        <v>2149</v>
      </c>
      <c r="H1814" s="5">
        <v>82</v>
      </c>
      <c r="I1814" s="2">
        <v>127</v>
      </c>
    </row>
    <row r="1815" spans="3:9" x14ac:dyDescent="0.35">
      <c r="C1815" s="2" t="s">
        <v>68</v>
      </c>
      <c r="D1815" s="2" t="s">
        <v>24</v>
      </c>
      <c r="E1815" s="2" t="s">
        <v>25</v>
      </c>
      <c r="F1815" s="3">
        <v>44392</v>
      </c>
      <c r="G1815" s="4">
        <v>7378</v>
      </c>
      <c r="H1815" s="5">
        <v>104</v>
      </c>
      <c r="I1815" s="2">
        <v>462</v>
      </c>
    </row>
    <row r="1816" spans="3:9" x14ac:dyDescent="0.35">
      <c r="C1816" s="2" t="s">
        <v>76</v>
      </c>
      <c r="D1816" s="2" t="s">
        <v>24</v>
      </c>
      <c r="E1816" s="2" t="s">
        <v>63</v>
      </c>
      <c r="F1816" s="3">
        <v>44392</v>
      </c>
      <c r="G1816" s="4">
        <v>945</v>
      </c>
      <c r="H1816" s="5">
        <v>59</v>
      </c>
      <c r="I1816" s="2">
        <v>30</v>
      </c>
    </row>
    <row r="1817" spans="3:9" x14ac:dyDescent="0.35">
      <c r="C1817" s="2" t="s">
        <v>52</v>
      </c>
      <c r="D1817" s="2" t="s">
        <v>28</v>
      </c>
      <c r="E1817" s="2" t="s">
        <v>39</v>
      </c>
      <c r="F1817" s="3">
        <v>44392</v>
      </c>
      <c r="G1817" s="4">
        <v>1225</v>
      </c>
      <c r="H1817" s="5">
        <v>62</v>
      </c>
      <c r="I1817" s="2">
        <v>82</v>
      </c>
    </row>
    <row r="1818" spans="3:9" x14ac:dyDescent="0.35">
      <c r="C1818" s="2" t="s">
        <v>23</v>
      </c>
      <c r="D1818" s="2" t="s">
        <v>24</v>
      </c>
      <c r="E1818" s="2" t="s">
        <v>26</v>
      </c>
      <c r="F1818" s="3">
        <v>44392</v>
      </c>
      <c r="G1818" s="4">
        <v>8484</v>
      </c>
      <c r="H1818" s="5">
        <v>201</v>
      </c>
      <c r="I1818" s="2">
        <v>606</v>
      </c>
    </row>
    <row r="1819" spans="3:9" x14ac:dyDescent="0.35">
      <c r="C1819" s="2" t="s">
        <v>56</v>
      </c>
      <c r="D1819" s="2" t="s">
        <v>40</v>
      </c>
      <c r="E1819" s="2" t="s">
        <v>34</v>
      </c>
      <c r="F1819" s="3">
        <v>44392</v>
      </c>
      <c r="G1819" s="4">
        <v>2009</v>
      </c>
      <c r="H1819" s="5">
        <v>75</v>
      </c>
      <c r="I1819" s="2">
        <v>155</v>
      </c>
    </row>
    <row r="1820" spans="3:9" x14ac:dyDescent="0.35">
      <c r="C1820" s="2" t="s">
        <v>68</v>
      </c>
      <c r="D1820" s="2" t="s">
        <v>28</v>
      </c>
      <c r="E1820" s="2" t="s">
        <v>58</v>
      </c>
      <c r="F1820" s="3">
        <v>44392</v>
      </c>
      <c r="G1820" s="4">
        <v>11473</v>
      </c>
      <c r="H1820" s="5">
        <v>80</v>
      </c>
      <c r="I1820" s="2">
        <v>1913</v>
      </c>
    </row>
    <row r="1821" spans="3:9" x14ac:dyDescent="0.35">
      <c r="C1821" s="2" t="s">
        <v>51</v>
      </c>
      <c r="D1821" s="2" t="s">
        <v>20</v>
      </c>
      <c r="E1821" s="2" t="s">
        <v>74</v>
      </c>
      <c r="F1821" s="3">
        <v>44392</v>
      </c>
      <c r="G1821" s="4">
        <v>945</v>
      </c>
      <c r="H1821" s="5">
        <v>18</v>
      </c>
      <c r="I1821" s="2">
        <v>45</v>
      </c>
    </row>
    <row r="1822" spans="3:9" x14ac:dyDescent="0.35">
      <c r="C1822" s="2" t="s">
        <v>37</v>
      </c>
      <c r="D1822" s="2" t="s">
        <v>40</v>
      </c>
      <c r="E1822" s="2" t="s">
        <v>63</v>
      </c>
      <c r="F1822" s="3">
        <v>44392</v>
      </c>
      <c r="G1822" s="4">
        <v>973</v>
      </c>
      <c r="H1822" s="5">
        <v>97</v>
      </c>
      <c r="I1822" s="2">
        <v>41</v>
      </c>
    </row>
    <row r="1823" spans="3:9" x14ac:dyDescent="0.35">
      <c r="C1823" s="2" t="s">
        <v>59</v>
      </c>
      <c r="D1823" s="2" t="s">
        <v>45</v>
      </c>
      <c r="E1823" s="2" t="s">
        <v>25</v>
      </c>
      <c r="F1823" s="3">
        <v>44392</v>
      </c>
      <c r="G1823" s="4">
        <v>6517</v>
      </c>
      <c r="H1823" s="5">
        <v>36</v>
      </c>
      <c r="I1823" s="2">
        <v>593</v>
      </c>
    </row>
    <row r="1824" spans="3:9" x14ac:dyDescent="0.35">
      <c r="C1824" s="2" t="s">
        <v>64</v>
      </c>
      <c r="D1824" s="2" t="s">
        <v>15</v>
      </c>
      <c r="E1824" s="2" t="s">
        <v>49</v>
      </c>
      <c r="F1824" s="3">
        <v>44393</v>
      </c>
      <c r="G1824" s="4">
        <v>7798</v>
      </c>
      <c r="H1824" s="5">
        <v>84</v>
      </c>
      <c r="I1824" s="2">
        <v>312</v>
      </c>
    </row>
    <row r="1825" spans="3:9" x14ac:dyDescent="0.35">
      <c r="C1825" s="2" t="s">
        <v>64</v>
      </c>
      <c r="D1825" s="2" t="s">
        <v>15</v>
      </c>
      <c r="E1825" s="2" t="s">
        <v>39</v>
      </c>
      <c r="F1825" s="3">
        <v>44393</v>
      </c>
      <c r="G1825" s="4">
        <v>966</v>
      </c>
      <c r="H1825" s="5">
        <v>171</v>
      </c>
      <c r="I1825" s="2">
        <v>57</v>
      </c>
    </row>
    <row r="1826" spans="3:9" x14ac:dyDescent="0.35">
      <c r="C1826" s="2" t="s">
        <v>35</v>
      </c>
      <c r="D1826" s="2" t="s">
        <v>15</v>
      </c>
      <c r="E1826" s="2" t="s">
        <v>26</v>
      </c>
      <c r="F1826" s="3">
        <v>44393</v>
      </c>
      <c r="G1826" s="4">
        <v>917</v>
      </c>
      <c r="H1826" s="5">
        <v>75</v>
      </c>
      <c r="I1826" s="2">
        <v>77</v>
      </c>
    </row>
    <row r="1827" spans="3:9" x14ac:dyDescent="0.35">
      <c r="C1827" s="2" t="s">
        <v>59</v>
      </c>
      <c r="D1827" s="2" t="s">
        <v>45</v>
      </c>
      <c r="E1827" s="2" t="s">
        <v>17</v>
      </c>
      <c r="F1827" s="3">
        <v>44393</v>
      </c>
      <c r="G1827" s="4">
        <v>434</v>
      </c>
      <c r="H1827" s="5">
        <v>211</v>
      </c>
      <c r="I1827" s="2">
        <v>17</v>
      </c>
    </row>
    <row r="1828" spans="3:9" x14ac:dyDescent="0.35">
      <c r="C1828" s="2" t="s">
        <v>52</v>
      </c>
      <c r="D1828" s="2" t="s">
        <v>40</v>
      </c>
      <c r="E1828" s="2" t="s">
        <v>49</v>
      </c>
      <c r="F1828" s="3">
        <v>44393</v>
      </c>
      <c r="G1828" s="4">
        <v>9037</v>
      </c>
      <c r="H1828" s="5">
        <v>509</v>
      </c>
      <c r="I1828" s="2">
        <v>323</v>
      </c>
    </row>
    <row r="1829" spans="3:9" x14ac:dyDescent="0.35">
      <c r="C1829" s="2" t="s">
        <v>68</v>
      </c>
      <c r="D1829" s="2" t="s">
        <v>40</v>
      </c>
      <c r="E1829" s="2" t="s">
        <v>73</v>
      </c>
      <c r="F1829" s="3">
        <v>44393</v>
      </c>
      <c r="G1829" s="4">
        <v>364</v>
      </c>
      <c r="H1829" s="5">
        <v>17</v>
      </c>
      <c r="I1829" s="2">
        <v>22</v>
      </c>
    </row>
    <row r="1830" spans="3:9" x14ac:dyDescent="0.35">
      <c r="C1830" s="2" t="s">
        <v>30</v>
      </c>
      <c r="D1830" s="2" t="s">
        <v>28</v>
      </c>
      <c r="E1830" s="2" t="s">
        <v>32</v>
      </c>
      <c r="F1830" s="3">
        <v>44393</v>
      </c>
      <c r="G1830" s="4">
        <v>7903</v>
      </c>
      <c r="H1830" s="5">
        <v>14</v>
      </c>
      <c r="I1830" s="2">
        <v>416</v>
      </c>
    </row>
    <row r="1831" spans="3:9" x14ac:dyDescent="0.35">
      <c r="C1831" s="2" t="s">
        <v>41</v>
      </c>
      <c r="D1831" s="2" t="s">
        <v>28</v>
      </c>
      <c r="E1831" s="2" t="s">
        <v>43</v>
      </c>
      <c r="F1831" s="3">
        <v>44393</v>
      </c>
      <c r="G1831" s="4">
        <v>8540</v>
      </c>
      <c r="H1831" s="5">
        <v>154</v>
      </c>
      <c r="I1831" s="2">
        <v>389</v>
      </c>
    </row>
    <row r="1832" spans="3:9" x14ac:dyDescent="0.35">
      <c r="C1832" s="2" t="s">
        <v>62</v>
      </c>
      <c r="D1832" s="2" t="s">
        <v>24</v>
      </c>
      <c r="E1832" s="2" t="s">
        <v>39</v>
      </c>
      <c r="F1832" s="3">
        <v>44393</v>
      </c>
      <c r="G1832" s="4">
        <v>4130</v>
      </c>
      <c r="H1832" s="5">
        <v>64</v>
      </c>
      <c r="I1832" s="2">
        <v>207</v>
      </c>
    </row>
    <row r="1833" spans="3:9" x14ac:dyDescent="0.35">
      <c r="C1833" s="2" t="s">
        <v>23</v>
      </c>
      <c r="D1833" s="2" t="s">
        <v>28</v>
      </c>
      <c r="E1833" s="2" t="s">
        <v>44</v>
      </c>
      <c r="F1833" s="3">
        <v>44393</v>
      </c>
      <c r="G1833" s="4">
        <v>2653</v>
      </c>
      <c r="H1833" s="5">
        <v>161</v>
      </c>
      <c r="I1833" s="2">
        <v>166</v>
      </c>
    </row>
    <row r="1834" spans="3:9" x14ac:dyDescent="0.35">
      <c r="C1834" s="2" t="s">
        <v>66</v>
      </c>
      <c r="D1834" s="2" t="s">
        <v>45</v>
      </c>
      <c r="E1834" s="2" t="s">
        <v>44</v>
      </c>
      <c r="F1834" s="3">
        <v>44393</v>
      </c>
      <c r="G1834" s="4">
        <v>7133</v>
      </c>
      <c r="H1834" s="5">
        <v>84</v>
      </c>
      <c r="I1834" s="2">
        <v>549</v>
      </c>
    </row>
    <row r="1835" spans="3:9" x14ac:dyDescent="0.35">
      <c r="C1835" s="2" t="s">
        <v>59</v>
      </c>
      <c r="D1835" s="2" t="s">
        <v>28</v>
      </c>
      <c r="E1835" s="2" t="s">
        <v>57</v>
      </c>
      <c r="F1835" s="3">
        <v>44393</v>
      </c>
      <c r="G1835" s="4">
        <v>6678</v>
      </c>
      <c r="H1835" s="5">
        <v>32</v>
      </c>
      <c r="I1835" s="2">
        <v>268</v>
      </c>
    </row>
    <row r="1836" spans="3:9" x14ac:dyDescent="0.35">
      <c r="C1836" s="2" t="s">
        <v>64</v>
      </c>
      <c r="D1836" s="2" t="s">
        <v>20</v>
      </c>
      <c r="E1836" s="2" t="s">
        <v>38</v>
      </c>
      <c r="F1836" s="3">
        <v>44393</v>
      </c>
      <c r="G1836" s="4">
        <v>9884</v>
      </c>
      <c r="H1836" s="5">
        <v>258</v>
      </c>
      <c r="I1836" s="2">
        <v>396</v>
      </c>
    </row>
    <row r="1837" spans="3:9" x14ac:dyDescent="0.35">
      <c r="C1837" s="2" t="s">
        <v>62</v>
      </c>
      <c r="D1837" s="2" t="s">
        <v>40</v>
      </c>
      <c r="E1837" s="2" t="s">
        <v>26</v>
      </c>
      <c r="F1837" s="3">
        <v>44393</v>
      </c>
      <c r="G1837" s="4">
        <v>11417</v>
      </c>
      <c r="H1837" s="5">
        <v>45</v>
      </c>
      <c r="I1837" s="2">
        <v>1269</v>
      </c>
    </row>
    <row r="1838" spans="3:9" x14ac:dyDescent="0.35">
      <c r="C1838" s="2" t="s">
        <v>59</v>
      </c>
      <c r="D1838" s="2" t="s">
        <v>20</v>
      </c>
      <c r="E1838" s="2" t="s">
        <v>38</v>
      </c>
      <c r="F1838" s="3">
        <v>44393</v>
      </c>
      <c r="G1838" s="4">
        <v>11039</v>
      </c>
      <c r="H1838" s="5">
        <v>91</v>
      </c>
      <c r="I1838" s="2">
        <v>409</v>
      </c>
    </row>
    <row r="1839" spans="3:9" x14ac:dyDescent="0.35">
      <c r="C1839" s="2" t="s">
        <v>51</v>
      </c>
      <c r="D1839" s="2" t="s">
        <v>40</v>
      </c>
      <c r="E1839" s="2" t="s">
        <v>53</v>
      </c>
      <c r="F1839" s="3">
        <v>44393</v>
      </c>
      <c r="G1839" s="4">
        <v>189</v>
      </c>
      <c r="H1839" s="5">
        <v>229</v>
      </c>
      <c r="I1839" s="2">
        <v>7</v>
      </c>
    </row>
    <row r="1840" spans="3:9" x14ac:dyDescent="0.35">
      <c r="C1840" s="2" t="s">
        <v>62</v>
      </c>
      <c r="D1840" s="2" t="s">
        <v>20</v>
      </c>
      <c r="E1840" s="2" t="s">
        <v>75</v>
      </c>
      <c r="F1840" s="3">
        <v>44393</v>
      </c>
      <c r="G1840" s="4">
        <v>2835</v>
      </c>
      <c r="H1840" s="5">
        <v>6</v>
      </c>
      <c r="I1840" s="2">
        <v>135</v>
      </c>
    </row>
    <row r="1841" spans="3:9" x14ac:dyDescent="0.35">
      <c r="C1841" s="2" t="s">
        <v>30</v>
      </c>
      <c r="D1841" s="2" t="s">
        <v>24</v>
      </c>
      <c r="E1841" s="2" t="s">
        <v>53</v>
      </c>
      <c r="F1841" s="3">
        <v>44393</v>
      </c>
      <c r="G1841" s="4">
        <v>4214</v>
      </c>
      <c r="H1841" s="5">
        <v>116</v>
      </c>
      <c r="I1841" s="2">
        <v>141</v>
      </c>
    </row>
    <row r="1842" spans="3:9" x14ac:dyDescent="0.35">
      <c r="C1842" s="2" t="s">
        <v>64</v>
      </c>
      <c r="D1842" s="2" t="s">
        <v>20</v>
      </c>
      <c r="E1842" s="2" t="s">
        <v>44</v>
      </c>
      <c r="F1842" s="3">
        <v>44393</v>
      </c>
      <c r="G1842" s="4">
        <v>3031</v>
      </c>
      <c r="H1842" s="5">
        <v>505</v>
      </c>
      <c r="I1842" s="2">
        <v>145</v>
      </c>
    </row>
    <row r="1843" spans="3:9" x14ac:dyDescent="0.35">
      <c r="C1843" s="2" t="s">
        <v>71</v>
      </c>
      <c r="D1843" s="2" t="s">
        <v>20</v>
      </c>
      <c r="E1843" s="2" t="s">
        <v>43</v>
      </c>
      <c r="F1843" s="3">
        <v>44393</v>
      </c>
      <c r="G1843" s="4">
        <v>4851</v>
      </c>
      <c r="H1843" s="5">
        <v>131</v>
      </c>
      <c r="I1843" s="2">
        <v>211</v>
      </c>
    </row>
    <row r="1844" spans="3:9" x14ac:dyDescent="0.35">
      <c r="C1844" s="2" t="s">
        <v>68</v>
      </c>
      <c r="D1844" s="2" t="s">
        <v>45</v>
      </c>
      <c r="E1844" s="2" t="s">
        <v>44</v>
      </c>
      <c r="F1844" s="3">
        <v>44393</v>
      </c>
      <c r="G1844" s="4">
        <v>4543</v>
      </c>
      <c r="H1844" s="5">
        <v>364</v>
      </c>
      <c r="I1844" s="2">
        <v>240</v>
      </c>
    </row>
    <row r="1845" spans="3:9" x14ac:dyDescent="0.35">
      <c r="C1845" s="2" t="s">
        <v>64</v>
      </c>
      <c r="D1845" s="2" t="s">
        <v>40</v>
      </c>
      <c r="E1845" s="2" t="s">
        <v>34</v>
      </c>
      <c r="F1845" s="3">
        <v>44396</v>
      </c>
      <c r="G1845" s="4">
        <v>3108</v>
      </c>
      <c r="H1845" s="5">
        <v>210</v>
      </c>
      <c r="I1845" s="2">
        <v>389</v>
      </c>
    </row>
    <row r="1846" spans="3:9" x14ac:dyDescent="0.35">
      <c r="C1846" s="2" t="s">
        <v>52</v>
      </c>
      <c r="D1846" s="2" t="s">
        <v>45</v>
      </c>
      <c r="E1846" s="2" t="s">
        <v>49</v>
      </c>
      <c r="F1846" s="3">
        <v>44396</v>
      </c>
      <c r="G1846" s="4">
        <v>3563</v>
      </c>
      <c r="H1846" s="5">
        <v>69</v>
      </c>
      <c r="I1846" s="2">
        <v>128</v>
      </c>
    </row>
    <row r="1847" spans="3:9" x14ac:dyDescent="0.35">
      <c r="C1847" s="2" t="s">
        <v>78</v>
      </c>
      <c r="D1847" s="2" t="s">
        <v>20</v>
      </c>
      <c r="E1847" s="2" t="s">
        <v>16</v>
      </c>
      <c r="F1847" s="3">
        <v>44396</v>
      </c>
      <c r="G1847" s="4">
        <v>8981</v>
      </c>
      <c r="H1847" s="5">
        <v>173</v>
      </c>
      <c r="I1847" s="2">
        <v>499</v>
      </c>
    </row>
    <row r="1848" spans="3:9" x14ac:dyDescent="0.35">
      <c r="C1848" s="2" t="s">
        <v>47</v>
      </c>
      <c r="D1848" s="2" t="s">
        <v>24</v>
      </c>
      <c r="E1848" s="2" t="s">
        <v>49</v>
      </c>
      <c r="F1848" s="3">
        <v>44396</v>
      </c>
      <c r="G1848" s="4">
        <v>833</v>
      </c>
      <c r="H1848" s="5">
        <v>105</v>
      </c>
      <c r="I1848" s="2">
        <v>34</v>
      </c>
    </row>
    <row r="1849" spans="3:9" x14ac:dyDescent="0.35">
      <c r="C1849" s="2" t="s">
        <v>76</v>
      </c>
      <c r="D1849" s="2" t="s">
        <v>24</v>
      </c>
      <c r="E1849" s="2" t="s">
        <v>38</v>
      </c>
      <c r="F1849" s="3">
        <v>44396</v>
      </c>
      <c r="G1849" s="4">
        <v>4165</v>
      </c>
      <c r="H1849" s="5">
        <v>20</v>
      </c>
      <c r="I1849" s="2">
        <v>155</v>
      </c>
    </row>
    <row r="1850" spans="3:9" x14ac:dyDescent="0.35">
      <c r="C1850" s="2" t="s">
        <v>47</v>
      </c>
      <c r="D1850" s="2" t="s">
        <v>15</v>
      </c>
      <c r="E1850" s="2" t="s">
        <v>49</v>
      </c>
      <c r="F1850" s="3">
        <v>44396</v>
      </c>
      <c r="G1850" s="4">
        <v>896</v>
      </c>
      <c r="H1850" s="5">
        <v>211</v>
      </c>
      <c r="I1850" s="2">
        <v>36</v>
      </c>
    </row>
    <row r="1851" spans="3:9" x14ac:dyDescent="0.35">
      <c r="C1851" s="2" t="s">
        <v>47</v>
      </c>
      <c r="D1851" s="2" t="s">
        <v>24</v>
      </c>
      <c r="E1851" s="2" t="s">
        <v>34</v>
      </c>
      <c r="F1851" s="3">
        <v>44396</v>
      </c>
      <c r="G1851" s="4">
        <v>12943</v>
      </c>
      <c r="H1851" s="5">
        <v>9</v>
      </c>
      <c r="I1851" s="2">
        <v>925</v>
      </c>
    </row>
    <row r="1852" spans="3:9" x14ac:dyDescent="0.35">
      <c r="C1852" s="2" t="s">
        <v>59</v>
      </c>
      <c r="D1852" s="2" t="s">
        <v>20</v>
      </c>
      <c r="E1852" s="2" t="s">
        <v>31</v>
      </c>
      <c r="F1852" s="3">
        <v>44396</v>
      </c>
      <c r="G1852" s="4">
        <v>3983</v>
      </c>
      <c r="H1852" s="5">
        <v>327</v>
      </c>
      <c r="I1852" s="2">
        <v>182</v>
      </c>
    </row>
    <row r="1853" spans="3:9" x14ac:dyDescent="0.35">
      <c r="C1853" s="2" t="s">
        <v>68</v>
      </c>
      <c r="D1853" s="2" t="s">
        <v>40</v>
      </c>
      <c r="E1853" s="2" t="s">
        <v>61</v>
      </c>
      <c r="F1853" s="3">
        <v>44397</v>
      </c>
      <c r="G1853" s="4">
        <v>4025</v>
      </c>
      <c r="H1853" s="5">
        <v>73</v>
      </c>
      <c r="I1853" s="2">
        <v>161</v>
      </c>
    </row>
    <row r="1854" spans="3:9" x14ac:dyDescent="0.35">
      <c r="C1854" s="2" t="s">
        <v>23</v>
      </c>
      <c r="D1854" s="2" t="s">
        <v>15</v>
      </c>
      <c r="E1854" s="2" t="s">
        <v>31</v>
      </c>
      <c r="F1854" s="3">
        <v>44397</v>
      </c>
      <c r="G1854" s="4">
        <v>4809</v>
      </c>
      <c r="H1854" s="5">
        <v>169</v>
      </c>
      <c r="I1854" s="2">
        <v>241</v>
      </c>
    </row>
    <row r="1855" spans="3:9" x14ac:dyDescent="0.35">
      <c r="C1855" s="2" t="s">
        <v>64</v>
      </c>
      <c r="D1855" s="2" t="s">
        <v>40</v>
      </c>
      <c r="E1855" s="2" t="s">
        <v>44</v>
      </c>
      <c r="F1855" s="3">
        <v>44397</v>
      </c>
      <c r="G1855" s="4">
        <v>6398</v>
      </c>
      <c r="H1855" s="5">
        <v>106</v>
      </c>
      <c r="I1855" s="2">
        <v>400</v>
      </c>
    </row>
    <row r="1856" spans="3:9" x14ac:dyDescent="0.35">
      <c r="C1856" s="2" t="s">
        <v>52</v>
      </c>
      <c r="D1856" s="2" t="s">
        <v>28</v>
      </c>
      <c r="E1856" s="2" t="s">
        <v>73</v>
      </c>
      <c r="F1856" s="3">
        <v>44397</v>
      </c>
      <c r="G1856" s="4">
        <v>2387</v>
      </c>
      <c r="H1856" s="5">
        <v>160</v>
      </c>
      <c r="I1856" s="2">
        <v>171</v>
      </c>
    </row>
    <row r="1857" spans="3:9" x14ac:dyDescent="0.35">
      <c r="C1857" s="2" t="s">
        <v>48</v>
      </c>
      <c r="D1857" s="2" t="s">
        <v>20</v>
      </c>
      <c r="E1857" s="2" t="s">
        <v>34</v>
      </c>
      <c r="F1857" s="3">
        <v>44397</v>
      </c>
      <c r="G1857" s="4">
        <v>5789</v>
      </c>
      <c r="H1857" s="5">
        <v>245</v>
      </c>
      <c r="I1857" s="2">
        <v>446</v>
      </c>
    </row>
    <row r="1858" spans="3:9" x14ac:dyDescent="0.35">
      <c r="C1858" s="2" t="s">
        <v>66</v>
      </c>
      <c r="D1858" s="2" t="s">
        <v>28</v>
      </c>
      <c r="E1858" s="2" t="s">
        <v>38</v>
      </c>
      <c r="F1858" s="3">
        <v>44397</v>
      </c>
      <c r="G1858" s="4">
        <v>6769</v>
      </c>
      <c r="H1858" s="5">
        <v>60</v>
      </c>
      <c r="I1858" s="2">
        <v>219</v>
      </c>
    </row>
    <row r="1859" spans="3:9" x14ac:dyDescent="0.35">
      <c r="C1859" s="2" t="s">
        <v>71</v>
      </c>
      <c r="D1859" s="2" t="s">
        <v>45</v>
      </c>
      <c r="E1859" s="2" t="s">
        <v>25</v>
      </c>
      <c r="F1859" s="3">
        <v>44397</v>
      </c>
      <c r="G1859" s="4">
        <v>3248</v>
      </c>
      <c r="H1859" s="5">
        <v>113</v>
      </c>
      <c r="I1859" s="2">
        <v>271</v>
      </c>
    </row>
    <row r="1860" spans="3:9" x14ac:dyDescent="0.35">
      <c r="C1860" s="2" t="s">
        <v>51</v>
      </c>
      <c r="D1860" s="2" t="s">
        <v>24</v>
      </c>
      <c r="E1860" s="2" t="s">
        <v>53</v>
      </c>
      <c r="F1860" s="3">
        <v>44397</v>
      </c>
      <c r="G1860" s="4">
        <v>11473</v>
      </c>
      <c r="H1860" s="5">
        <v>290</v>
      </c>
      <c r="I1860" s="2">
        <v>499</v>
      </c>
    </row>
    <row r="1861" spans="3:9" x14ac:dyDescent="0.35">
      <c r="C1861" s="2" t="s">
        <v>23</v>
      </c>
      <c r="D1861" s="2" t="s">
        <v>20</v>
      </c>
      <c r="E1861" s="2" t="s">
        <v>16</v>
      </c>
      <c r="F1861" s="3">
        <v>44397</v>
      </c>
      <c r="G1861" s="4">
        <v>819</v>
      </c>
      <c r="H1861" s="5">
        <v>135</v>
      </c>
      <c r="I1861" s="2">
        <v>49</v>
      </c>
    </row>
    <row r="1862" spans="3:9" x14ac:dyDescent="0.35">
      <c r="C1862" s="2" t="s">
        <v>48</v>
      </c>
      <c r="D1862" s="2" t="s">
        <v>28</v>
      </c>
      <c r="E1862" s="2" t="s">
        <v>74</v>
      </c>
      <c r="F1862" s="3">
        <v>44397</v>
      </c>
      <c r="G1862" s="4">
        <v>6195</v>
      </c>
      <c r="H1862" s="5">
        <v>66</v>
      </c>
      <c r="I1862" s="2">
        <v>239</v>
      </c>
    </row>
    <row r="1863" spans="3:9" x14ac:dyDescent="0.35">
      <c r="C1863" s="2" t="s">
        <v>47</v>
      </c>
      <c r="D1863" s="2" t="s">
        <v>28</v>
      </c>
      <c r="E1863" s="2" t="s">
        <v>74</v>
      </c>
      <c r="F1863" s="3">
        <v>44397</v>
      </c>
      <c r="G1863" s="4">
        <v>2961</v>
      </c>
      <c r="H1863" s="5">
        <v>24</v>
      </c>
      <c r="I1863" s="2">
        <v>119</v>
      </c>
    </row>
    <row r="1864" spans="3:9" x14ac:dyDescent="0.35">
      <c r="C1864" s="2" t="s">
        <v>30</v>
      </c>
      <c r="D1864" s="2" t="s">
        <v>40</v>
      </c>
      <c r="E1864" s="2" t="s">
        <v>61</v>
      </c>
      <c r="F1864" s="3">
        <v>44397</v>
      </c>
      <c r="G1864" s="4">
        <v>3360</v>
      </c>
      <c r="H1864" s="5">
        <v>247</v>
      </c>
      <c r="I1864" s="2">
        <v>147</v>
      </c>
    </row>
    <row r="1865" spans="3:9" x14ac:dyDescent="0.35">
      <c r="C1865" s="2" t="s">
        <v>64</v>
      </c>
      <c r="D1865" s="2" t="s">
        <v>28</v>
      </c>
      <c r="E1865" s="2" t="s">
        <v>32</v>
      </c>
      <c r="F1865" s="3">
        <v>44397</v>
      </c>
      <c r="G1865" s="4">
        <v>10059</v>
      </c>
      <c r="H1865" s="5">
        <v>284</v>
      </c>
      <c r="I1865" s="2">
        <v>592</v>
      </c>
    </row>
    <row r="1866" spans="3:9" x14ac:dyDescent="0.35">
      <c r="C1866" s="2" t="s">
        <v>59</v>
      </c>
      <c r="D1866" s="2" t="s">
        <v>45</v>
      </c>
      <c r="E1866" s="2" t="s">
        <v>61</v>
      </c>
      <c r="F1866" s="3">
        <v>44397</v>
      </c>
      <c r="G1866" s="4">
        <v>5257</v>
      </c>
      <c r="H1866" s="5">
        <v>278</v>
      </c>
      <c r="I1866" s="2">
        <v>229</v>
      </c>
    </row>
    <row r="1867" spans="3:9" x14ac:dyDescent="0.35">
      <c r="C1867" s="2" t="s">
        <v>77</v>
      </c>
      <c r="D1867" s="2" t="s">
        <v>28</v>
      </c>
      <c r="E1867" s="2" t="s">
        <v>73</v>
      </c>
      <c r="F1867" s="3">
        <v>44398</v>
      </c>
      <c r="G1867" s="4">
        <v>1596</v>
      </c>
      <c r="H1867" s="5">
        <v>244</v>
      </c>
      <c r="I1867" s="2">
        <v>84</v>
      </c>
    </row>
    <row r="1868" spans="3:9" x14ac:dyDescent="0.35">
      <c r="C1868" s="2" t="s">
        <v>30</v>
      </c>
      <c r="D1868" s="2" t="s">
        <v>20</v>
      </c>
      <c r="E1868" s="2" t="s">
        <v>57</v>
      </c>
      <c r="F1868" s="3">
        <v>44398</v>
      </c>
      <c r="G1868" s="4">
        <v>8316</v>
      </c>
      <c r="H1868" s="5">
        <v>85</v>
      </c>
      <c r="I1868" s="2">
        <v>320</v>
      </c>
    </row>
    <row r="1869" spans="3:9" x14ac:dyDescent="0.35">
      <c r="C1869" s="2" t="s">
        <v>23</v>
      </c>
      <c r="D1869" s="2" t="s">
        <v>45</v>
      </c>
      <c r="E1869" s="2" t="s">
        <v>26</v>
      </c>
      <c r="F1869" s="3">
        <v>44398</v>
      </c>
      <c r="G1869" s="4">
        <v>3283</v>
      </c>
      <c r="H1869" s="5">
        <v>356</v>
      </c>
      <c r="I1869" s="2">
        <v>235</v>
      </c>
    </row>
    <row r="1870" spans="3:9" x14ac:dyDescent="0.35">
      <c r="C1870" s="2" t="s">
        <v>30</v>
      </c>
      <c r="D1870" s="2" t="s">
        <v>20</v>
      </c>
      <c r="E1870" s="2" t="s">
        <v>63</v>
      </c>
      <c r="F1870" s="3">
        <v>44398</v>
      </c>
      <c r="G1870" s="4">
        <v>6727</v>
      </c>
      <c r="H1870" s="5">
        <v>113</v>
      </c>
      <c r="I1870" s="2">
        <v>217</v>
      </c>
    </row>
    <row r="1871" spans="3:9" x14ac:dyDescent="0.35">
      <c r="C1871" s="2" t="s">
        <v>56</v>
      </c>
      <c r="D1871" s="2" t="s">
        <v>40</v>
      </c>
      <c r="E1871" s="2" t="s">
        <v>43</v>
      </c>
      <c r="F1871" s="3">
        <v>44398</v>
      </c>
      <c r="G1871" s="4">
        <v>1344</v>
      </c>
      <c r="H1871" s="5">
        <v>252</v>
      </c>
      <c r="I1871" s="2">
        <v>68</v>
      </c>
    </row>
    <row r="1872" spans="3:9" x14ac:dyDescent="0.35">
      <c r="C1872" s="2" t="s">
        <v>35</v>
      </c>
      <c r="D1872" s="2" t="s">
        <v>40</v>
      </c>
      <c r="E1872" s="2" t="s">
        <v>39</v>
      </c>
      <c r="F1872" s="3">
        <v>44398</v>
      </c>
      <c r="G1872" s="4">
        <v>4774</v>
      </c>
      <c r="H1872" s="5">
        <v>72</v>
      </c>
      <c r="I1872" s="2">
        <v>319</v>
      </c>
    </row>
    <row r="1873" spans="3:9" x14ac:dyDescent="0.35">
      <c r="C1873" s="2" t="s">
        <v>30</v>
      </c>
      <c r="D1873" s="2" t="s">
        <v>28</v>
      </c>
      <c r="E1873" s="2" t="s">
        <v>17</v>
      </c>
      <c r="F1873" s="3">
        <v>44398</v>
      </c>
      <c r="G1873" s="4">
        <v>399</v>
      </c>
      <c r="H1873" s="5">
        <v>243</v>
      </c>
      <c r="I1873" s="2">
        <v>14</v>
      </c>
    </row>
    <row r="1874" spans="3:9" x14ac:dyDescent="0.35">
      <c r="C1874" s="2" t="s">
        <v>66</v>
      </c>
      <c r="D1874" s="2" t="s">
        <v>40</v>
      </c>
      <c r="E1874" s="2" t="s">
        <v>17</v>
      </c>
      <c r="F1874" s="3">
        <v>44398</v>
      </c>
      <c r="G1874" s="4">
        <v>3024</v>
      </c>
      <c r="H1874" s="5">
        <v>301</v>
      </c>
      <c r="I1874" s="2">
        <v>121</v>
      </c>
    </row>
    <row r="1875" spans="3:9" x14ac:dyDescent="0.35">
      <c r="C1875" s="2" t="s">
        <v>68</v>
      </c>
      <c r="D1875" s="2" t="s">
        <v>40</v>
      </c>
      <c r="E1875" s="2" t="s">
        <v>32</v>
      </c>
      <c r="F1875" s="3">
        <v>44398</v>
      </c>
      <c r="G1875" s="4">
        <v>602</v>
      </c>
      <c r="H1875" s="5">
        <v>126</v>
      </c>
      <c r="I1875" s="2">
        <v>41</v>
      </c>
    </row>
    <row r="1876" spans="3:9" x14ac:dyDescent="0.35">
      <c r="C1876" s="2" t="s">
        <v>69</v>
      </c>
      <c r="D1876" s="2" t="s">
        <v>20</v>
      </c>
      <c r="E1876" s="2" t="s">
        <v>75</v>
      </c>
      <c r="F1876" s="3">
        <v>44398</v>
      </c>
      <c r="G1876" s="4">
        <v>8673</v>
      </c>
      <c r="H1876" s="5">
        <v>94</v>
      </c>
      <c r="I1876" s="2">
        <v>434</v>
      </c>
    </row>
    <row r="1877" spans="3:9" x14ac:dyDescent="0.35">
      <c r="C1877" s="2" t="s">
        <v>70</v>
      </c>
      <c r="D1877" s="2" t="s">
        <v>40</v>
      </c>
      <c r="E1877" s="2" t="s">
        <v>73</v>
      </c>
      <c r="F1877" s="3">
        <v>44398</v>
      </c>
      <c r="G1877" s="4">
        <v>12404</v>
      </c>
      <c r="H1877" s="5">
        <v>192</v>
      </c>
      <c r="I1877" s="2">
        <v>591</v>
      </c>
    </row>
    <row r="1878" spans="3:9" x14ac:dyDescent="0.35">
      <c r="C1878" s="2" t="s">
        <v>41</v>
      </c>
      <c r="D1878" s="2" t="s">
        <v>24</v>
      </c>
      <c r="E1878" s="2" t="s">
        <v>44</v>
      </c>
      <c r="F1878" s="3">
        <v>44398</v>
      </c>
      <c r="G1878" s="4">
        <v>9541</v>
      </c>
      <c r="H1878" s="5">
        <v>54</v>
      </c>
      <c r="I1878" s="2">
        <v>637</v>
      </c>
    </row>
    <row r="1879" spans="3:9" x14ac:dyDescent="0.35">
      <c r="C1879" s="2" t="s">
        <v>70</v>
      </c>
      <c r="D1879" s="2" t="s">
        <v>28</v>
      </c>
      <c r="E1879" s="2" t="s">
        <v>32</v>
      </c>
      <c r="F1879" s="3">
        <v>44398</v>
      </c>
      <c r="G1879" s="4">
        <v>483</v>
      </c>
      <c r="H1879" s="5">
        <v>180</v>
      </c>
      <c r="I1879" s="2">
        <v>25</v>
      </c>
    </row>
    <row r="1880" spans="3:9" x14ac:dyDescent="0.35">
      <c r="C1880" s="2" t="s">
        <v>41</v>
      </c>
      <c r="D1880" s="2" t="s">
        <v>15</v>
      </c>
      <c r="E1880" s="2" t="s">
        <v>49</v>
      </c>
      <c r="F1880" s="3">
        <v>44398</v>
      </c>
      <c r="G1880" s="4">
        <v>2709</v>
      </c>
      <c r="H1880" s="5">
        <v>173</v>
      </c>
      <c r="I1880" s="2">
        <v>97</v>
      </c>
    </row>
    <row r="1881" spans="3:9" x14ac:dyDescent="0.35">
      <c r="C1881" s="2" t="s">
        <v>51</v>
      </c>
      <c r="D1881" s="2" t="s">
        <v>45</v>
      </c>
      <c r="E1881" s="2" t="s">
        <v>16</v>
      </c>
      <c r="F1881" s="3">
        <v>44398</v>
      </c>
      <c r="G1881" s="4">
        <v>10983</v>
      </c>
      <c r="H1881" s="5">
        <v>68</v>
      </c>
      <c r="I1881" s="2">
        <v>687</v>
      </c>
    </row>
    <row r="1882" spans="3:9" x14ac:dyDescent="0.35">
      <c r="C1882" s="2" t="s">
        <v>76</v>
      </c>
      <c r="D1882" s="2" t="s">
        <v>15</v>
      </c>
      <c r="E1882" s="2" t="s">
        <v>38</v>
      </c>
      <c r="F1882" s="3">
        <v>44399</v>
      </c>
      <c r="G1882" s="4">
        <v>4326</v>
      </c>
      <c r="H1882" s="5">
        <v>183</v>
      </c>
      <c r="I1882" s="2">
        <v>140</v>
      </c>
    </row>
    <row r="1883" spans="3:9" x14ac:dyDescent="0.35">
      <c r="C1883" s="2" t="s">
        <v>30</v>
      </c>
      <c r="D1883" s="2" t="s">
        <v>15</v>
      </c>
      <c r="E1883" s="2" t="s">
        <v>39</v>
      </c>
      <c r="F1883" s="3">
        <v>44399</v>
      </c>
      <c r="G1883" s="4">
        <v>112</v>
      </c>
      <c r="H1883" s="5">
        <v>89</v>
      </c>
      <c r="I1883" s="2">
        <v>7</v>
      </c>
    </row>
    <row r="1884" spans="3:9" x14ac:dyDescent="0.35">
      <c r="C1884" s="2" t="s">
        <v>48</v>
      </c>
      <c r="D1884" s="2" t="s">
        <v>28</v>
      </c>
      <c r="E1884" s="2" t="s">
        <v>34</v>
      </c>
      <c r="F1884" s="3">
        <v>44399</v>
      </c>
      <c r="G1884" s="4">
        <v>5565</v>
      </c>
      <c r="H1884" s="5">
        <v>39</v>
      </c>
      <c r="I1884" s="2">
        <v>619</v>
      </c>
    </row>
    <row r="1885" spans="3:9" x14ac:dyDescent="0.35">
      <c r="C1885" s="2" t="s">
        <v>48</v>
      </c>
      <c r="D1885" s="2" t="s">
        <v>40</v>
      </c>
      <c r="E1885" s="2" t="s">
        <v>26</v>
      </c>
      <c r="F1885" s="3">
        <v>44399</v>
      </c>
      <c r="G1885" s="4">
        <v>9898</v>
      </c>
      <c r="H1885" s="5">
        <v>110</v>
      </c>
      <c r="I1885" s="2">
        <v>1100</v>
      </c>
    </row>
    <row r="1886" spans="3:9" x14ac:dyDescent="0.35">
      <c r="C1886" s="2" t="s">
        <v>37</v>
      </c>
      <c r="D1886" s="2" t="s">
        <v>28</v>
      </c>
      <c r="E1886" s="2" t="s">
        <v>63</v>
      </c>
      <c r="F1886" s="3">
        <v>44399</v>
      </c>
      <c r="G1886" s="4">
        <v>476</v>
      </c>
      <c r="H1886" s="5">
        <v>176</v>
      </c>
      <c r="I1886" s="2">
        <v>20</v>
      </c>
    </row>
    <row r="1887" spans="3:9" x14ac:dyDescent="0.35">
      <c r="C1887" s="2" t="s">
        <v>78</v>
      </c>
      <c r="D1887" s="2" t="s">
        <v>28</v>
      </c>
      <c r="E1887" s="2" t="s">
        <v>44</v>
      </c>
      <c r="F1887" s="3">
        <v>44399</v>
      </c>
      <c r="G1887" s="4">
        <v>4599</v>
      </c>
      <c r="H1887" s="5">
        <v>197</v>
      </c>
      <c r="I1887" s="2">
        <v>329</v>
      </c>
    </row>
    <row r="1888" spans="3:9" x14ac:dyDescent="0.35">
      <c r="C1888" s="2" t="s">
        <v>35</v>
      </c>
      <c r="D1888" s="2" t="s">
        <v>28</v>
      </c>
      <c r="E1888" s="2" t="s">
        <v>25</v>
      </c>
      <c r="F1888" s="3">
        <v>44399</v>
      </c>
      <c r="G1888" s="4">
        <v>3031</v>
      </c>
      <c r="H1888" s="5">
        <v>113</v>
      </c>
      <c r="I1888" s="2">
        <v>190</v>
      </c>
    </row>
    <row r="1889" spans="3:9" x14ac:dyDescent="0.35">
      <c r="C1889" s="2" t="s">
        <v>23</v>
      </c>
      <c r="D1889" s="2" t="s">
        <v>45</v>
      </c>
      <c r="E1889" s="2" t="s">
        <v>63</v>
      </c>
      <c r="F1889" s="3">
        <v>44399</v>
      </c>
      <c r="G1889" s="4">
        <v>5208</v>
      </c>
      <c r="H1889" s="5">
        <v>124</v>
      </c>
      <c r="I1889" s="2">
        <v>186</v>
      </c>
    </row>
    <row r="1890" spans="3:9" x14ac:dyDescent="0.35">
      <c r="C1890" s="2" t="s">
        <v>41</v>
      </c>
      <c r="D1890" s="2" t="s">
        <v>28</v>
      </c>
      <c r="E1890" s="2" t="s">
        <v>75</v>
      </c>
      <c r="F1890" s="3">
        <v>44399</v>
      </c>
      <c r="G1890" s="4">
        <v>5873</v>
      </c>
      <c r="H1890" s="5">
        <v>185</v>
      </c>
      <c r="I1890" s="2">
        <v>267</v>
      </c>
    </row>
    <row r="1891" spans="3:9" x14ac:dyDescent="0.35">
      <c r="C1891" s="2" t="s">
        <v>30</v>
      </c>
      <c r="D1891" s="2" t="s">
        <v>20</v>
      </c>
      <c r="E1891" s="2" t="s">
        <v>61</v>
      </c>
      <c r="F1891" s="3">
        <v>44399</v>
      </c>
      <c r="G1891" s="4">
        <v>16968</v>
      </c>
      <c r="H1891" s="5">
        <v>139</v>
      </c>
      <c r="I1891" s="2">
        <v>653</v>
      </c>
    </row>
    <row r="1892" spans="3:9" x14ac:dyDescent="0.35">
      <c r="C1892" s="2" t="s">
        <v>42</v>
      </c>
      <c r="D1892" s="2" t="s">
        <v>28</v>
      </c>
      <c r="E1892" s="2" t="s">
        <v>75</v>
      </c>
      <c r="F1892" s="3">
        <v>44399</v>
      </c>
      <c r="G1892" s="4">
        <v>12635</v>
      </c>
      <c r="H1892" s="5">
        <v>78</v>
      </c>
      <c r="I1892" s="2">
        <v>903</v>
      </c>
    </row>
    <row r="1893" spans="3:9" x14ac:dyDescent="0.35">
      <c r="C1893" s="2" t="s">
        <v>68</v>
      </c>
      <c r="D1893" s="2" t="s">
        <v>15</v>
      </c>
      <c r="E1893" s="2" t="s">
        <v>31</v>
      </c>
      <c r="F1893" s="3">
        <v>44399</v>
      </c>
      <c r="G1893" s="4">
        <v>567</v>
      </c>
      <c r="H1893" s="5">
        <v>120</v>
      </c>
      <c r="I1893" s="2">
        <v>34</v>
      </c>
    </row>
    <row r="1894" spans="3:9" x14ac:dyDescent="0.35">
      <c r="C1894" s="2" t="s">
        <v>47</v>
      </c>
      <c r="D1894" s="2" t="s">
        <v>45</v>
      </c>
      <c r="E1894" s="2" t="s">
        <v>53</v>
      </c>
      <c r="F1894" s="3">
        <v>44399</v>
      </c>
      <c r="G1894" s="4">
        <v>8246</v>
      </c>
      <c r="H1894" s="5">
        <v>383</v>
      </c>
      <c r="I1894" s="2">
        <v>330</v>
      </c>
    </row>
    <row r="1895" spans="3:9" x14ac:dyDescent="0.35">
      <c r="C1895" s="2" t="s">
        <v>42</v>
      </c>
      <c r="D1895" s="2" t="s">
        <v>15</v>
      </c>
      <c r="E1895" s="2" t="s">
        <v>58</v>
      </c>
      <c r="F1895" s="3">
        <v>44400</v>
      </c>
      <c r="G1895" s="4">
        <v>3101</v>
      </c>
      <c r="H1895" s="5">
        <v>232</v>
      </c>
      <c r="I1895" s="2">
        <v>239</v>
      </c>
    </row>
    <row r="1896" spans="3:9" x14ac:dyDescent="0.35">
      <c r="C1896" s="2" t="s">
        <v>66</v>
      </c>
      <c r="D1896" s="2" t="s">
        <v>24</v>
      </c>
      <c r="E1896" s="2" t="s">
        <v>73</v>
      </c>
      <c r="F1896" s="3">
        <v>44400</v>
      </c>
      <c r="G1896" s="4">
        <v>4326</v>
      </c>
      <c r="H1896" s="5">
        <v>221</v>
      </c>
      <c r="I1896" s="2">
        <v>228</v>
      </c>
    </row>
    <row r="1897" spans="3:9" x14ac:dyDescent="0.35">
      <c r="C1897" s="2" t="s">
        <v>52</v>
      </c>
      <c r="D1897" s="2" t="s">
        <v>15</v>
      </c>
      <c r="E1897" s="2" t="s">
        <v>44</v>
      </c>
      <c r="F1897" s="3">
        <v>44400</v>
      </c>
      <c r="G1897" s="4">
        <v>5376</v>
      </c>
      <c r="H1897" s="5">
        <v>114</v>
      </c>
      <c r="I1897" s="2">
        <v>317</v>
      </c>
    </row>
    <row r="1898" spans="3:9" x14ac:dyDescent="0.35">
      <c r="C1898" s="2" t="s">
        <v>47</v>
      </c>
      <c r="D1898" s="2" t="s">
        <v>15</v>
      </c>
      <c r="E1898" s="2" t="s">
        <v>61</v>
      </c>
      <c r="F1898" s="3">
        <v>44400</v>
      </c>
      <c r="G1898" s="4">
        <v>2240</v>
      </c>
      <c r="H1898" s="5">
        <v>9</v>
      </c>
      <c r="I1898" s="2">
        <v>102</v>
      </c>
    </row>
    <row r="1899" spans="3:9" x14ac:dyDescent="0.35">
      <c r="C1899" s="2" t="s">
        <v>77</v>
      </c>
      <c r="D1899" s="2" t="s">
        <v>45</v>
      </c>
      <c r="E1899" s="2" t="s">
        <v>65</v>
      </c>
      <c r="F1899" s="3">
        <v>44400</v>
      </c>
      <c r="G1899" s="4">
        <v>784</v>
      </c>
      <c r="H1899" s="5">
        <v>118</v>
      </c>
      <c r="I1899" s="2">
        <v>44</v>
      </c>
    </row>
    <row r="1900" spans="3:9" x14ac:dyDescent="0.35">
      <c r="C1900" s="2" t="s">
        <v>14</v>
      </c>
      <c r="D1900" s="2" t="s">
        <v>24</v>
      </c>
      <c r="E1900" s="2" t="s">
        <v>32</v>
      </c>
      <c r="F1900" s="3">
        <v>44403</v>
      </c>
      <c r="G1900" s="4">
        <v>2240</v>
      </c>
      <c r="H1900" s="5">
        <v>198</v>
      </c>
      <c r="I1900" s="2">
        <v>118</v>
      </c>
    </row>
    <row r="1901" spans="3:9" x14ac:dyDescent="0.35">
      <c r="C1901" s="2" t="s">
        <v>14</v>
      </c>
      <c r="D1901" s="2" t="s">
        <v>24</v>
      </c>
      <c r="E1901" s="2" t="s">
        <v>74</v>
      </c>
      <c r="F1901" s="3">
        <v>44403</v>
      </c>
      <c r="G1901" s="4">
        <v>6643</v>
      </c>
      <c r="H1901" s="5">
        <v>352</v>
      </c>
      <c r="I1901" s="2">
        <v>266</v>
      </c>
    </row>
    <row r="1902" spans="3:9" x14ac:dyDescent="0.35">
      <c r="C1902" s="2" t="s">
        <v>33</v>
      </c>
      <c r="D1902" s="2" t="s">
        <v>28</v>
      </c>
      <c r="E1902" s="2" t="s">
        <v>73</v>
      </c>
      <c r="F1902" s="3">
        <v>44403</v>
      </c>
      <c r="G1902" s="4">
        <v>4459</v>
      </c>
      <c r="H1902" s="5">
        <v>186</v>
      </c>
      <c r="I1902" s="2">
        <v>235</v>
      </c>
    </row>
    <row r="1903" spans="3:9" x14ac:dyDescent="0.35">
      <c r="C1903" s="2" t="s">
        <v>52</v>
      </c>
      <c r="D1903" s="2" t="s">
        <v>24</v>
      </c>
      <c r="E1903" s="2" t="s">
        <v>75</v>
      </c>
      <c r="F1903" s="3">
        <v>44403</v>
      </c>
      <c r="G1903" s="4">
        <v>6713</v>
      </c>
      <c r="H1903" s="5">
        <v>286</v>
      </c>
      <c r="I1903" s="2">
        <v>373</v>
      </c>
    </row>
    <row r="1904" spans="3:9" x14ac:dyDescent="0.35">
      <c r="C1904" s="2" t="s">
        <v>64</v>
      </c>
      <c r="D1904" s="2" t="s">
        <v>24</v>
      </c>
      <c r="E1904" s="2" t="s">
        <v>61</v>
      </c>
      <c r="F1904" s="3">
        <v>44403</v>
      </c>
      <c r="G1904" s="4">
        <v>3108</v>
      </c>
      <c r="H1904" s="5">
        <v>169</v>
      </c>
      <c r="I1904" s="2">
        <v>116</v>
      </c>
    </row>
    <row r="1905" spans="3:9" x14ac:dyDescent="0.35">
      <c r="C1905" s="2" t="s">
        <v>56</v>
      </c>
      <c r="D1905" s="2" t="s">
        <v>24</v>
      </c>
      <c r="E1905" s="2" t="s">
        <v>75</v>
      </c>
      <c r="F1905" s="3">
        <v>44403</v>
      </c>
      <c r="G1905" s="4">
        <v>11116</v>
      </c>
      <c r="H1905" s="5">
        <v>118</v>
      </c>
      <c r="I1905" s="2">
        <v>530</v>
      </c>
    </row>
    <row r="1906" spans="3:9" x14ac:dyDescent="0.35">
      <c r="C1906" s="2" t="s">
        <v>47</v>
      </c>
      <c r="D1906" s="2" t="s">
        <v>28</v>
      </c>
      <c r="E1906" s="2" t="s">
        <v>31</v>
      </c>
      <c r="F1906" s="3">
        <v>44403</v>
      </c>
      <c r="G1906" s="4">
        <v>406</v>
      </c>
      <c r="H1906" s="5">
        <v>329</v>
      </c>
      <c r="I1906" s="2">
        <v>18</v>
      </c>
    </row>
    <row r="1907" spans="3:9" x14ac:dyDescent="0.35">
      <c r="C1907" s="2" t="s">
        <v>42</v>
      </c>
      <c r="D1907" s="2" t="s">
        <v>45</v>
      </c>
      <c r="E1907" s="2" t="s">
        <v>72</v>
      </c>
      <c r="F1907" s="3">
        <v>44403</v>
      </c>
      <c r="G1907" s="4">
        <v>6055</v>
      </c>
      <c r="H1907" s="5">
        <v>532</v>
      </c>
      <c r="I1907" s="2">
        <v>757</v>
      </c>
    </row>
    <row r="1908" spans="3:9" x14ac:dyDescent="0.35">
      <c r="C1908" s="2" t="s">
        <v>76</v>
      </c>
      <c r="D1908" s="2" t="s">
        <v>40</v>
      </c>
      <c r="E1908" s="2" t="s">
        <v>17</v>
      </c>
      <c r="F1908" s="3">
        <v>44403</v>
      </c>
      <c r="G1908" s="4">
        <v>2968</v>
      </c>
      <c r="H1908" s="5">
        <v>12</v>
      </c>
      <c r="I1908" s="2">
        <v>106</v>
      </c>
    </row>
    <row r="1909" spans="3:9" x14ac:dyDescent="0.35">
      <c r="C1909" s="2" t="s">
        <v>78</v>
      </c>
      <c r="D1909" s="2" t="s">
        <v>24</v>
      </c>
      <c r="E1909" s="2" t="s">
        <v>31</v>
      </c>
      <c r="F1909" s="3">
        <v>44404</v>
      </c>
      <c r="G1909" s="4">
        <v>5369</v>
      </c>
      <c r="H1909" s="5">
        <v>264</v>
      </c>
      <c r="I1909" s="2">
        <v>256</v>
      </c>
    </row>
    <row r="1910" spans="3:9" x14ac:dyDescent="0.35">
      <c r="C1910" s="2" t="s">
        <v>54</v>
      </c>
      <c r="D1910" s="2" t="s">
        <v>40</v>
      </c>
      <c r="E1910" s="2" t="s">
        <v>57</v>
      </c>
      <c r="F1910" s="3">
        <v>44404</v>
      </c>
      <c r="G1910" s="4">
        <v>9268</v>
      </c>
      <c r="H1910" s="5">
        <v>124</v>
      </c>
      <c r="I1910" s="2">
        <v>371</v>
      </c>
    </row>
    <row r="1911" spans="3:9" x14ac:dyDescent="0.35">
      <c r="C1911" s="2" t="s">
        <v>47</v>
      </c>
      <c r="D1911" s="2" t="s">
        <v>45</v>
      </c>
      <c r="E1911" s="2" t="s">
        <v>38</v>
      </c>
      <c r="F1911" s="3">
        <v>44404</v>
      </c>
      <c r="G1911" s="4">
        <v>7735</v>
      </c>
      <c r="H1911" s="5">
        <v>458</v>
      </c>
      <c r="I1911" s="2">
        <v>287</v>
      </c>
    </row>
    <row r="1912" spans="3:9" x14ac:dyDescent="0.35">
      <c r="C1912" s="2" t="s">
        <v>51</v>
      </c>
      <c r="D1912" s="2" t="s">
        <v>24</v>
      </c>
      <c r="E1912" s="2" t="s">
        <v>75</v>
      </c>
      <c r="F1912" s="3">
        <v>44404</v>
      </c>
      <c r="G1912" s="4">
        <v>8540</v>
      </c>
      <c r="H1912" s="5">
        <v>390</v>
      </c>
      <c r="I1912" s="2">
        <v>407</v>
      </c>
    </row>
    <row r="1913" spans="3:9" x14ac:dyDescent="0.35">
      <c r="C1913" s="2" t="s">
        <v>42</v>
      </c>
      <c r="D1913" s="2" t="s">
        <v>28</v>
      </c>
      <c r="E1913" s="2" t="s">
        <v>73</v>
      </c>
      <c r="F1913" s="3">
        <v>44404</v>
      </c>
      <c r="G1913" s="4">
        <v>6265</v>
      </c>
      <c r="H1913" s="5">
        <v>52</v>
      </c>
      <c r="I1913" s="2">
        <v>369</v>
      </c>
    </row>
    <row r="1914" spans="3:9" x14ac:dyDescent="0.35">
      <c r="C1914" s="2" t="s">
        <v>42</v>
      </c>
      <c r="D1914" s="2" t="s">
        <v>15</v>
      </c>
      <c r="E1914" s="2" t="s">
        <v>38</v>
      </c>
      <c r="F1914" s="3">
        <v>44404</v>
      </c>
      <c r="G1914" s="4">
        <v>98</v>
      </c>
      <c r="H1914" s="5">
        <v>288</v>
      </c>
      <c r="I1914" s="2">
        <v>4</v>
      </c>
    </row>
    <row r="1915" spans="3:9" x14ac:dyDescent="0.35">
      <c r="C1915" s="2" t="s">
        <v>66</v>
      </c>
      <c r="D1915" s="2" t="s">
        <v>28</v>
      </c>
      <c r="E1915" s="2" t="s">
        <v>17</v>
      </c>
      <c r="F1915" s="3">
        <v>44404</v>
      </c>
      <c r="G1915" s="4">
        <v>7105</v>
      </c>
      <c r="H1915" s="5">
        <v>22</v>
      </c>
      <c r="I1915" s="2">
        <v>237</v>
      </c>
    </row>
    <row r="1916" spans="3:9" x14ac:dyDescent="0.35">
      <c r="C1916" s="2" t="s">
        <v>51</v>
      </c>
      <c r="D1916" s="2" t="s">
        <v>45</v>
      </c>
      <c r="E1916" s="2" t="s">
        <v>74</v>
      </c>
      <c r="F1916" s="3">
        <v>44404</v>
      </c>
      <c r="G1916" s="4">
        <v>10605</v>
      </c>
      <c r="H1916" s="5">
        <v>14</v>
      </c>
      <c r="I1916" s="2">
        <v>483</v>
      </c>
    </row>
    <row r="1917" spans="3:9" x14ac:dyDescent="0.35">
      <c r="C1917" s="2" t="s">
        <v>62</v>
      </c>
      <c r="D1917" s="2" t="s">
        <v>28</v>
      </c>
      <c r="E1917" s="2" t="s">
        <v>44</v>
      </c>
      <c r="F1917" s="3">
        <v>44404</v>
      </c>
      <c r="G1917" s="4">
        <v>20384</v>
      </c>
      <c r="H1917" s="5">
        <v>253</v>
      </c>
      <c r="I1917" s="2">
        <v>1359</v>
      </c>
    </row>
    <row r="1918" spans="3:9" x14ac:dyDescent="0.35">
      <c r="C1918" s="2" t="s">
        <v>52</v>
      </c>
      <c r="D1918" s="2" t="s">
        <v>28</v>
      </c>
      <c r="E1918" s="2" t="s">
        <v>49</v>
      </c>
      <c r="F1918" s="3">
        <v>44404</v>
      </c>
      <c r="G1918" s="4">
        <v>364</v>
      </c>
      <c r="H1918" s="5">
        <v>79</v>
      </c>
      <c r="I1918" s="2">
        <v>15</v>
      </c>
    </row>
    <row r="1919" spans="3:9" x14ac:dyDescent="0.35">
      <c r="C1919" s="2" t="s">
        <v>56</v>
      </c>
      <c r="D1919" s="2" t="s">
        <v>20</v>
      </c>
      <c r="E1919" s="2" t="s">
        <v>63</v>
      </c>
      <c r="F1919" s="3">
        <v>44404</v>
      </c>
      <c r="G1919" s="4">
        <v>6881</v>
      </c>
      <c r="H1919" s="5">
        <v>161</v>
      </c>
      <c r="I1919" s="2">
        <v>238</v>
      </c>
    </row>
    <row r="1920" spans="3:9" x14ac:dyDescent="0.35">
      <c r="C1920" s="2" t="s">
        <v>70</v>
      </c>
      <c r="D1920" s="2" t="s">
        <v>40</v>
      </c>
      <c r="E1920" s="2" t="s">
        <v>63</v>
      </c>
      <c r="F1920" s="3">
        <v>44404</v>
      </c>
      <c r="G1920" s="4">
        <v>483</v>
      </c>
      <c r="H1920" s="5">
        <v>48</v>
      </c>
      <c r="I1920" s="2">
        <v>20</v>
      </c>
    </row>
    <row r="1921" spans="3:9" x14ac:dyDescent="0.35">
      <c r="C1921" s="2" t="s">
        <v>52</v>
      </c>
      <c r="D1921" s="2" t="s">
        <v>45</v>
      </c>
      <c r="E1921" s="2" t="s">
        <v>73</v>
      </c>
      <c r="F1921" s="3">
        <v>44404</v>
      </c>
      <c r="G1921" s="4">
        <v>11284</v>
      </c>
      <c r="H1921" s="5">
        <v>220</v>
      </c>
      <c r="I1921" s="2">
        <v>753</v>
      </c>
    </row>
    <row r="1922" spans="3:9" x14ac:dyDescent="0.35">
      <c r="C1922" s="2" t="s">
        <v>76</v>
      </c>
      <c r="D1922" s="2" t="s">
        <v>15</v>
      </c>
      <c r="E1922" s="2" t="s">
        <v>61</v>
      </c>
      <c r="F1922" s="3">
        <v>44404</v>
      </c>
      <c r="G1922" s="4">
        <v>1449</v>
      </c>
      <c r="H1922" s="5">
        <v>113</v>
      </c>
      <c r="I1922" s="2">
        <v>52</v>
      </c>
    </row>
    <row r="1923" spans="3:9" x14ac:dyDescent="0.35">
      <c r="C1923" s="2" t="s">
        <v>41</v>
      </c>
      <c r="D1923" s="2" t="s">
        <v>45</v>
      </c>
      <c r="E1923" s="2" t="s">
        <v>31</v>
      </c>
      <c r="F1923" s="3">
        <v>44405</v>
      </c>
      <c r="G1923" s="4">
        <v>7273</v>
      </c>
      <c r="H1923" s="5">
        <v>403</v>
      </c>
      <c r="I1923" s="2">
        <v>317</v>
      </c>
    </row>
    <row r="1924" spans="3:9" x14ac:dyDescent="0.35">
      <c r="C1924" s="2" t="s">
        <v>56</v>
      </c>
      <c r="D1924" s="2" t="s">
        <v>24</v>
      </c>
      <c r="E1924" s="2" t="s">
        <v>49</v>
      </c>
      <c r="F1924" s="3">
        <v>44405</v>
      </c>
      <c r="G1924" s="4">
        <v>6916</v>
      </c>
      <c r="H1924" s="5">
        <v>309</v>
      </c>
      <c r="I1924" s="2">
        <v>277</v>
      </c>
    </row>
    <row r="1925" spans="3:9" x14ac:dyDescent="0.35">
      <c r="C1925" s="2" t="s">
        <v>69</v>
      </c>
      <c r="D1925" s="2" t="s">
        <v>45</v>
      </c>
      <c r="E1925" s="2" t="s">
        <v>44</v>
      </c>
      <c r="F1925" s="3">
        <v>44405</v>
      </c>
      <c r="G1925" s="4">
        <v>868</v>
      </c>
      <c r="H1925" s="5">
        <v>38</v>
      </c>
      <c r="I1925" s="2">
        <v>52</v>
      </c>
    </row>
    <row r="1926" spans="3:9" x14ac:dyDescent="0.35">
      <c r="C1926" s="2" t="s">
        <v>14</v>
      </c>
      <c r="D1926" s="2" t="s">
        <v>45</v>
      </c>
      <c r="E1926" s="2" t="s">
        <v>73</v>
      </c>
      <c r="F1926" s="3">
        <v>44405</v>
      </c>
      <c r="G1926" s="4">
        <v>952</v>
      </c>
      <c r="H1926" s="5">
        <v>134</v>
      </c>
      <c r="I1926" s="2">
        <v>53</v>
      </c>
    </row>
    <row r="1927" spans="3:9" x14ac:dyDescent="0.35">
      <c r="C1927" s="2" t="s">
        <v>70</v>
      </c>
      <c r="D1927" s="2" t="s">
        <v>15</v>
      </c>
      <c r="E1927" s="2" t="s">
        <v>44</v>
      </c>
      <c r="F1927" s="3">
        <v>44405</v>
      </c>
      <c r="G1927" s="4">
        <v>3220</v>
      </c>
      <c r="H1927" s="5">
        <v>94</v>
      </c>
      <c r="I1927" s="2">
        <v>190</v>
      </c>
    </row>
    <row r="1928" spans="3:9" x14ac:dyDescent="0.35">
      <c r="C1928" s="2" t="s">
        <v>62</v>
      </c>
      <c r="D1928" s="2" t="s">
        <v>15</v>
      </c>
      <c r="E1928" s="2" t="s">
        <v>74</v>
      </c>
      <c r="F1928" s="3">
        <v>44405</v>
      </c>
      <c r="G1928" s="4">
        <v>3745</v>
      </c>
      <c r="H1928" s="5">
        <v>187</v>
      </c>
      <c r="I1928" s="2">
        <v>209</v>
      </c>
    </row>
    <row r="1929" spans="3:9" x14ac:dyDescent="0.35">
      <c r="C1929" s="2" t="s">
        <v>35</v>
      </c>
      <c r="D1929" s="2" t="s">
        <v>24</v>
      </c>
      <c r="E1929" s="2" t="s">
        <v>32</v>
      </c>
      <c r="F1929" s="3">
        <v>44406</v>
      </c>
      <c r="G1929" s="4">
        <v>10878</v>
      </c>
      <c r="H1929" s="5">
        <v>57</v>
      </c>
      <c r="I1929" s="2">
        <v>473</v>
      </c>
    </row>
    <row r="1930" spans="3:9" x14ac:dyDescent="0.35">
      <c r="C1930" s="2" t="s">
        <v>76</v>
      </c>
      <c r="D1930" s="2" t="s">
        <v>15</v>
      </c>
      <c r="E1930" s="2" t="s">
        <v>26</v>
      </c>
      <c r="F1930" s="3">
        <v>44406</v>
      </c>
      <c r="G1930" s="4">
        <v>2653</v>
      </c>
      <c r="H1930" s="5">
        <v>266</v>
      </c>
      <c r="I1930" s="2">
        <v>295</v>
      </c>
    </row>
    <row r="1931" spans="3:9" x14ac:dyDescent="0.35">
      <c r="C1931" s="2" t="s">
        <v>68</v>
      </c>
      <c r="D1931" s="2" t="s">
        <v>28</v>
      </c>
      <c r="E1931" s="2" t="s">
        <v>74</v>
      </c>
      <c r="F1931" s="3">
        <v>44406</v>
      </c>
      <c r="G1931" s="4">
        <v>1043</v>
      </c>
      <c r="H1931" s="5">
        <v>133</v>
      </c>
      <c r="I1931" s="2">
        <v>53</v>
      </c>
    </row>
    <row r="1932" spans="3:9" x14ac:dyDescent="0.35">
      <c r="C1932" s="2" t="s">
        <v>71</v>
      </c>
      <c r="D1932" s="2" t="s">
        <v>28</v>
      </c>
      <c r="E1932" s="2" t="s">
        <v>25</v>
      </c>
      <c r="F1932" s="3">
        <v>44406</v>
      </c>
      <c r="G1932" s="4">
        <v>5257</v>
      </c>
      <c r="H1932" s="5">
        <v>63</v>
      </c>
      <c r="I1932" s="2">
        <v>526</v>
      </c>
    </row>
    <row r="1933" spans="3:9" x14ac:dyDescent="0.35">
      <c r="C1933" s="2" t="s">
        <v>42</v>
      </c>
      <c r="D1933" s="2" t="s">
        <v>20</v>
      </c>
      <c r="E1933" s="2" t="s">
        <v>16</v>
      </c>
      <c r="F1933" s="3">
        <v>44406</v>
      </c>
      <c r="G1933" s="4">
        <v>9639</v>
      </c>
      <c r="H1933" s="5">
        <v>374</v>
      </c>
      <c r="I1933" s="2">
        <v>439</v>
      </c>
    </row>
    <row r="1934" spans="3:9" x14ac:dyDescent="0.35">
      <c r="C1934" s="2" t="s">
        <v>69</v>
      </c>
      <c r="D1934" s="2" t="s">
        <v>15</v>
      </c>
      <c r="E1934" s="2" t="s">
        <v>16</v>
      </c>
      <c r="F1934" s="3">
        <v>44406</v>
      </c>
      <c r="G1934" s="4">
        <v>12950</v>
      </c>
      <c r="H1934" s="5">
        <v>249</v>
      </c>
      <c r="I1934" s="2">
        <v>720</v>
      </c>
    </row>
    <row r="1935" spans="3:9" x14ac:dyDescent="0.35">
      <c r="C1935" s="2" t="s">
        <v>14</v>
      </c>
      <c r="D1935" s="2" t="s">
        <v>40</v>
      </c>
      <c r="E1935" s="2" t="s">
        <v>72</v>
      </c>
      <c r="F1935" s="3">
        <v>44406</v>
      </c>
      <c r="G1935" s="4">
        <v>2884</v>
      </c>
      <c r="H1935" s="5">
        <v>258</v>
      </c>
      <c r="I1935" s="2">
        <v>412</v>
      </c>
    </row>
    <row r="1936" spans="3:9" x14ac:dyDescent="0.35">
      <c r="C1936" s="2" t="s">
        <v>33</v>
      </c>
      <c r="D1936" s="2" t="s">
        <v>20</v>
      </c>
      <c r="E1936" s="2" t="s">
        <v>32</v>
      </c>
      <c r="F1936" s="3">
        <v>44406</v>
      </c>
      <c r="G1936" s="4">
        <v>3024</v>
      </c>
      <c r="H1936" s="5">
        <v>340</v>
      </c>
      <c r="I1936" s="2">
        <v>132</v>
      </c>
    </row>
    <row r="1937" spans="3:9" x14ac:dyDescent="0.35">
      <c r="C1937" s="2" t="s">
        <v>33</v>
      </c>
      <c r="D1937" s="2" t="s">
        <v>15</v>
      </c>
      <c r="E1937" s="2" t="s">
        <v>32</v>
      </c>
      <c r="F1937" s="3">
        <v>44406</v>
      </c>
      <c r="G1937" s="4">
        <v>9394</v>
      </c>
      <c r="H1937" s="5">
        <v>332</v>
      </c>
      <c r="I1937" s="2">
        <v>553</v>
      </c>
    </row>
    <row r="1938" spans="3:9" x14ac:dyDescent="0.35">
      <c r="C1938" s="2" t="s">
        <v>51</v>
      </c>
      <c r="D1938" s="2" t="s">
        <v>15</v>
      </c>
      <c r="E1938" s="2" t="s">
        <v>61</v>
      </c>
      <c r="F1938" s="3">
        <v>44406</v>
      </c>
      <c r="G1938" s="4">
        <v>3878</v>
      </c>
      <c r="H1938" s="5">
        <v>1</v>
      </c>
      <c r="I1938" s="2">
        <v>177</v>
      </c>
    </row>
    <row r="1939" spans="3:9" x14ac:dyDescent="0.35">
      <c r="C1939" s="2" t="s">
        <v>77</v>
      </c>
      <c r="D1939" s="2" t="s">
        <v>15</v>
      </c>
      <c r="E1939" s="2" t="s">
        <v>39</v>
      </c>
      <c r="F1939" s="3">
        <v>44406</v>
      </c>
      <c r="G1939" s="4">
        <v>9863</v>
      </c>
      <c r="H1939" s="5">
        <v>245</v>
      </c>
      <c r="I1939" s="2">
        <v>520</v>
      </c>
    </row>
    <row r="1940" spans="3:9" x14ac:dyDescent="0.35">
      <c r="C1940" s="2" t="s">
        <v>64</v>
      </c>
      <c r="D1940" s="2" t="s">
        <v>40</v>
      </c>
      <c r="E1940" s="2" t="s">
        <v>25</v>
      </c>
      <c r="F1940" s="3">
        <v>44406</v>
      </c>
      <c r="G1940" s="4">
        <v>3451</v>
      </c>
      <c r="H1940" s="5">
        <v>256</v>
      </c>
      <c r="I1940" s="2">
        <v>346</v>
      </c>
    </row>
    <row r="1941" spans="3:9" x14ac:dyDescent="0.35">
      <c r="C1941" s="2" t="s">
        <v>37</v>
      </c>
      <c r="D1941" s="2" t="s">
        <v>40</v>
      </c>
      <c r="E1941" s="2" t="s">
        <v>75</v>
      </c>
      <c r="F1941" s="3">
        <v>44406</v>
      </c>
      <c r="G1941" s="4">
        <v>8078</v>
      </c>
      <c r="H1941" s="5">
        <v>136</v>
      </c>
      <c r="I1941" s="2">
        <v>385</v>
      </c>
    </row>
    <row r="1942" spans="3:9" x14ac:dyDescent="0.35">
      <c r="C1942" s="2" t="s">
        <v>70</v>
      </c>
      <c r="D1942" s="2" t="s">
        <v>28</v>
      </c>
      <c r="E1942" s="2" t="s">
        <v>74</v>
      </c>
      <c r="F1942" s="3">
        <v>44406</v>
      </c>
      <c r="G1942" s="4">
        <v>3115</v>
      </c>
      <c r="H1942" s="5">
        <v>183</v>
      </c>
      <c r="I1942" s="2">
        <v>120</v>
      </c>
    </row>
    <row r="1943" spans="3:9" x14ac:dyDescent="0.35">
      <c r="C1943" s="2" t="s">
        <v>70</v>
      </c>
      <c r="D1943" s="2" t="s">
        <v>24</v>
      </c>
      <c r="E1943" s="2" t="s">
        <v>31</v>
      </c>
      <c r="F1943" s="3">
        <v>44406</v>
      </c>
      <c r="G1943" s="4">
        <v>1981</v>
      </c>
      <c r="H1943" s="5">
        <v>325</v>
      </c>
      <c r="I1943" s="2">
        <v>95</v>
      </c>
    </row>
    <row r="1944" spans="3:9" x14ac:dyDescent="0.35">
      <c r="C1944" s="2" t="s">
        <v>37</v>
      </c>
      <c r="D1944" s="2" t="s">
        <v>15</v>
      </c>
      <c r="E1944" s="2" t="s">
        <v>43</v>
      </c>
      <c r="F1944" s="3">
        <v>44406</v>
      </c>
      <c r="G1944" s="4">
        <v>8078</v>
      </c>
      <c r="H1944" s="5">
        <v>14</v>
      </c>
      <c r="I1944" s="2">
        <v>426</v>
      </c>
    </row>
    <row r="1945" spans="3:9" x14ac:dyDescent="0.35">
      <c r="C1945" s="2" t="s">
        <v>78</v>
      </c>
      <c r="D1945" s="2" t="s">
        <v>24</v>
      </c>
      <c r="E1945" s="2" t="s">
        <v>49</v>
      </c>
      <c r="F1945" s="3">
        <v>44406</v>
      </c>
      <c r="G1945" s="4">
        <v>8757</v>
      </c>
      <c r="H1945" s="5">
        <v>229</v>
      </c>
      <c r="I1945" s="2">
        <v>351</v>
      </c>
    </row>
    <row r="1946" spans="3:9" x14ac:dyDescent="0.35">
      <c r="C1946" s="2" t="s">
        <v>54</v>
      </c>
      <c r="D1946" s="2" t="s">
        <v>40</v>
      </c>
      <c r="E1946" s="2" t="s">
        <v>25</v>
      </c>
      <c r="F1946" s="3">
        <v>44406</v>
      </c>
      <c r="G1946" s="4">
        <v>4466</v>
      </c>
      <c r="H1946" s="5">
        <v>230</v>
      </c>
      <c r="I1946" s="2">
        <v>406</v>
      </c>
    </row>
    <row r="1947" spans="3:9" x14ac:dyDescent="0.35">
      <c r="C1947" s="2" t="s">
        <v>35</v>
      </c>
      <c r="D1947" s="2" t="s">
        <v>24</v>
      </c>
      <c r="E1947" s="2" t="s">
        <v>38</v>
      </c>
      <c r="F1947" s="3">
        <v>44407</v>
      </c>
      <c r="G1947" s="4">
        <v>896</v>
      </c>
      <c r="H1947" s="5">
        <v>140</v>
      </c>
      <c r="I1947" s="2">
        <v>34</v>
      </c>
    </row>
    <row r="1948" spans="3:9" x14ac:dyDescent="0.35">
      <c r="C1948" s="2" t="s">
        <v>69</v>
      </c>
      <c r="D1948" s="2" t="s">
        <v>24</v>
      </c>
      <c r="E1948" s="2" t="s">
        <v>75</v>
      </c>
      <c r="F1948" s="3">
        <v>44407</v>
      </c>
      <c r="G1948" s="4">
        <v>10045</v>
      </c>
      <c r="H1948" s="5">
        <v>145</v>
      </c>
      <c r="I1948" s="2">
        <v>670</v>
      </c>
    </row>
    <row r="1949" spans="3:9" x14ac:dyDescent="0.35">
      <c r="C1949" s="2" t="s">
        <v>47</v>
      </c>
      <c r="D1949" s="2" t="s">
        <v>15</v>
      </c>
      <c r="E1949" s="2" t="s">
        <v>44</v>
      </c>
      <c r="F1949" s="3">
        <v>44407</v>
      </c>
      <c r="G1949" s="4">
        <v>12845</v>
      </c>
      <c r="H1949" s="5">
        <v>328</v>
      </c>
      <c r="I1949" s="2">
        <v>857</v>
      </c>
    </row>
    <row r="1950" spans="3:9" x14ac:dyDescent="0.35">
      <c r="C1950" s="2" t="s">
        <v>48</v>
      </c>
      <c r="D1950" s="2" t="s">
        <v>24</v>
      </c>
      <c r="E1950" s="2" t="s">
        <v>44</v>
      </c>
      <c r="F1950" s="3">
        <v>44407</v>
      </c>
      <c r="G1950" s="4">
        <v>8708</v>
      </c>
      <c r="H1950" s="5">
        <v>115</v>
      </c>
      <c r="I1950" s="2">
        <v>581</v>
      </c>
    </row>
    <row r="1951" spans="3:9" x14ac:dyDescent="0.35">
      <c r="C1951" s="2" t="s">
        <v>23</v>
      </c>
      <c r="D1951" s="2" t="s">
        <v>20</v>
      </c>
      <c r="E1951" s="2" t="s">
        <v>72</v>
      </c>
      <c r="F1951" s="3">
        <v>44407</v>
      </c>
      <c r="G1951" s="4">
        <v>476</v>
      </c>
      <c r="H1951" s="5">
        <v>21</v>
      </c>
      <c r="I1951" s="2">
        <v>44</v>
      </c>
    </row>
    <row r="1952" spans="3:9" x14ac:dyDescent="0.35">
      <c r="C1952" s="2" t="s">
        <v>71</v>
      </c>
      <c r="D1952" s="2" t="s">
        <v>15</v>
      </c>
      <c r="E1952" s="2" t="s">
        <v>16</v>
      </c>
      <c r="F1952" s="3">
        <v>44407</v>
      </c>
      <c r="G1952" s="4">
        <v>2625</v>
      </c>
      <c r="H1952" s="5">
        <v>25</v>
      </c>
      <c r="I1952" s="2">
        <v>120</v>
      </c>
    </row>
    <row r="1953" spans="3:9" x14ac:dyDescent="0.35">
      <c r="C1953" s="2" t="s">
        <v>77</v>
      </c>
      <c r="D1953" s="2" t="s">
        <v>24</v>
      </c>
      <c r="E1953" s="2" t="s">
        <v>65</v>
      </c>
      <c r="F1953" s="3">
        <v>44407</v>
      </c>
      <c r="G1953" s="4">
        <v>10969</v>
      </c>
      <c r="H1953" s="5">
        <v>391</v>
      </c>
      <c r="I1953" s="2">
        <v>646</v>
      </c>
    </row>
    <row r="1954" spans="3:9" x14ac:dyDescent="0.35">
      <c r="C1954" s="2" t="s">
        <v>14</v>
      </c>
      <c r="D1954" s="2" t="s">
        <v>28</v>
      </c>
      <c r="E1954" s="2" t="s">
        <v>26</v>
      </c>
      <c r="F1954" s="3">
        <v>44410</v>
      </c>
      <c r="G1954" s="4">
        <v>14763</v>
      </c>
      <c r="H1954" s="5">
        <v>155</v>
      </c>
      <c r="I1954" s="2">
        <v>985</v>
      </c>
    </row>
    <row r="1955" spans="3:9" x14ac:dyDescent="0.35">
      <c r="C1955" s="2" t="s">
        <v>48</v>
      </c>
      <c r="D1955" s="2" t="s">
        <v>15</v>
      </c>
      <c r="E1955" s="2" t="s">
        <v>72</v>
      </c>
      <c r="F1955" s="3">
        <v>44410</v>
      </c>
      <c r="G1955" s="4">
        <v>13188</v>
      </c>
      <c r="H1955" s="5">
        <v>85</v>
      </c>
      <c r="I1955" s="2">
        <v>1884</v>
      </c>
    </row>
    <row r="1956" spans="3:9" x14ac:dyDescent="0.35">
      <c r="C1956" s="2" t="s">
        <v>41</v>
      </c>
      <c r="D1956" s="2" t="s">
        <v>28</v>
      </c>
      <c r="E1956" s="2" t="s">
        <v>32</v>
      </c>
      <c r="F1956" s="3">
        <v>44410</v>
      </c>
      <c r="G1956" s="4">
        <v>6944</v>
      </c>
      <c r="H1956" s="5">
        <v>299</v>
      </c>
      <c r="I1956" s="2">
        <v>386</v>
      </c>
    </row>
    <row r="1957" spans="3:9" x14ac:dyDescent="0.35">
      <c r="C1957" s="2" t="s">
        <v>48</v>
      </c>
      <c r="D1957" s="2" t="s">
        <v>40</v>
      </c>
      <c r="E1957" s="2" t="s">
        <v>57</v>
      </c>
      <c r="F1957" s="3">
        <v>44410</v>
      </c>
      <c r="G1957" s="4">
        <v>8561</v>
      </c>
      <c r="H1957" s="5">
        <v>196</v>
      </c>
      <c r="I1957" s="2">
        <v>306</v>
      </c>
    </row>
    <row r="1958" spans="3:9" x14ac:dyDescent="0.35">
      <c r="C1958" s="2" t="s">
        <v>70</v>
      </c>
      <c r="D1958" s="2" t="s">
        <v>15</v>
      </c>
      <c r="E1958" s="2" t="s">
        <v>57</v>
      </c>
      <c r="F1958" s="3">
        <v>44410</v>
      </c>
      <c r="G1958" s="4">
        <v>4753</v>
      </c>
      <c r="H1958" s="5">
        <v>259</v>
      </c>
      <c r="I1958" s="2">
        <v>217</v>
      </c>
    </row>
    <row r="1959" spans="3:9" x14ac:dyDescent="0.35">
      <c r="C1959" s="2" t="s">
        <v>78</v>
      </c>
      <c r="D1959" s="2" t="s">
        <v>20</v>
      </c>
      <c r="E1959" s="2" t="s">
        <v>49</v>
      </c>
      <c r="F1959" s="3">
        <v>44410</v>
      </c>
      <c r="G1959" s="4">
        <v>10388</v>
      </c>
      <c r="H1959" s="5">
        <v>95</v>
      </c>
      <c r="I1959" s="2">
        <v>473</v>
      </c>
    </row>
    <row r="1960" spans="3:9" x14ac:dyDescent="0.35">
      <c r="C1960" s="2" t="s">
        <v>62</v>
      </c>
      <c r="D1960" s="2" t="s">
        <v>40</v>
      </c>
      <c r="E1960" s="2" t="s">
        <v>57</v>
      </c>
      <c r="F1960" s="3">
        <v>44410</v>
      </c>
      <c r="G1960" s="4">
        <v>8057</v>
      </c>
      <c r="H1960" s="5">
        <v>106</v>
      </c>
      <c r="I1960" s="2">
        <v>310</v>
      </c>
    </row>
    <row r="1961" spans="3:9" x14ac:dyDescent="0.35">
      <c r="C1961" s="2" t="s">
        <v>14</v>
      </c>
      <c r="D1961" s="2" t="s">
        <v>45</v>
      </c>
      <c r="E1961" s="2" t="s">
        <v>31</v>
      </c>
      <c r="F1961" s="3">
        <v>44410</v>
      </c>
      <c r="G1961" s="4">
        <v>7</v>
      </c>
      <c r="H1961" s="5">
        <v>199</v>
      </c>
      <c r="I1961" s="2">
        <v>1</v>
      </c>
    </row>
    <row r="1962" spans="3:9" x14ac:dyDescent="0.35">
      <c r="C1962" s="2" t="s">
        <v>35</v>
      </c>
      <c r="D1962" s="2" t="s">
        <v>15</v>
      </c>
      <c r="E1962" s="2" t="s">
        <v>34</v>
      </c>
      <c r="F1962" s="3">
        <v>44410</v>
      </c>
      <c r="G1962" s="4">
        <v>1666</v>
      </c>
      <c r="H1962" s="5">
        <v>94</v>
      </c>
      <c r="I1962" s="2">
        <v>209</v>
      </c>
    </row>
    <row r="1963" spans="3:9" x14ac:dyDescent="0.35">
      <c r="C1963" s="2" t="s">
        <v>77</v>
      </c>
      <c r="D1963" s="2" t="s">
        <v>28</v>
      </c>
      <c r="E1963" s="2" t="s">
        <v>17</v>
      </c>
      <c r="F1963" s="3">
        <v>44410</v>
      </c>
      <c r="G1963" s="4">
        <v>3934</v>
      </c>
      <c r="H1963" s="5">
        <v>99</v>
      </c>
      <c r="I1963" s="2">
        <v>158</v>
      </c>
    </row>
    <row r="1964" spans="3:9" x14ac:dyDescent="0.35">
      <c r="C1964" s="2" t="s">
        <v>30</v>
      </c>
      <c r="D1964" s="2" t="s">
        <v>20</v>
      </c>
      <c r="E1964" s="2" t="s">
        <v>38</v>
      </c>
      <c r="F1964" s="3">
        <v>44410</v>
      </c>
      <c r="G1964" s="4">
        <v>11746</v>
      </c>
      <c r="H1964" s="5">
        <v>297</v>
      </c>
      <c r="I1964" s="2">
        <v>368</v>
      </c>
    </row>
    <row r="1965" spans="3:9" x14ac:dyDescent="0.35">
      <c r="C1965" s="2" t="s">
        <v>47</v>
      </c>
      <c r="D1965" s="2" t="s">
        <v>40</v>
      </c>
      <c r="E1965" s="2" t="s">
        <v>58</v>
      </c>
      <c r="F1965" s="3">
        <v>44410</v>
      </c>
      <c r="G1965" s="4">
        <v>10150</v>
      </c>
      <c r="H1965" s="5">
        <v>10</v>
      </c>
      <c r="I1965" s="2">
        <v>1015</v>
      </c>
    </row>
    <row r="1966" spans="3:9" x14ac:dyDescent="0.35">
      <c r="C1966" s="2" t="s">
        <v>76</v>
      </c>
      <c r="D1966" s="2" t="s">
        <v>45</v>
      </c>
      <c r="E1966" s="2" t="s">
        <v>32</v>
      </c>
      <c r="F1966" s="3">
        <v>44410</v>
      </c>
      <c r="G1966" s="4">
        <v>8204</v>
      </c>
      <c r="H1966" s="5">
        <v>91</v>
      </c>
      <c r="I1966" s="2">
        <v>513</v>
      </c>
    </row>
    <row r="1967" spans="3:9" x14ac:dyDescent="0.35">
      <c r="C1967" s="2" t="s">
        <v>14</v>
      </c>
      <c r="D1967" s="2" t="s">
        <v>15</v>
      </c>
      <c r="E1967" s="2" t="s">
        <v>32</v>
      </c>
      <c r="F1967" s="3">
        <v>44410</v>
      </c>
      <c r="G1967" s="4">
        <v>8015</v>
      </c>
      <c r="H1967" s="5">
        <v>357</v>
      </c>
      <c r="I1967" s="2">
        <v>501</v>
      </c>
    </row>
    <row r="1968" spans="3:9" x14ac:dyDescent="0.35">
      <c r="C1968" s="2" t="s">
        <v>42</v>
      </c>
      <c r="D1968" s="2" t="s">
        <v>20</v>
      </c>
      <c r="E1968" s="2" t="s">
        <v>39</v>
      </c>
      <c r="F1968" s="3">
        <v>44410</v>
      </c>
      <c r="G1968" s="4">
        <v>2695</v>
      </c>
      <c r="H1968" s="5">
        <v>136</v>
      </c>
      <c r="I1968" s="2">
        <v>159</v>
      </c>
    </row>
    <row r="1969" spans="3:9" x14ac:dyDescent="0.35">
      <c r="C1969" s="2" t="s">
        <v>66</v>
      </c>
      <c r="D1969" s="2" t="s">
        <v>20</v>
      </c>
      <c r="E1969" s="2" t="s">
        <v>65</v>
      </c>
      <c r="F1969" s="3">
        <v>44410</v>
      </c>
      <c r="G1969" s="4">
        <v>4277</v>
      </c>
      <c r="H1969" s="5">
        <v>97</v>
      </c>
      <c r="I1969" s="2">
        <v>286</v>
      </c>
    </row>
    <row r="1970" spans="3:9" x14ac:dyDescent="0.35">
      <c r="C1970" s="2" t="s">
        <v>41</v>
      </c>
      <c r="D1970" s="2" t="s">
        <v>20</v>
      </c>
      <c r="E1970" s="2" t="s">
        <v>57</v>
      </c>
      <c r="F1970" s="3">
        <v>44410</v>
      </c>
      <c r="G1970" s="4">
        <v>1617</v>
      </c>
      <c r="H1970" s="5">
        <v>211</v>
      </c>
      <c r="I1970" s="2">
        <v>68</v>
      </c>
    </row>
    <row r="1971" spans="3:9" x14ac:dyDescent="0.35">
      <c r="C1971" s="2" t="s">
        <v>42</v>
      </c>
      <c r="D1971" s="2" t="s">
        <v>20</v>
      </c>
      <c r="E1971" s="2" t="s">
        <v>74</v>
      </c>
      <c r="F1971" s="3">
        <v>44410</v>
      </c>
      <c r="G1971" s="4">
        <v>6181</v>
      </c>
      <c r="H1971" s="5">
        <v>146</v>
      </c>
      <c r="I1971" s="2">
        <v>248</v>
      </c>
    </row>
    <row r="1972" spans="3:9" x14ac:dyDescent="0.35">
      <c r="C1972" s="2" t="s">
        <v>37</v>
      </c>
      <c r="D1972" s="2" t="s">
        <v>24</v>
      </c>
      <c r="E1972" s="2" t="s">
        <v>43</v>
      </c>
      <c r="F1972" s="3">
        <v>44411</v>
      </c>
      <c r="G1972" s="4">
        <v>5957</v>
      </c>
      <c r="H1972" s="5">
        <v>71</v>
      </c>
      <c r="I1972" s="2">
        <v>249</v>
      </c>
    </row>
    <row r="1973" spans="3:9" x14ac:dyDescent="0.35">
      <c r="C1973" s="2" t="s">
        <v>78</v>
      </c>
      <c r="D1973" s="2" t="s">
        <v>40</v>
      </c>
      <c r="E1973" s="2" t="s">
        <v>75</v>
      </c>
      <c r="F1973" s="3">
        <v>44411</v>
      </c>
      <c r="G1973" s="4">
        <v>4550</v>
      </c>
      <c r="H1973" s="5">
        <v>41</v>
      </c>
      <c r="I1973" s="2">
        <v>253</v>
      </c>
    </row>
    <row r="1974" spans="3:9" x14ac:dyDescent="0.35">
      <c r="C1974" s="2" t="s">
        <v>41</v>
      </c>
      <c r="D1974" s="2" t="s">
        <v>45</v>
      </c>
      <c r="E1974" s="2" t="s">
        <v>63</v>
      </c>
      <c r="F1974" s="3">
        <v>44411</v>
      </c>
      <c r="G1974" s="4">
        <v>7217</v>
      </c>
      <c r="H1974" s="5">
        <v>1</v>
      </c>
      <c r="I1974" s="2">
        <v>278</v>
      </c>
    </row>
    <row r="1975" spans="3:9" x14ac:dyDescent="0.35">
      <c r="C1975" s="2" t="s">
        <v>47</v>
      </c>
      <c r="D1975" s="2" t="s">
        <v>20</v>
      </c>
      <c r="E1975" s="2" t="s">
        <v>44</v>
      </c>
      <c r="F1975" s="3">
        <v>44411</v>
      </c>
      <c r="G1975" s="4">
        <v>4151</v>
      </c>
      <c r="H1975" s="5">
        <v>21</v>
      </c>
      <c r="I1975" s="2">
        <v>260</v>
      </c>
    </row>
    <row r="1976" spans="3:9" x14ac:dyDescent="0.35">
      <c r="C1976" s="2" t="s">
        <v>56</v>
      </c>
      <c r="D1976" s="2" t="s">
        <v>24</v>
      </c>
      <c r="E1976" s="2" t="s">
        <v>38</v>
      </c>
      <c r="F1976" s="3">
        <v>44411</v>
      </c>
      <c r="G1976" s="4">
        <v>7910</v>
      </c>
      <c r="H1976" s="5">
        <v>70</v>
      </c>
      <c r="I1976" s="2">
        <v>256</v>
      </c>
    </row>
    <row r="1977" spans="3:9" x14ac:dyDescent="0.35">
      <c r="C1977" s="2" t="s">
        <v>69</v>
      </c>
      <c r="D1977" s="2" t="s">
        <v>15</v>
      </c>
      <c r="E1977" s="2" t="s">
        <v>49</v>
      </c>
      <c r="F1977" s="3">
        <v>44411</v>
      </c>
      <c r="G1977" s="4">
        <v>5446</v>
      </c>
      <c r="H1977" s="5">
        <v>299</v>
      </c>
      <c r="I1977" s="2">
        <v>188</v>
      </c>
    </row>
    <row r="1978" spans="3:9" x14ac:dyDescent="0.35">
      <c r="C1978" s="2" t="s">
        <v>78</v>
      </c>
      <c r="D1978" s="2" t="s">
        <v>45</v>
      </c>
      <c r="E1978" s="2" t="s">
        <v>58</v>
      </c>
      <c r="F1978" s="3">
        <v>44411</v>
      </c>
      <c r="G1978" s="4">
        <v>9443</v>
      </c>
      <c r="H1978" s="5">
        <v>403</v>
      </c>
      <c r="I1978" s="2">
        <v>1050</v>
      </c>
    </row>
    <row r="1979" spans="3:9" x14ac:dyDescent="0.35">
      <c r="C1979" s="2" t="s">
        <v>68</v>
      </c>
      <c r="D1979" s="2" t="s">
        <v>40</v>
      </c>
      <c r="E1979" s="2" t="s">
        <v>49</v>
      </c>
      <c r="F1979" s="3">
        <v>44411</v>
      </c>
      <c r="G1979" s="4">
        <v>7945</v>
      </c>
      <c r="H1979" s="5">
        <v>101</v>
      </c>
      <c r="I1979" s="2">
        <v>346</v>
      </c>
    </row>
    <row r="1980" spans="3:9" x14ac:dyDescent="0.35">
      <c r="C1980" s="2" t="s">
        <v>52</v>
      </c>
      <c r="D1980" s="2" t="s">
        <v>28</v>
      </c>
      <c r="E1980" s="2" t="s">
        <v>43</v>
      </c>
      <c r="F1980" s="3">
        <v>44411</v>
      </c>
      <c r="G1980" s="4">
        <v>6167</v>
      </c>
      <c r="H1980" s="5">
        <v>104</v>
      </c>
      <c r="I1980" s="2">
        <v>257</v>
      </c>
    </row>
    <row r="1981" spans="3:9" x14ac:dyDescent="0.35">
      <c r="C1981" s="2" t="s">
        <v>23</v>
      </c>
      <c r="D1981" s="2" t="s">
        <v>24</v>
      </c>
      <c r="E1981" s="2" t="s">
        <v>58</v>
      </c>
      <c r="F1981" s="3">
        <v>44412</v>
      </c>
      <c r="G1981" s="4">
        <v>12404</v>
      </c>
      <c r="H1981" s="5">
        <v>68</v>
      </c>
      <c r="I1981" s="2">
        <v>955</v>
      </c>
    </row>
    <row r="1982" spans="3:9" x14ac:dyDescent="0.35">
      <c r="C1982" s="2" t="s">
        <v>52</v>
      </c>
      <c r="D1982" s="2" t="s">
        <v>15</v>
      </c>
      <c r="E1982" s="2" t="s">
        <v>74</v>
      </c>
      <c r="F1982" s="3">
        <v>44412</v>
      </c>
      <c r="G1982" s="4">
        <v>7168</v>
      </c>
      <c r="H1982" s="5">
        <v>12</v>
      </c>
      <c r="I1982" s="2">
        <v>378</v>
      </c>
    </row>
    <row r="1983" spans="3:9" x14ac:dyDescent="0.35">
      <c r="C1983" s="2" t="s">
        <v>70</v>
      </c>
      <c r="D1983" s="2" t="s">
        <v>40</v>
      </c>
      <c r="E1983" s="2" t="s">
        <v>32</v>
      </c>
      <c r="F1983" s="3">
        <v>44412</v>
      </c>
      <c r="G1983" s="4">
        <v>2779</v>
      </c>
      <c r="H1983" s="5">
        <v>102</v>
      </c>
      <c r="I1983" s="2">
        <v>155</v>
      </c>
    </row>
    <row r="1984" spans="3:9" x14ac:dyDescent="0.35">
      <c r="C1984" s="2" t="s">
        <v>30</v>
      </c>
      <c r="D1984" s="2" t="s">
        <v>40</v>
      </c>
      <c r="E1984" s="2" t="s">
        <v>16</v>
      </c>
      <c r="F1984" s="3">
        <v>44413</v>
      </c>
      <c r="G1984" s="4">
        <v>17843</v>
      </c>
      <c r="H1984" s="5">
        <v>91</v>
      </c>
      <c r="I1984" s="2">
        <v>1190</v>
      </c>
    </row>
    <row r="1985" spans="3:9" x14ac:dyDescent="0.35">
      <c r="C1985" s="2" t="s">
        <v>59</v>
      </c>
      <c r="D1985" s="2" t="s">
        <v>20</v>
      </c>
      <c r="E1985" s="2" t="s">
        <v>32</v>
      </c>
      <c r="F1985" s="3">
        <v>44413</v>
      </c>
      <c r="G1985" s="4">
        <v>1491</v>
      </c>
      <c r="H1985" s="5">
        <v>171</v>
      </c>
      <c r="I1985" s="2">
        <v>68</v>
      </c>
    </row>
    <row r="1986" spans="3:9" x14ac:dyDescent="0.35">
      <c r="C1986" s="2" t="s">
        <v>77</v>
      </c>
      <c r="D1986" s="2" t="s">
        <v>45</v>
      </c>
      <c r="E1986" s="2" t="s">
        <v>63</v>
      </c>
      <c r="F1986" s="3">
        <v>44413</v>
      </c>
      <c r="G1986" s="4">
        <v>4907</v>
      </c>
      <c r="H1986" s="5">
        <v>151</v>
      </c>
      <c r="I1986" s="2">
        <v>164</v>
      </c>
    </row>
    <row r="1987" spans="3:9" x14ac:dyDescent="0.35">
      <c r="C1987" s="2" t="s">
        <v>48</v>
      </c>
      <c r="D1987" s="2" t="s">
        <v>28</v>
      </c>
      <c r="E1987" s="2" t="s">
        <v>58</v>
      </c>
      <c r="F1987" s="3">
        <v>44413</v>
      </c>
      <c r="G1987" s="4">
        <v>11452</v>
      </c>
      <c r="H1987" s="5">
        <v>137</v>
      </c>
      <c r="I1987" s="2">
        <v>1273</v>
      </c>
    </row>
    <row r="1988" spans="3:9" x14ac:dyDescent="0.35">
      <c r="C1988" s="2" t="s">
        <v>42</v>
      </c>
      <c r="D1988" s="2" t="s">
        <v>40</v>
      </c>
      <c r="E1988" s="2" t="s">
        <v>25</v>
      </c>
      <c r="F1988" s="3">
        <v>44413</v>
      </c>
      <c r="G1988" s="4">
        <v>7301</v>
      </c>
      <c r="H1988" s="5">
        <v>4</v>
      </c>
      <c r="I1988" s="2">
        <v>812</v>
      </c>
    </row>
    <row r="1989" spans="3:9" x14ac:dyDescent="0.35">
      <c r="C1989" s="2" t="s">
        <v>47</v>
      </c>
      <c r="D1989" s="2" t="s">
        <v>40</v>
      </c>
      <c r="E1989" s="2" t="s">
        <v>65</v>
      </c>
      <c r="F1989" s="3">
        <v>44413</v>
      </c>
      <c r="G1989" s="4">
        <v>1708</v>
      </c>
      <c r="H1989" s="5">
        <v>65</v>
      </c>
      <c r="I1989" s="2">
        <v>122</v>
      </c>
    </row>
    <row r="1990" spans="3:9" x14ac:dyDescent="0.35">
      <c r="C1990" s="2" t="s">
        <v>70</v>
      </c>
      <c r="D1990" s="2" t="s">
        <v>28</v>
      </c>
      <c r="E1990" s="2" t="s">
        <v>61</v>
      </c>
      <c r="F1990" s="3">
        <v>44413</v>
      </c>
      <c r="G1990" s="4">
        <v>6013</v>
      </c>
      <c r="H1990" s="5">
        <v>343</v>
      </c>
      <c r="I1990" s="2">
        <v>215</v>
      </c>
    </row>
    <row r="1991" spans="3:9" x14ac:dyDescent="0.35">
      <c r="C1991" s="2" t="s">
        <v>30</v>
      </c>
      <c r="D1991" s="2" t="s">
        <v>28</v>
      </c>
      <c r="E1991" s="2" t="s">
        <v>65</v>
      </c>
      <c r="F1991" s="3">
        <v>44413</v>
      </c>
      <c r="G1991" s="4">
        <v>3654</v>
      </c>
      <c r="H1991" s="5">
        <v>62</v>
      </c>
      <c r="I1991" s="2">
        <v>261</v>
      </c>
    </row>
    <row r="1992" spans="3:9" x14ac:dyDescent="0.35">
      <c r="C1992" s="2" t="s">
        <v>62</v>
      </c>
      <c r="D1992" s="2" t="s">
        <v>20</v>
      </c>
      <c r="E1992" s="2" t="s">
        <v>72</v>
      </c>
      <c r="F1992" s="3">
        <v>44413</v>
      </c>
      <c r="G1992" s="4">
        <v>13279</v>
      </c>
      <c r="H1992" s="5">
        <v>12</v>
      </c>
      <c r="I1992" s="2">
        <v>1660</v>
      </c>
    </row>
    <row r="1993" spans="3:9" x14ac:dyDescent="0.35">
      <c r="C1993" s="2" t="s">
        <v>76</v>
      </c>
      <c r="D1993" s="2" t="s">
        <v>20</v>
      </c>
      <c r="E1993" s="2" t="s">
        <v>38</v>
      </c>
      <c r="F1993" s="3">
        <v>44413</v>
      </c>
      <c r="G1993" s="4">
        <v>8554</v>
      </c>
      <c r="H1993" s="5">
        <v>247</v>
      </c>
      <c r="I1993" s="2">
        <v>276</v>
      </c>
    </row>
    <row r="1994" spans="3:9" x14ac:dyDescent="0.35">
      <c r="C1994" s="2" t="s">
        <v>64</v>
      </c>
      <c r="D1994" s="2" t="s">
        <v>24</v>
      </c>
      <c r="E1994" s="2" t="s">
        <v>25</v>
      </c>
      <c r="F1994" s="3">
        <v>44413</v>
      </c>
      <c r="G1994" s="4">
        <v>8554</v>
      </c>
      <c r="H1994" s="5">
        <v>56</v>
      </c>
      <c r="I1994" s="2">
        <v>713</v>
      </c>
    </row>
    <row r="1995" spans="3:9" x14ac:dyDescent="0.35">
      <c r="C1995" s="2" t="s">
        <v>78</v>
      </c>
      <c r="D1995" s="2" t="s">
        <v>45</v>
      </c>
      <c r="E1995" s="2" t="s">
        <v>61</v>
      </c>
      <c r="F1995" s="3">
        <v>44413</v>
      </c>
      <c r="G1995" s="4">
        <v>14</v>
      </c>
      <c r="H1995" s="5">
        <v>27</v>
      </c>
      <c r="I1995" s="2">
        <v>1</v>
      </c>
    </row>
    <row r="1996" spans="3:9" x14ac:dyDescent="0.35">
      <c r="C1996" s="2" t="s">
        <v>37</v>
      </c>
      <c r="D1996" s="2" t="s">
        <v>45</v>
      </c>
      <c r="E1996" s="2" t="s">
        <v>32</v>
      </c>
      <c r="F1996" s="3">
        <v>44413</v>
      </c>
      <c r="G1996" s="4">
        <v>2156</v>
      </c>
      <c r="H1996" s="5">
        <v>306</v>
      </c>
      <c r="I1996" s="2">
        <v>114</v>
      </c>
    </row>
    <row r="1997" spans="3:9" x14ac:dyDescent="0.35">
      <c r="C1997" s="2" t="s">
        <v>68</v>
      </c>
      <c r="D1997" s="2" t="s">
        <v>45</v>
      </c>
      <c r="E1997" s="2" t="s">
        <v>73</v>
      </c>
      <c r="F1997" s="3">
        <v>44414</v>
      </c>
      <c r="G1997" s="4">
        <v>3605</v>
      </c>
      <c r="H1997" s="5">
        <v>249</v>
      </c>
      <c r="I1997" s="2">
        <v>181</v>
      </c>
    </row>
    <row r="1998" spans="3:9" x14ac:dyDescent="0.35">
      <c r="C1998" s="2" t="s">
        <v>71</v>
      </c>
      <c r="D1998" s="2" t="s">
        <v>40</v>
      </c>
      <c r="E1998" s="2" t="s">
        <v>61</v>
      </c>
      <c r="F1998" s="3">
        <v>44414</v>
      </c>
      <c r="G1998" s="4">
        <v>3668</v>
      </c>
      <c r="H1998" s="5">
        <v>248</v>
      </c>
      <c r="I1998" s="2">
        <v>142</v>
      </c>
    </row>
    <row r="1999" spans="3:9" x14ac:dyDescent="0.35">
      <c r="C1999" s="2" t="s">
        <v>47</v>
      </c>
      <c r="D1999" s="2" t="s">
        <v>45</v>
      </c>
      <c r="E1999" s="2" t="s">
        <v>44</v>
      </c>
      <c r="F1999" s="3">
        <v>44414</v>
      </c>
      <c r="G1999" s="4">
        <v>6909</v>
      </c>
      <c r="H1999" s="5">
        <v>240</v>
      </c>
      <c r="I1999" s="2">
        <v>329</v>
      </c>
    </row>
    <row r="2000" spans="3:9" x14ac:dyDescent="0.35">
      <c r="C2000" s="2" t="s">
        <v>37</v>
      </c>
      <c r="D2000" s="2" t="s">
        <v>28</v>
      </c>
      <c r="E2000" s="2" t="s">
        <v>34</v>
      </c>
      <c r="F2000" s="3">
        <v>44414</v>
      </c>
      <c r="G2000" s="4">
        <v>7434</v>
      </c>
      <c r="H2000" s="5">
        <v>52</v>
      </c>
      <c r="I2000" s="2">
        <v>744</v>
      </c>
    </row>
    <row r="2001" spans="3:9" x14ac:dyDescent="0.35">
      <c r="C2001" s="2" t="s">
        <v>64</v>
      </c>
      <c r="D2001" s="2" t="s">
        <v>15</v>
      </c>
      <c r="E2001" s="2" t="s">
        <v>73</v>
      </c>
      <c r="F2001" s="3">
        <v>44414</v>
      </c>
      <c r="G2001" s="4">
        <v>2030</v>
      </c>
      <c r="H2001" s="5">
        <v>223</v>
      </c>
      <c r="I2001" s="2">
        <v>127</v>
      </c>
    </row>
    <row r="2002" spans="3:9" x14ac:dyDescent="0.35">
      <c r="C2002" s="2" t="s">
        <v>77</v>
      </c>
      <c r="D2002" s="2" t="s">
        <v>45</v>
      </c>
      <c r="E2002" s="2" t="s">
        <v>34</v>
      </c>
      <c r="F2002" s="3">
        <v>44414</v>
      </c>
      <c r="G2002" s="4">
        <v>12201</v>
      </c>
      <c r="H2002" s="5">
        <v>108</v>
      </c>
      <c r="I2002" s="2">
        <v>763</v>
      </c>
    </row>
    <row r="2003" spans="3:9" x14ac:dyDescent="0.35">
      <c r="C2003" s="2" t="s">
        <v>59</v>
      </c>
      <c r="D2003" s="2" t="s">
        <v>40</v>
      </c>
      <c r="E2003" s="2" t="s">
        <v>17</v>
      </c>
      <c r="F2003" s="3">
        <v>44414</v>
      </c>
      <c r="G2003" s="4">
        <v>5075</v>
      </c>
      <c r="H2003" s="5">
        <v>53</v>
      </c>
      <c r="I2003" s="2">
        <v>203</v>
      </c>
    </row>
    <row r="2004" spans="3:9" x14ac:dyDescent="0.35">
      <c r="C2004" s="2" t="s">
        <v>69</v>
      </c>
      <c r="D2004" s="2" t="s">
        <v>15</v>
      </c>
      <c r="E2004" s="2" t="s">
        <v>73</v>
      </c>
      <c r="F2004" s="3">
        <v>44414</v>
      </c>
      <c r="G2004" s="4">
        <v>9478</v>
      </c>
      <c r="H2004" s="5">
        <v>194</v>
      </c>
      <c r="I2004" s="2">
        <v>527</v>
      </c>
    </row>
    <row r="2005" spans="3:9" x14ac:dyDescent="0.35">
      <c r="C2005" s="2" t="s">
        <v>52</v>
      </c>
      <c r="D2005" s="2" t="s">
        <v>40</v>
      </c>
      <c r="E2005" s="2" t="s">
        <v>34</v>
      </c>
      <c r="F2005" s="3">
        <v>44414</v>
      </c>
      <c r="G2005" s="4">
        <v>4774</v>
      </c>
      <c r="H2005" s="5">
        <v>147</v>
      </c>
      <c r="I2005" s="2">
        <v>597</v>
      </c>
    </row>
    <row r="2006" spans="3:9" x14ac:dyDescent="0.35">
      <c r="C2006" s="2" t="s">
        <v>33</v>
      </c>
      <c r="D2006" s="2" t="s">
        <v>28</v>
      </c>
      <c r="E2006" s="2" t="s">
        <v>17</v>
      </c>
      <c r="F2006" s="3">
        <v>44414</v>
      </c>
      <c r="G2006" s="4">
        <v>7413</v>
      </c>
      <c r="H2006" s="5">
        <v>268</v>
      </c>
      <c r="I2006" s="2">
        <v>323</v>
      </c>
    </row>
    <row r="2007" spans="3:9" x14ac:dyDescent="0.35">
      <c r="C2007" s="2" t="s">
        <v>48</v>
      </c>
      <c r="D2007" s="2" t="s">
        <v>45</v>
      </c>
      <c r="E2007" s="2" t="s">
        <v>34</v>
      </c>
      <c r="F2007" s="3">
        <v>44414</v>
      </c>
      <c r="G2007" s="4">
        <v>5950</v>
      </c>
      <c r="H2007" s="5">
        <v>261</v>
      </c>
      <c r="I2007" s="2">
        <v>744</v>
      </c>
    </row>
    <row r="2008" spans="3:9" x14ac:dyDescent="0.35">
      <c r="C2008" s="2" t="s">
        <v>14</v>
      </c>
      <c r="D2008" s="2" t="s">
        <v>24</v>
      </c>
      <c r="E2008" s="2" t="s">
        <v>17</v>
      </c>
      <c r="F2008" s="3">
        <v>44414</v>
      </c>
      <c r="G2008" s="4">
        <v>4592</v>
      </c>
      <c r="H2008" s="5">
        <v>84</v>
      </c>
      <c r="I2008" s="2">
        <v>192</v>
      </c>
    </row>
    <row r="2009" spans="3:9" x14ac:dyDescent="0.35">
      <c r="C2009" s="2" t="s">
        <v>42</v>
      </c>
      <c r="D2009" s="2" t="s">
        <v>24</v>
      </c>
      <c r="E2009" s="2" t="s">
        <v>43</v>
      </c>
      <c r="F2009" s="3">
        <v>44414</v>
      </c>
      <c r="G2009" s="4">
        <v>42</v>
      </c>
      <c r="H2009" s="5">
        <v>80</v>
      </c>
      <c r="I2009" s="2">
        <v>2</v>
      </c>
    </row>
    <row r="2010" spans="3:9" x14ac:dyDescent="0.35">
      <c r="C2010" s="2" t="s">
        <v>51</v>
      </c>
      <c r="D2010" s="2" t="s">
        <v>28</v>
      </c>
      <c r="E2010" s="2" t="s">
        <v>75</v>
      </c>
      <c r="F2010" s="3">
        <v>44414</v>
      </c>
      <c r="G2010" s="4">
        <v>1148</v>
      </c>
      <c r="H2010" s="5">
        <v>383</v>
      </c>
      <c r="I2010" s="2">
        <v>77</v>
      </c>
    </row>
    <row r="2011" spans="3:9" x14ac:dyDescent="0.35">
      <c r="C2011" s="2" t="s">
        <v>47</v>
      </c>
      <c r="D2011" s="2" t="s">
        <v>28</v>
      </c>
      <c r="E2011" s="2" t="s">
        <v>73</v>
      </c>
      <c r="F2011" s="3">
        <v>44417</v>
      </c>
      <c r="G2011" s="4">
        <v>3122</v>
      </c>
      <c r="H2011" s="5">
        <v>30</v>
      </c>
      <c r="I2011" s="2">
        <v>165</v>
      </c>
    </row>
    <row r="2012" spans="3:9" x14ac:dyDescent="0.35">
      <c r="C2012" s="2" t="s">
        <v>66</v>
      </c>
      <c r="D2012" s="2" t="s">
        <v>15</v>
      </c>
      <c r="E2012" s="2" t="s">
        <v>31</v>
      </c>
      <c r="F2012" s="3">
        <v>44417</v>
      </c>
      <c r="G2012" s="4">
        <v>6510</v>
      </c>
      <c r="H2012" s="5">
        <v>366</v>
      </c>
      <c r="I2012" s="2">
        <v>362</v>
      </c>
    </row>
    <row r="2013" spans="3:9" x14ac:dyDescent="0.35">
      <c r="C2013" s="2" t="s">
        <v>42</v>
      </c>
      <c r="D2013" s="2" t="s">
        <v>20</v>
      </c>
      <c r="E2013" s="2" t="s">
        <v>17</v>
      </c>
      <c r="F2013" s="3">
        <v>44417</v>
      </c>
      <c r="G2013" s="4">
        <v>1421</v>
      </c>
      <c r="H2013" s="5">
        <v>135</v>
      </c>
      <c r="I2013" s="2">
        <v>53</v>
      </c>
    </row>
    <row r="2014" spans="3:9" x14ac:dyDescent="0.35">
      <c r="C2014" s="2" t="s">
        <v>42</v>
      </c>
      <c r="D2014" s="2" t="s">
        <v>45</v>
      </c>
      <c r="E2014" s="2" t="s">
        <v>61</v>
      </c>
      <c r="F2014" s="3">
        <v>44417</v>
      </c>
      <c r="G2014" s="4">
        <v>273</v>
      </c>
      <c r="H2014" s="5">
        <v>221</v>
      </c>
      <c r="I2014" s="2">
        <v>13</v>
      </c>
    </row>
    <row r="2015" spans="3:9" x14ac:dyDescent="0.35">
      <c r="C2015" s="2" t="s">
        <v>47</v>
      </c>
      <c r="D2015" s="2" t="s">
        <v>20</v>
      </c>
      <c r="E2015" s="2" t="s">
        <v>43</v>
      </c>
      <c r="F2015" s="3">
        <v>44417</v>
      </c>
      <c r="G2015" s="4">
        <v>15400</v>
      </c>
      <c r="H2015" s="5">
        <v>62</v>
      </c>
      <c r="I2015" s="2">
        <v>963</v>
      </c>
    </row>
    <row r="2016" spans="3:9" x14ac:dyDescent="0.35">
      <c r="C2016" s="2" t="s">
        <v>51</v>
      </c>
      <c r="D2016" s="2" t="s">
        <v>24</v>
      </c>
      <c r="E2016" s="2" t="s">
        <v>26</v>
      </c>
      <c r="F2016" s="3">
        <v>44417</v>
      </c>
      <c r="G2016" s="4">
        <v>11193</v>
      </c>
      <c r="H2016" s="5">
        <v>39</v>
      </c>
      <c r="I2016" s="2">
        <v>700</v>
      </c>
    </row>
    <row r="2017" spans="3:9" x14ac:dyDescent="0.35">
      <c r="C2017" s="2" t="s">
        <v>47</v>
      </c>
      <c r="D2017" s="2" t="s">
        <v>40</v>
      </c>
      <c r="E2017" s="2" t="s">
        <v>31</v>
      </c>
      <c r="F2017" s="3">
        <v>44417</v>
      </c>
      <c r="G2017" s="4">
        <v>15813</v>
      </c>
      <c r="H2017" s="5">
        <v>158</v>
      </c>
      <c r="I2017" s="2">
        <v>753</v>
      </c>
    </row>
    <row r="2018" spans="3:9" x14ac:dyDescent="0.35">
      <c r="C2018" s="2" t="s">
        <v>23</v>
      </c>
      <c r="D2018" s="2" t="s">
        <v>24</v>
      </c>
      <c r="E2018" s="2" t="s">
        <v>43</v>
      </c>
      <c r="F2018" s="3">
        <v>44417</v>
      </c>
      <c r="G2018" s="4">
        <v>4375</v>
      </c>
      <c r="H2018" s="5">
        <v>280</v>
      </c>
      <c r="I2018" s="2">
        <v>274</v>
      </c>
    </row>
    <row r="2019" spans="3:9" x14ac:dyDescent="0.35">
      <c r="C2019" s="2" t="s">
        <v>52</v>
      </c>
      <c r="D2019" s="2" t="s">
        <v>28</v>
      </c>
      <c r="E2019" s="2" t="s">
        <v>26</v>
      </c>
      <c r="F2019" s="3">
        <v>44417</v>
      </c>
      <c r="G2019" s="4">
        <v>11683</v>
      </c>
      <c r="H2019" s="5">
        <v>166</v>
      </c>
      <c r="I2019" s="2">
        <v>899</v>
      </c>
    </row>
    <row r="2020" spans="3:9" x14ac:dyDescent="0.35">
      <c r="C2020" s="2" t="s">
        <v>77</v>
      </c>
      <c r="D2020" s="2" t="s">
        <v>40</v>
      </c>
      <c r="E2020" s="2" t="s">
        <v>61</v>
      </c>
      <c r="F2020" s="3">
        <v>44417</v>
      </c>
      <c r="G2020" s="4">
        <v>9009</v>
      </c>
      <c r="H2020" s="5">
        <v>262</v>
      </c>
      <c r="I2020" s="2">
        <v>361</v>
      </c>
    </row>
    <row r="2021" spans="3:9" x14ac:dyDescent="0.35">
      <c r="C2021" s="2" t="s">
        <v>42</v>
      </c>
      <c r="D2021" s="2" t="s">
        <v>40</v>
      </c>
      <c r="E2021" s="2" t="s">
        <v>61</v>
      </c>
      <c r="F2021" s="3">
        <v>44417</v>
      </c>
      <c r="G2021" s="4">
        <v>7112</v>
      </c>
      <c r="H2021" s="5">
        <v>180</v>
      </c>
      <c r="I2021" s="2">
        <v>264</v>
      </c>
    </row>
    <row r="2022" spans="3:9" x14ac:dyDescent="0.35">
      <c r="C2022" s="2" t="s">
        <v>70</v>
      </c>
      <c r="D2022" s="2" t="s">
        <v>40</v>
      </c>
      <c r="E2022" s="2" t="s">
        <v>58</v>
      </c>
      <c r="F2022" s="3">
        <v>44417</v>
      </c>
      <c r="G2022" s="4">
        <v>882</v>
      </c>
      <c r="H2022" s="5">
        <v>158</v>
      </c>
      <c r="I2022" s="2">
        <v>126</v>
      </c>
    </row>
    <row r="2023" spans="3:9" x14ac:dyDescent="0.35">
      <c r="C2023" s="2" t="s">
        <v>48</v>
      </c>
      <c r="D2023" s="2" t="s">
        <v>20</v>
      </c>
      <c r="E2023" s="2" t="s">
        <v>72</v>
      </c>
      <c r="F2023" s="3">
        <v>44417</v>
      </c>
      <c r="G2023" s="4">
        <v>5152</v>
      </c>
      <c r="H2023" s="5">
        <v>91</v>
      </c>
      <c r="I2023" s="2">
        <v>644</v>
      </c>
    </row>
    <row r="2024" spans="3:9" x14ac:dyDescent="0.35">
      <c r="C2024" s="2" t="s">
        <v>54</v>
      </c>
      <c r="D2024" s="2" t="s">
        <v>24</v>
      </c>
      <c r="E2024" s="2" t="s">
        <v>32</v>
      </c>
      <c r="F2024" s="3">
        <v>44417</v>
      </c>
      <c r="G2024" s="4">
        <v>2947</v>
      </c>
      <c r="H2024" s="5">
        <v>438</v>
      </c>
      <c r="I2024" s="2">
        <v>174</v>
      </c>
    </row>
    <row r="2025" spans="3:9" x14ac:dyDescent="0.35">
      <c r="C2025" s="2" t="s">
        <v>51</v>
      </c>
      <c r="D2025" s="2" t="s">
        <v>28</v>
      </c>
      <c r="E2025" s="2" t="s">
        <v>43</v>
      </c>
      <c r="F2025" s="3">
        <v>44417</v>
      </c>
      <c r="G2025" s="4">
        <v>2905</v>
      </c>
      <c r="H2025" s="5">
        <v>226</v>
      </c>
      <c r="I2025" s="2">
        <v>146</v>
      </c>
    </row>
    <row r="2026" spans="3:9" x14ac:dyDescent="0.35">
      <c r="C2026" s="2" t="s">
        <v>56</v>
      </c>
      <c r="D2026" s="2" t="s">
        <v>45</v>
      </c>
      <c r="E2026" s="2" t="s">
        <v>57</v>
      </c>
      <c r="F2026" s="3">
        <v>44417</v>
      </c>
      <c r="G2026" s="4">
        <v>2548</v>
      </c>
      <c r="H2026" s="5">
        <v>267</v>
      </c>
      <c r="I2026" s="2">
        <v>107</v>
      </c>
    </row>
    <row r="2027" spans="3:9" x14ac:dyDescent="0.35">
      <c r="C2027" s="2" t="s">
        <v>66</v>
      </c>
      <c r="D2027" s="2" t="s">
        <v>15</v>
      </c>
      <c r="E2027" s="2" t="s">
        <v>49</v>
      </c>
      <c r="F2027" s="3">
        <v>44417</v>
      </c>
      <c r="G2027" s="4">
        <v>3437</v>
      </c>
      <c r="H2027" s="5">
        <v>462</v>
      </c>
      <c r="I2027" s="2">
        <v>157</v>
      </c>
    </row>
    <row r="2028" spans="3:9" x14ac:dyDescent="0.35">
      <c r="C2028" s="2" t="s">
        <v>23</v>
      </c>
      <c r="D2028" s="2" t="s">
        <v>28</v>
      </c>
      <c r="E2028" s="2" t="s">
        <v>16</v>
      </c>
      <c r="F2028" s="3">
        <v>44417</v>
      </c>
      <c r="G2028" s="4">
        <v>5740</v>
      </c>
      <c r="H2028" s="5">
        <v>80</v>
      </c>
      <c r="I2028" s="2">
        <v>410</v>
      </c>
    </row>
    <row r="2029" spans="3:9" x14ac:dyDescent="0.35">
      <c r="C2029" s="2" t="s">
        <v>41</v>
      </c>
      <c r="D2029" s="2" t="s">
        <v>45</v>
      </c>
      <c r="E2029" s="2" t="s">
        <v>43</v>
      </c>
      <c r="F2029" s="3">
        <v>44417</v>
      </c>
      <c r="G2029" s="4">
        <v>2842</v>
      </c>
      <c r="H2029" s="5">
        <v>12</v>
      </c>
      <c r="I2029" s="2">
        <v>168</v>
      </c>
    </row>
    <row r="2030" spans="3:9" x14ac:dyDescent="0.35">
      <c r="C2030" s="2" t="s">
        <v>14</v>
      </c>
      <c r="D2030" s="2" t="s">
        <v>28</v>
      </c>
      <c r="E2030" s="2" t="s">
        <v>31</v>
      </c>
      <c r="F2030" s="3">
        <v>44417</v>
      </c>
      <c r="G2030" s="4">
        <v>9863</v>
      </c>
      <c r="H2030" s="5">
        <v>348</v>
      </c>
      <c r="I2030" s="2">
        <v>429</v>
      </c>
    </row>
    <row r="2031" spans="3:9" x14ac:dyDescent="0.35">
      <c r="C2031" s="2" t="s">
        <v>59</v>
      </c>
      <c r="D2031" s="2" t="s">
        <v>28</v>
      </c>
      <c r="E2031" s="2" t="s">
        <v>31</v>
      </c>
      <c r="F2031" s="3">
        <v>44417</v>
      </c>
      <c r="G2031" s="4">
        <v>2772</v>
      </c>
      <c r="H2031" s="5">
        <v>250</v>
      </c>
      <c r="I2031" s="2">
        <v>164</v>
      </c>
    </row>
    <row r="2032" spans="3:9" x14ac:dyDescent="0.35">
      <c r="C2032" s="2" t="s">
        <v>56</v>
      </c>
      <c r="D2032" s="2" t="s">
        <v>40</v>
      </c>
      <c r="E2032" s="2" t="s">
        <v>44</v>
      </c>
      <c r="F2032" s="3">
        <v>44417</v>
      </c>
      <c r="G2032" s="4">
        <v>7833</v>
      </c>
      <c r="H2032" s="5">
        <v>184</v>
      </c>
      <c r="I2032" s="2">
        <v>603</v>
      </c>
    </row>
    <row r="2033" spans="3:9" x14ac:dyDescent="0.35">
      <c r="C2033" s="2" t="s">
        <v>47</v>
      </c>
      <c r="D2033" s="2" t="s">
        <v>20</v>
      </c>
      <c r="E2033" s="2" t="s">
        <v>34</v>
      </c>
      <c r="F2033" s="3">
        <v>44418</v>
      </c>
      <c r="G2033" s="4">
        <v>10248</v>
      </c>
      <c r="H2033" s="5">
        <v>61</v>
      </c>
      <c r="I2033" s="2">
        <v>684</v>
      </c>
    </row>
    <row r="2034" spans="3:9" x14ac:dyDescent="0.35">
      <c r="C2034" s="2" t="s">
        <v>59</v>
      </c>
      <c r="D2034" s="2" t="s">
        <v>45</v>
      </c>
      <c r="E2034" s="2" t="s">
        <v>16</v>
      </c>
      <c r="F2034" s="3">
        <v>44418</v>
      </c>
      <c r="G2034" s="4">
        <v>5677</v>
      </c>
      <c r="H2034" s="5">
        <v>176</v>
      </c>
      <c r="I2034" s="2">
        <v>355</v>
      </c>
    </row>
    <row r="2035" spans="3:9" x14ac:dyDescent="0.35">
      <c r="C2035" s="2" t="s">
        <v>42</v>
      </c>
      <c r="D2035" s="2" t="s">
        <v>24</v>
      </c>
      <c r="E2035" s="2" t="s">
        <v>58</v>
      </c>
      <c r="F2035" s="3">
        <v>44418</v>
      </c>
      <c r="G2035" s="4">
        <v>8596</v>
      </c>
      <c r="H2035" s="5">
        <v>282</v>
      </c>
      <c r="I2035" s="2">
        <v>1433</v>
      </c>
    </row>
    <row r="2036" spans="3:9" x14ac:dyDescent="0.35">
      <c r="C2036" s="2" t="s">
        <v>35</v>
      </c>
      <c r="D2036" s="2" t="s">
        <v>24</v>
      </c>
      <c r="E2036" s="2" t="s">
        <v>61</v>
      </c>
      <c r="F2036" s="3">
        <v>44418</v>
      </c>
      <c r="G2036" s="4">
        <v>6657</v>
      </c>
      <c r="H2036" s="5">
        <v>104</v>
      </c>
      <c r="I2036" s="2">
        <v>267</v>
      </c>
    </row>
    <row r="2037" spans="3:9" x14ac:dyDescent="0.35">
      <c r="C2037" s="2" t="s">
        <v>41</v>
      </c>
      <c r="D2037" s="2" t="s">
        <v>20</v>
      </c>
      <c r="E2037" s="2" t="s">
        <v>34</v>
      </c>
      <c r="F2037" s="3">
        <v>44418</v>
      </c>
      <c r="G2037" s="4">
        <v>8134</v>
      </c>
      <c r="H2037" s="5">
        <v>231</v>
      </c>
      <c r="I2037" s="2">
        <v>678</v>
      </c>
    </row>
    <row r="2038" spans="3:9" x14ac:dyDescent="0.35">
      <c r="C2038" s="2" t="s">
        <v>68</v>
      </c>
      <c r="D2038" s="2" t="s">
        <v>15</v>
      </c>
      <c r="E2038" s="2" t="s">
        <v>57</v>
      </c>
      <c r="F2038" s="3">
        <v>44418</v>
      </c>
      <c r="G2038" s="4">
        <v>3122</v>
      </c>
      <c r="H2038" s="5">
        <v>215</v>
      </c>
      <c r="I2038" s="2">
        <v>105</v>
      </c>
    </row>
    <row r="2039" spans="3:9" x14ac:dyDescent="0.35">
      <c r="C2039" s="2" t="s">
        <v>70</v>
      </c>
      <c r="D2039" s="2" t="s">
        <v>15</v>
      </c>
      <c r="E2039" s="2" t="s">
        <v>25</v>
      </c>
      <c r="F2039" s="3">
        <v>44418</v>
      </c>
      <c r="G2039" s="4">
        <v>875</v>
      </c>
      <c r="H2039" s="5">
        <v>213</v>
      </c>
      <c r="I2039" s="2">
        <v>55</v>
      </c>
    </row>
    <row r="2040" spans="3:9" x14ac:dyDescent="0.35">
      <c r="C2040" s="2" t="s">
        <v>52</v>
      </c>
      <c r="D2040" s="2" t="s">
        <v>45</v>
      </c>
      <c r="E2040" s="2" t="s">
        <v>57</v>
      </c>
      <c r="F2040" s="3">
        <v>44418</v>
      </c>
      <c r="G2040" s="4">
        <v>3199</v>
      </c>
      <c r="H2040" s="5">
        <v>385</v>
      </c>
      <c r="I2040" s="2">
        <v>134</v>
      </c>
    </row>
    <row r="2041" spans="3:9" x14ac:dyDescent="0.35">
      <c r="C2041" s="2" t="s">
        <v>48</v>
      </c>
      <c r="D2041" s="2" t="s">
        <v>20</v>
      </c>
      <c r="E2041" s="2" t="s">
        <v>58</v>
      </c>
      <c r="F2041" s="3">
        <v>44418</v>
      </c>
      <c r="G2041" s="4">
        <v>5600</v>
      </c>
      <c r="H2041" s="5">
        <v>270</v>
      </c>
      <c r="I2041" s="2">
        <v>700</v>
      </c>
    </row>
    <row r="2042" spans="3:9" x14ac:dyDescent="0.35">
      <c r="C2042" s="2" t="s">
        <v>77</v>
      </c>
      <c r="D2042" s="2" t="s">
        <v>28</v>
      </c>
      <c r="E2042" s="2" t="s">
        <v>75</v>
      </c>
      <c r="F2042" s="3">
        <v>44418</v>
      </c>
      <c r="G2042" s="4">
        <v>2646</v>
      </c>
      <c r="H2042" s="5">
        <v>37</v>
      </c>
      <c r="I2042" s="2">
        <v>177</v>
      </c>
    </row>
    <row r="2043" spans="3:9" x14ac:dyDescent="0.35">
      <c r="C2043" s="2" t="s">
        <v>23</v>
      </c>
      <c r="D2043" s="2" t="s">
        <v>24</v>
      </c>
      <c r="E2043" s="2" t="s">
        <v>31</v>
      </c>
      <c r="F2043" s="3">
        <v>44418</v>
      </c>
      <c r="G2043" s="4">
        <v>16940</v>
      </c>
      <c r="H2043" s="5">
        <v>164</v>
      </c>
      <c r="I2043" s="2">
        <v>706</v>
      </c>
    </row>
    <row r="2044" spans="3:9" x14ac:dyDescent="0.35">
      <c r="C2044" s="2" t="s">
        <v>78</v>
      </c>
      <c r="D2044" s="2" t="s">
        <v>45</v>
      </c>
      <c r="E2044" s="2" t="s">
        <v>53</v>
      </c>
      <c r="F2044" s="3">
        <v>44418</v>
      </c>
      <c r="G2044" s="4">
        <v>9191</v>
      </c>
      <c r="H2044" s="5">
        <v>114</v>
      </c>
      <c r="I2044" s="2">
        <v>368</v>
      </c>
    </row>
    <row r="2045" spans="3:9" x14ac:dyDescent="0.35">
      <c r="C2045" s="2" t="s">
        <v>33</v>
      </c>
      <c r="D2045" s="2" t="s">
        <v>40</v>
      </c>
      <c r="E2045" s="2" t="s">
        <v>73</v>
      </c>
      <c r="F2045" s="3">
        <v>44418</v>
      </c>
      <c r="G2045" s="4">
        <v>9562</v>
      </c>
      <c r="H2045" s="5">
        <v>379</v>
      </c>
      <c r="I2045" s="2">
        <v>456</v>
      </c>
    </row>
    <row r="2046" spans="3:9" x14ac:dyDescent="0.35">
      <c r="C2046" s="2" t="s">
        <v>47</v>
      </c>
      <c r="D2046" s="2" t="s">
        <v>15</v>
      </c>
      <c r="E2046" s="2" t="s">
        <v>38</v>
      </c>
      <c r="F2046" s="3">
        <v>44418</v>
      </c>
      <c r="G2046" s="4">
        <v>567</v>
      </c>
      <c r="H2046" s="5">
        <v>55</v>
      </c>
      <c r="I2046" s="2">
        <v>20</v>
      </c>
    </row>
    <row r="2047" spans="3:9" x14ac:dyDescent="0.35">
      <c r="C2047" s="2" t="s">
        <v>76</v>
      </c>
      <c r="D2047" s="2" t="s">
        <v>28</v>
      </c>
      <c r="E2047" s="2" t="s">
        <v>65</v>
      </c>
      <c r="F2047" s="3">
        <v>44418</v>
      </c>
      <c r="G2047" s="4">
        <v>5173</v>
      </c>
      <c r="H2047" s="5">
        <v>186</v>
      </c>
      <c r="I2047" s="2">
        <v>288</v>
      </c>
    </row>
    <row r="2048" spans="3:9" x14ac:dyDescent="0.35">
      <c r="C2048" s="2" t="s">
        <v>51</v>
      </c>
      <c r="D2048" s="2" t="s">
        <v>15</v>
      </c>
      <c r="E2048" s="2" t="s">
        <v>58</v>
      </c>
      <c r="F2048" s="3">
        <v>44418</v>
      </c>
      <c r="G2048" s="4">
        <v>4781</v>
      </c>
      <c r="H2048" s="5">
        <v>273</v>
      </c>
      <c r="I2048" s="2">
        <v>342</v>
      </c>
    </row>
    <row r="2049" spans="3:9" x14ac:dyDescent="0.35">
      <c r="C2049" s="2" t="s">
        <v>33</v>
      </c>
      <c r="D2049" s="2" t="s">
        <v>20</v>
      </c>
      <c r="E2049" s="2" t="s">
        <v>38</v>
      </c>
      <c r="F2049" s="3">
        <v>44418</v>
      </c>
      <c r="G2049" s="4">
        <v>6111</v>
      </c>
      <c r="H2049" s="5">
        <v>73</v>
      </c>
      <c r="I2049" s="2">
        <v>191</v>
      </c>
    </row>
    <row r="2050" spans="3:9" x14ac:dyDescent="0.35">
      <c r="C2050" s="2" t="s">
        <v>23</v>
      </c>
      <c r="D2050" s="2" t="s">
        <v>15</v>
      </c>
      <c r="E2050" s="2" t="s">
        <v>44</v>
      </c>
      <c r="F2050" s="3">
        <v>44418</v>
      </c>
      <c r="G2050" s="4">
        <v>2373</v>
      </c>
      <c r="H2050" s="5">
        <v>477</v>
      </c>
      <c r="I2050" s="2">
        <v>119</v>
      </c>
    </row>
    <row r="2051" spans="3:9" x14ac:dyDescent="0.35">
      <c r="C2051" s="2" t="s">
        <v>37</v>
      </c>
      <c r="D2051" s="2" t="s">
        <v>20</v>
      </c>
      <c r="E2051" s="2" t="s">
        <v>16</v>
      </c>
      <c r="F2051" s="3">
        <v>44418</v>
      </c>
      <c r="G2051" s="4">
        <v>17892</v>
      </c>
      <c r="H2051" s="5">
        <v>469</v>
      </c>
      <c r="I2051" s="2">
        <v>1278</v>
      </c>
    </row>
    <row r="2052" spans="3:9" x14ac:dyDescent="0.35">
      <c r="C2052" s="2" t="s">
        <v>41</v>
      </c>
      <c r="D2052" s="2" t="s">
        <v>28</v>
      </c>
      <c r="E2052" s="2" t="s">
        <v>57</v>
      </c>
      <c r="F2052" s="3">
        <v>44418</v>
      </c>
      <c r="G2052" s="4">
        <v>1729</v>
      </c>
      <c r="H2052" s="5">
        <v>43</v>
      </c>
      <c r="I2052" s="2">
        <v>70</v>
      </c>
    </row>
    <row r="2053" spans="3:9" x14ac:dyDescent="0.35">
      <c r="C2053" s="2" t="s">
        <v>37</v>
      </c>
      <c r="D2053" s="2" t="s">
        <v>15</v>
      </c>
      <c r="E2053" s="2" t="s">
        <v>26</v>
      </c>
      <c r="F2053" s="3">
        <v>44418</v>
      </c>
      <c r="G2053" s="4">
        <v>4508</v>
      </c>
      <c r="H2053" s="5">
        <v>87</v>
      </c>
      <c r="I2053" s="2">
        <v>282</v>
      </c>
    </row>
    <row r="2054" spans="3:9" x14ac:dyDescent="0.35">
      <c r="C2054" s="2" t="s">
        <v>52</v>
      </c>
      <c r="D2054" s="2" t="s">
        <v>15</v>
      </c>
      <c r="E2054" s="2" t="s">
        <v>63</v>
      </c>
      <c r="F2054" s="3">
        <v>44419</v>
      </c>
      <c r="G2054" s="4">
        <v>11641</v>
      </c>
      <c r="H2054" s="5">
        <v>76</v>
      </c>
      <c r="I2054" s="2">
        <v>432</v>
      </c>
    </row>
    <row r="2055" spans="3:9" x14ac:dyDescent="0.35">
      <c r="C2055" s="2" t="s">
        <v>71</v>
      </c>
      <c r="D2055" s="2" t="s">
        <v>24</v>
      </c>
      <c r="E2055" s="2" t="s">
        <v>49</v>
      </c>
      <c r="F2055" s="3">
        <v>44419</v>
      </c>
      <c r="G2055" s="4">
        <v>3647</v>
      </c>
      <c r="H2055" s="5">
        <v>239</v>
      </c>
      <c r="I2055" s="2">
        <v>131</v>
      </c>
    </row>
    <row r="2056" spans="3:9" x14ac:dyDescent="0.35">
      <c r="C2056" s="2" t="s">
        <v>41</v>
      </c>
      <c r="D2056" s="2" t="s">
        <v>24</v>
      </c>
      <c r="E2056" s="2" t="s">
        <v>53</v>
      </c>
      <c r="F2056" s="3">
        <v>44419</v>
      </c>
      <c r="G2056" s="4">
        <v>5670</v>
      </c>
      <c r="H2056" s="5">
        <v>20</v>
      </c>
      <c r="I2056" s="2">
        <v>237</v>
      </c>
    </row>
    <row r="2057" spans="3:9" x14ac:dyDescent="0.35">
      <c r="C2057" s="2" t="s">
        <v>77</v>
      </c>
      <c r="D2057" s="2" t="s">
        <v>28</v>
      </c>
      <c r="E2057" s="2" t="s">
        <v>39</v>
      </c>
      <c r="F2057" s="3">
        <v>44419</v>
      </c>
      <c r="G2057" s="4">
        <v>1036</v>
      </c>
      <c r="H2057" s="5">
        <v>528</v>
      </c>
      <c r="I2057" s="2">
        <v>58</v>
      </c>
    </row>
    <row r="2058" spans="3:9" x14ac:dyDescent="0.35">
      <c r="C2058" s="2" t="s">
        <v>66</v>
      </c>
      <c r="D2058" s="2" t="s">
        <v>15</v>
      </c>
      <c r="E2058" s="2" t="s">
        <v>16</v>
      </c>
      <c r="F2058" s="3">
        <v>44419</v>
      </c>
      <c r="G2058" s="4">
        <v>11067</v>
      </c>
      <c r="H2058" s="5">
        <v>107</v>
      </c>
      <c r="I2058" s="2">
        <v>615</v>
      </c>
    </row>
    <row r="2059" spans="3:9" x14ac:dyDescent="0.35">
      <c r="C2059" s="2" t="s">
        <v>30</v>
      </c>
      <c r="D2059" s="2" t="s">
        <v>24</v>
      </c>
      <c r="E2059" s="2" t="s">
        <v>57</v>
      </c>
      <c r="F2059" s="3">
        <v>44419</v>
      </c>
      <c r="G2059" s="4">
        <v>3010</v>
      </c>
      <c r="H2059" s="5">
        <v>149</v>
      </c>
      <c r="I2059" s="2">
        <v>131</v>
      </c>
    </row>
    <row r="2060" spans="3:9" x14ac:dyDescent="0.35">
      <c r="C2060" s="2" t="s">
        <v>35</v>
      </c>
      <c r="D2060" s="2" t="s">
        <v>15</v>
      </c>
      <c r="E2060" s="2" t="s">
        <v>32</v>
      </c>
      <c r="F2060" s="3">
        <v>44419</v>
      </c>
      <c r="G2060" s="4">
        <v>4753</v>
      </c>
      <c r="H2060" s="5">
        <v>187</v>
      </c>
      <c r="I2060" s="2">
        <v>207</v>
      </c>
    </row>
    <row r="2061" spans="3:9" x14ac:dyDescent="0.35">
      <c r="C2061" s="2" t="s">
        <v>23</v>
      </c>
      <c r="D2061" s="2" t="s">
        <v>45</v>
      </c>
      <c r="E2061" s="2" t="s">
        <v>16</v>
      </c>
      <c r="F2061" s="3">
        <v>44419</v>
      </c>
      <c r="G2061" s="4">
        <v>11690</v>
      </c>
      <c r="H2061" s="5">
        <v>278</v>
      </c>
      <c r="I2061" s="2">
        <v>616</v>
      </c>
    </row>
    <row r="2062" spans="3:9" x14ac:dyDescent="0.35">
      <c r="C2062" s="2" t="s">
        <v>64</v>
      </c>
      <c r="D2062" s="2" t="s">
        <v>20</v>
      </c>
      <c r="E2062" s="2" t="s">
        <v>75</v>
      </c>
      <c r="F2062" s="3">
        <v>44419</v>
      </c>
      <c r="G2062" s="4">
        <v>1428</v>
      </c>
      <c r="H2062" s="5">
        <v>95</v>
      </c>
      <c r="I2062" s="2">
        <v>96</v>
      </c>
    </row>
    <row r="2063" spans="3:9" x14ac:dyDescent="0.35">
      <c r="C2063" s="2" t="s">
        <v>62</v>
      </c>
      <c r="D2063" s="2" t="s">
        <v>45</v>
      </c>
      <c r="E2063" s="2" t="s">
        <v>72</v>
      </c>
      <c r="F2063" s="3">
        <v>44419</v>
      </c>
      <c r="G2063" s="4">
        <v>5467</v>
      </c>
      <c r="H2063" s="5">
        <v>30</v>
      </c>
      <c r="I2063" s="2">
        <v>547</v>
      </c>
    </row>
    <row r="2064" spans="3:9" x14ac:dyDescent="0.35">
      <c r="C2064" s="2" t="s">
        <v>14</v>
      </c>
      <c r="D2064" s="2" t="s">
        <v>40</v>
      </c>
      <c r="E2064" s="2" t="s">
        <v>74</v>
      </c>
      <c r="F2064" s="3">
        <v>44419</v>
      </c>
      <c r="G2064" s="4">
        <v>11018</v>
      </c>
      <c r="H2064" s="5">
        <v>126</v>
      </c>
      <c r="I2064" s="2">
        <v>501</v>
      </c>
    </row>
    <row r="2065" spans="3:9" x14ac:dyDescent="0.35">
      <c r="C2065" s="2" t="s">
        <v>70</v>
      </c>
      <c r="D2065" s="2" t="s">
        <v>20</v>
      </c>
      <c r="E2065" s="2" t="s">
        <v>34</v>
      </c>
      <c r="F2065" s="3">
        <v>44419</v>
      </c>
      <c r="G2065" s="4">
        <v>10171</v>
      </c>
      <c r="H2065" s="5">
        <v>11</v>
      </c>
      <c r="I2065" s="2">
        <v>1272</v>
      </c>
    </row>
    <row r="2066" spans="3:9" x14ac:dyDescent="0.35">
      <c r="C2066" s="2" t="s">
        <v>71</v>
      </c>
      <c r="D2066" s="2" t="s">
        <v>28</v>
      </c>
      <c r="E2066" s="2" t="s">
        <v>16</v>
      </c>
      <c r="F2066" s="3">
        <v>44419</v>
      </c>
      <c r="G2066" s="4">
        <v>4935</v>
      </c>
      <c r="H2066" s="5">
        <v>286</v>
      </c>
      <c r="I2066" s="2">
        <v>260</v>
      </c>
    </row>
    <row r="2067" spans="3:9" x14ac:dyDescent="0.35">
      <c r="C2067" s="2" t="s">
        <v>76</v>
      </c>
      <c r="D2067" s="2" t="s">
        <v>20</v>
      </c>
      <c r="E2067" s="2" t="s">
        <v>63</v>
      </c>
      <c r="F2067" s="3">
        <v>44419</v>
      </c>
      <c r="G2067" s="4">
        <v>2499</v>
      </c>
      <c r="H2067" s="5">
        <v>20</v>
      </c>
      <c r="I2067" s="2">
        <v>81</v>
      </c>
    </row>
    <row r="2068" spans="3:9" x14ac:dyDescent="0.35">
      <c r="C2068" s="2" t="s">
        <v>66</v>
      </c>
      <c r="D2068" s="2" t="s">
        <v>24</v>
      </c>
      <c r="E2068" s="2" t="s">
        <v>32</v>
      </c>
      <c r="F2068" s="3">
        <v>44419</v>
      </c>
      <c r="G2068" s="4">
        <v>2492</v>
      </c>
      <c r="H2068" s="5">
        <v>91</v>
      </c>
      <c r="I2068" s="2">
        <v>139</v>
      </c>
    </row>
    <row r="2069" spans="3:9" x14ac:dyDescent="0.35">
      <c r="C2069" s="2" t="s">
        <v>30</v>
      </c>
      <c r="D2069" s="2" t="s">
        <v>45</v>
      </c>
      <c r="E2069" s="2" t="s">
        <v>34</v>
      </c>
      <c r="F2069" s="3">
        <v>44419</v>
      </c>
      <c r="G2069" s="4">
        <v>17549</v>
      </c>
      <c r="H2069" s="5">
        <v>194</v>
      </c>
      <c r="I2069" s="2">
        <v>1755</v>
      </c>
    </row>
    <row r="2070" spans="3:9" x14ac:dyDescent="0.35">
      <c r="C2070" s="2" t="s">
        <v>77</v>
      </c>
      <c r="D2070" s="2" t="s">
        <v>45</v>
      </c>
      <c r="E2070" s="2" t="s">
        <v>38</v>
      </c>
      <c r="F2070" s="3">
        <v>44419</v>
      </c>
      <c r="G2070" s="4">
        <v>6636</v>
      </c>
      <c r="H2070" s="5">
        <v>35</v>
      </c>
      <c r="I2070" s="2">
        <v>256</v>
      </c>
    </row>
    <row r="2071" spans="3:9" x14ac:dyDescent="0.35">
      <c r="C2071" s="2" t="s">
        <v>77</v>
      </c>
      <c r="D2071" s="2" t="s">
        <v>24</v>
      </c>
      <c r="E2071" s="2" t="s">
        <v>63</v>
      </c>
      <c r="F2071" s="3">
        <v>44419</v>
      </c>
      <c r="G2071" s="4">
        <v>8904</v>
      </c>
      <c r="H2071" s="5">
        <v>372</v>
      </c>
      <c r="I2071" s="2">
        <v>308</v>
      </c>
    </row>
    <row r="2072" spans="3:9" x14ac:dyDescent="0.35">
      <c r="C2072" s="2" t="s">
        <v>48</v>
      </c>
      <c r="D2072" s="2" t="s">
        <v>45</v>
      </c>
      <c r="E2072" s="2" t="s">
        <v>58</v>
      </c>
      <c r="F2072" s="3">
        <v>44419</v>
      </c>
      <c r="G2072" s="4">
        <v>16702</v>
      </c>
      <c r="H2072" s="5">
        <v>324</v>
      </c>
      <c r="I2072" s="2">
        <v>1392</v>
      </c>
    </row>
    <row r="2073" spans="3:9" x14ac:dyDescent="0.35">
      <c r="C2073" s="2" t="s">
        <v>41</v>
      </c>
      <c r="D2073" s="2" t="s">
        <v>24</v>
      </c>
      <c r="E2073" s="2" t="s">
        <v>49</v>
      </c>
      <c r="F2073" s="3">
        <v>44419</v>
      </c>
      <c r="G2073" s="4">
        <v>1701</v>
      </c>
      <c r="H2073" s="5">
        <v>500</v>
      </c>
      <c r="I2073" s="2">
        <v>59</v>
      </c>
    </row>
    <row r="2074" spans="3:9" x14ac:dyDescent="0.35">
      <c r="C2074" s="2" t="s">
        <v>54</v>
      </c>
      <c r="D2074" s="2" t="s">
        <v>45</v>
      </c>
      <c r="E2074" s="2" t="s">
        <v>74</v>
      </c>
      <c r="F2074" s="3">
        <v>44419</v>
      </c>
      <c r="G2074" s="4">
        <v>10269</v>
      </c>
      <c r="H2074" s="5">
        <v>324</v>
      </c>
      <c r="I2074" s="2">
        <v>541</v>
      </c>
    </row>
    <row r="2075" spans="3:9" x14ac:dyDescent="0.35">
      <c r="C2075" s="2" t="s">
        <v>66</v>
      </c>
      <c r="D2075" s="2" t="s">
        <v>45</v>
      </c>
      <c r="E2075" s="2" t="s">
        <v>58</v>
      </c>
      <c r="F2075" s="3">
        <v>44419</v>
      </c>
      <c r="G2075" s="4">
        <v>4410</v>
      </c>
      <c r="H2075" s="5">
        <v>81</v>
      </c>
      <c r="I2075" s="2">
        <v>630</v>
      </c>
    </row>
    <row r="2076" spans="3:9" x14ac:dyDescent="0.35">
      <c r="C2076" s="2" t="s">
        <v>51</v>
      </c>
      <c r="D2076" s="2" t="s">
        <v>45</v>
      </c>
      <c r="E2076" s="2" t="s">
        <v>25</v>
      </c>
      <c r="F2076" s="3">
        <v>44420</v>
      </c>
      <c r="G2076" s="4">
        <v>1610</v>
      </c>
      <c r="H2076" s="5">
        <v>417</v>
      </c>
      <c r="I2076" s="2">
        <v>115</v>
      </c>
    </row>
    <row r="2077" spans="3:9" x14ac:dyDescent="0.35">
      <c r="C2077" s="2" t="s">
        <v>70</v>
      </c>
      <c r="D2077" s="2" t="s">
        <v>24</v>
      </c>
      <c r="E2077" s="2" t="s">
        <v>75</v>
      </c>
      <c r="F2077" s="3">
        <v>44420</v>
      </c>
      <c r="G2077" s="4">
        <v>14399</v>
      </c>
      <c r="H2077" s="5">
        <v>141</v>
      </c>
      <c r="I2077" s="2">
        <v>800</v>
      </c>
    </row>
    <row r="2078" spans="3:9" x14ac:dyDescent="0.35">
      <c r="C2078" s="2" t="s">
        <v>64</v>
      </c>
      <c r="D2078" s="2" t="s">
        <v>15</v>
      </c>
      <c r="E2078" s="2" t="s">
        <v>61</v>
      </c>
      <c r="F2078" s="3">
        <v>44420</v>
      </c>
      <c r="G2078" s="4">
        <v>1169</v>
      </c>
      <c r="H2078" s="5">
        <v>310</v>
      </c>
      <c r="I2078" s="2">
        <v>49</v>
      </c>
    </row>
    <row r="2079" spans="3:9" x14ac:dyDescent="0.35">
      <c r="C2079" s="2" t="s">
        <v>51</v>
      </c>
      <c r="D2079" s="2" t="s">
        <v>45</v>
      </c>
      <c r="E2079" s="2" t="s">
        <v>73</v>
      </c>
      <c r="F2079" s="3">
        <v>44420</v>
      </c>
      <c r="G2079" s="4">
        <v>13867</v>
      </c>
      <c r="H2079" s="5">
        <v>320</v>
      </c>
      <c r="I2079" s="2">
        <v>694</v>
      </c>
    </row>
    <row r="2080" spans="3:9" x14ac:dyDescent="0.35">
      <c r="C2080" s="2" t="s">
        <v>56</v>
      </c>
      <c r="D2080" s="2" t="s">
        <v>28</v>
      </c>
      <c r="E2080" s="2" t="s">
        <v>72</v>
      </c>
      <c r="F2080" s="3">
        <v>44420</v>
      </c>
      <c r="G2080" s="4">
        <v>2261</v>
      </c>
      <c r="H2080" s="5">
        <v>89</v>
      </c>
      <c r="I2080" s="2">
        <v>283</v>
      </c>
    </row>
    <row r="2081" spans="3:9" x14ac:dyDescent="0.35">
      <c r="C2081" s="2" t="s">
        <v>76</v>
      </c>
      <c r="D2081" s="2" t="s">
        <v>20</v>
      </c>
      <c r="E2081" s="2" t="s">
        <v>57</v>
      </c>
      <c r="F2081" s="3">
        <v>44420</v>
      </c>
      <c r="G2081" s="4">
        <v>2394</v>
      </c>
      <c r="H2081" s="5">
        <v>171</v>
      </c>
      <c r="I2081" s="2">
        <v>83</v>
      </c>
    </row>
    <row r="2082" spans="3:9" x14ac:dyDescent="0.35">
      <c r="C2082" s="2" t="s">
        <v>77</v>
      </c>
      <c r="D2082" s="2" t="s">
        <v>40</v>
      </c>
      <c r="E2082" s="2" t="s">
        <v>17</v>
      </c>
      <c r="F2082" s="3">
        <v>44420</v>
      </c>
      <c r="G2082" s="4">
        <v>5243</v>
      </c>
      <c r="H2082" s="5">
        <v>30</v>
      </c>
      <c r="I2082" s="2">
        <v>228</v>
      </c>
    </row>
    <row r="2083" spans="3:9" x14ac:dyDescent="0.35">
      <c r="C2083" s="2" t="s">
        <v>37</v>
      </c>
      <c r="D2083" s="2" t="s">
        <v>15</v>
      </c>
      <c r="E2083" s="2" t="s">
        <v>31</v>
      </c>
      <c r="F2083" s="3">
        <v>44420</v>
      </c>
      <c r="G2083" s="4">
        <v>4501</v>
      </c>
      <c r="H2083" s="5">
        <v>145</v>
      </c>
      <c r="I2083" s="2">
        <v>196</v>
      </c>
    </row>
    <row r="2084" spans="3:9" x14ac:dyDescent="0.35">
      <c r="C2084" s="2" t="s">
        <v>30</v>
      </c>
      <c r="D2084" s="2" t="s">
        <v>45</v>
      </c>
      <c r="E2084" s="2" t="s">
        <v>38</v>
      </c>
      <c r="F2084" s="3">
        <v>44421</v>
      </c>
      <c r="G2084" s="4">
        <v>2513</v>
      </c>
      <c r="H2084" s="5">
        <v>144</v>
      </c>
      <c r="I2084" s="2">
        <v>77</v>
      </c>
    </row>
    <row r="2085" spans="3:9" x14ac:dyDescent="0.35">
      <c r="C2085" s="2" t="s">
        <v>30</v>
      </c>
      <c r="D2085" s="2" t="s">
        <v>24</v>
      </c>
      <c r="E2085" s="2" t="s">
        <v>61</v>
      </c>
      <c r="F2085" s="3">
        <v>44421</v>
      </c>
      <c r="G2085" s="4">
        <v>2828</v>
      </c>
      <c r="H2085" s="5">
        <v>49</v>
      </c>
      <c r="I2085" s="2">
        <v>114</v>
      </c>
    </row>
    <row r="2086" spans="3:9" x14ac:dyDescent="0.35">
      <c r="C2086" s="2" t="s">
        <v>51</v>
      </c>
      <c r="D2086" s="2" t="s">
        <v>28</v>
      </c>
      <c r="E2086" s="2" t="s">
        <v>58</v>
      </c>
      <c r="F2086" s="3">
        <v>44421</v>
      </c>
      <c r="G2086" s="4">
        <v>13944</v>
      </c>
      <c r="H2086" s="5">
        <v>77</v>
      </c>
      <c r="I2086" s="2">
        <v>1550</v>
      </c>
    </row>
    <row r="2087" spans="3:9" x14ac:dyDescent="0.35">
      <c r="C2087" s="2" t="s">
        <v>68</v>
      </c>
      <c r="D2087" s="2" t="s">
        <v>28</v>
      </c>
      <c r="E2087" s="2" t="s">
        <v>53</v>
      </c>
      <c r="F2087" s="3">
        <v>44421</v>
      </c>
      <c r="G2087" s="4">
        <v>3136</v>
      </c>
      <c r="H2087" s="5">
        <v>63</v>
      </c>
      <c r="I2087" s="2">
        <v>112</v>
      </c>
    </row>
    <row r="2088" spans="3:9" x14ac:dyDescent="0.35">
      <c r="C2088" s="2" t="s">
        <v>47</v>
      </c>
      <c r="D2088" s="2" t="s">
        <v>45</v>
      </c>
      <c r="E2088" s="2" t="s">
        <v>32</v>
      </c>
      <c r="F2088" s="3">
        <v>44421</v>
      </c>
      <c r="G2088" s="4">
        <v>6587</v>
      </c>
      <c r="H2088" s="5">
        <v>214</v>
      </c>
      <c r="I2088" s="2">
        <v>347</v>
      </c>
    </row>
    <row r="2089" spans="3:9" x14ac:dyDescent="0.35">
      <c r="C2089" s="2" t="s">
        <v>69</v>
      </c>
      <c r="D2089" s="2" t="s">
        <v>15</v>
      </c>
      <c r="E2089" s="2" t="s">
        <v>61</v>
      </c>
      <c r="F2089" s="3">
        <v>44421</v>
      </c>
      <c r="G2089" s="4">
        <v>2254</v>
      </c>
      <c r="H2089" s="5">
        <v>232</v>
      </c>
      <c r="I2089" s="2">
        <v>87</v>
      </c>
    </row>
    <row r="2090" spans="3:9" x14ac:dyDescent="0.35">
      <c r="C2090" s="2" t="s">
        <v>59</v>
      </c>
      <c r="D2090" s="2" t="s">
        <v>15</v>
      </c>
      <c r="E2090" s="2" t="s">
        <v>58</v>
      </c>
      <c r="F2090" s="3">
        <v>44421</v>
      </c>
      <c r="G2090" s="4">
        <v>6356</v>
      </c>
      <c r="H2090" s="5">
        <v>64</v>
      </c>
      <c r="I2090" s="2">
        <v>795</v>
      </c>
    </row>
    <row r="2091" spans="3:9" x14ac:dyDescent="0.35">
      <c r="C2091" s="2" t="s">
        <v>33</v>
      </c>
      <c r="D2091" s="2" t="s">
        <v>20</v>
      </c>
      <c r="E2091" s="2" t="s">
        <v>44</v>
      </c>
      <c r="F2091" s="3">
        <v>44421</v>
      </c>
      <c r="G2091" s="4">
        <v>2688</v>
      </c>
      <c r="H2091" s="5">
        <v>312</v>
      </c>
      <c r="I2091" s="2">
        <v>168</v>
      </c>
    </row>
    <row r="2092" spans="3:9" x14ac:dyDescent="0.35">
      <c r="C2092" s="2" t="s">
        <v>78</v>
      </c>
      <c r="D2092" s="2" t="s">
        <v>24</v>
      </c>
      <c r="E2092" s="2" t="s">
        <v>65</v>
      </c>
      <c r="F2092" s="3">
        <v>44421</v>
      </c>
      <c r="G2092" s="4">
        <v>5719</v>
      </c>
      <c r="H2092" s="5">
        <v>57</v>
      </c>
      <c r="I2092" s="2">
        <v>477</v>
      </c>
    </row>
    <row r="2093" spans="3:9" x14ac:dyDescent="0.35">
      <c r="C2093" s="2" t="s">
        <v>69</v>
      </c>
      <c r="D2093" s="2" t="s">
        <v>45</v>
      </c>
      <c r="E2093" s="2" t="s">
        <v>25</v>
      </c>
      <c r="F2093" s="3">
        <v>44421</v>
      </c>
      <c r="G2093" s="4">
        <v>238</v>
      </c>
      <c r="H2093" s="5">
        <v>122</v>
      </c>
      <c r="I2093" s="2">
        <v>27</v>
      </c>
    </row>
    <row r="2094" spans="3:9" x14ac:dyDescent="0.35">
      <c r="C2094" s="2" t="s">
        <v>68</v>
      </c>
      <c r="D2094" s="2" t="s">
        <v>20</v>
      </c>
      <c r="E2094" s="2" t="s">
        <v>38</v>
      </c>
      <c r="F2094" s="3">
        <v>44421</v>
      </c>
      <c r="G2094" s="4">
        <v>3486</v>
      </c>
      <c r="H2094" s="5">
        <v>62</v>
      </c>
      <c r="I2094" s="2">
        <v>113</v>
      </c>
    </row>
    <row r="2095" spans="3:9" x14ac:dyDescent="0.35">
      <c r="C2095" s="2" t="s">
        <v>37</v>
      </c>
      <c r="D2095" s="2" t="s">
        <v>20</v>
      </c>
      <c r="E2095" s="2" t="s">
        <v>32</v>
      </c>
      <c r="F2095" s="3">
        <v>44421</v>
      </c>
      <c r="G2095" s="4">
        <v>4228</v>
      </c>
      <c r="H2095" s="5">
        <v>190</v>
      </c>
      <c r="I2095" s="2">
        <v>193</v>
      </c>
    </row>
    <row r="2096" spans="3:9" x14ac:dyDescent="0.35">
      <c r="C2096" s="2" t="s">
        <v>30</v>
      </c>
      <c r="D2096" s="2" t="s">
        <v>45</v>
      </c>
      <c r="E2096" s="2" t="s">
        <v>63</v>
      </c>
      <c r="F2096" s="3">
        <v>44424</v>
      </c>
      <c r="G2096" s="4">
        <v>12054</v>
      </c>
      <c r="H2096" s="5">
        <v>43</v>
      </c>
      <c r="I2096" s="2">
        <v>389</v>
      </c>
    </row>
    <row r="2097" spans="3:9" x14ac:dyDescent="0.35">
      <c r="C2097" s="2" t="s">
        <v>77</v>
      </c>
      <c r="D2097" s="2" t="s">
        <v>40</v>
      </c>
      <c r="E2097" s="2" t="s">
        <v>34</v>
      </c>
      <c r="F2097" s="3">
        <v>44424</v>
      </c>
      <c r="G2097" s="4">
        <v>777</v>
      </c>
      <c r="H2097" s="5">
        <v>360</v>
      </c>
      <c r="I2097" s="2">
        <v>52</v>
      </c>
    </row>
    <row r="2098" spans="3:9" x14ac:dyDescent="0.35">
      <c r="C2098" s="2" t="s">
        <v>64</v>
      </c>
      <c r="D2098" s="2" t="s">
        <v>20</v>
      </c>
      <c r="E2098" s="2" t="s">
        <v>32</v>
      </c>
      <c r="F2098" s="3">
        <v>44424</v>
      </c>
      <c r="G2098" s="4">
        <v>1281</v>
      </c>
      <c r="H2098" s="5">
        <v>266</v>
      </c>
      <c r="I2098" s="2">
        <v>81</v>
      </c>
    </row>
    <row r="2099" spans="3:9" x14ac:dyDescent="0.35">
      <c r="C2099" s="2" t="s">
        <v>37</v>
      </c>
      <c r="D2099" s="2" t="s">
        <v>20</v>
      </c>
      <c r="E2099" s="2" t="s">
        <v>39</v>
      </c>
      <c r="F2099" s="3">
        <v>44424</v>
      </c>
      <c r="G2099" s="4">
        <v>15043</v>
      </c>
      <c r="H2099" s="5">
        <v>167</v>
      </c>
      <c r="I2099" s="2">
        <v>836</v>
      </c>
    </row>
    <row r="2100" spans="3:9" x14ac:dyDescent="0.35">
      <c r="C2100" s="2" t="s">
        <v>54</v>
      </c>
      <c r="D2100" s="2" t="s">
        <v>24</v>
      </c>
      <c r="E2100" s="2" t="s">
        <v>17</v>
      </c>
      <c r="F2100" s="3">
        <v>44424</v>
      </c>
      <c r="G2100" s="4">
        <v>7959</v>
      </c>
      <c r="H2100" s="5">
        <v>84</v>
      </c>
      <c r="I2100" s="2">
        <v>319</v>
      </c>
    </row>
    <row r="2101" spans="3:9" x14ac:dyDescent="0.35">
      <c r="C2101" s="2" t="s">
        <v>48</v>
      </c>
      <c r="D2101" s="2" t="s">
        <v>28</v>
      </c>
      <c r="E2101" s="2" t="s">
        <v>44</v>
      </c>
      <c r="F2101" s="3">
        <v>44424</v>
      </c>
      <c r="G2101" s="4">
        <v>651</v>
      </c>
      <c r="H2101" s="5">
        <v>107</v>
      </c>
      <c r="I2101" s="2">
        <v>31</v>
      </c>
    </row>
    <row r="2102" spans="3:9" x14ac:dyDescent="0.35">
      <c r="C2102" s="2" t="s">
        <v>54</v>
      </c>
      <c r="D2102" s="2" t="s">
        <v>28</v>
      </c>
      <c r="E2102" s="2" t="s">
        <v>34</v>
      </c>
      <c r="F2102" s="3">
        <v>44424</v>
      </c>
      <c r="G2102" s="4">
        <v>14280</v>
      </c>
      <c r="H2102" s="5">
        <v>124</v>
      </c>
      <c r="I2102" s="2">
        <v>1190</v>
      </c>
    </row>
    <row r="2103" spans="3:9" x14ac:dyDescent="0.35">
      <c r="C2103" s="2" t="s">
        <v>54</v>
      </c>
      <c r="D2103" s="2" t="s">
        <v>40</v>
      </c>
      <c r="E2103" s="2" t="s">
        <v>73</v>
      </c>
      <c r="F2103" s="3">
        <v>44424</v>
      </c>
      <c r="G2103" s="4">
        <v>672</v>
      </c>
      <c r="H2103" s="5">
        <v>190</v>
      </c>
      <c r="I2103" s="2">
        <v>42</v>
      </c>
    </row>
    <row r="2104" spans="3:9" x14ac:dyDescent="0.35">
      <c r="C2104" s="2" t="s">
        <v>23</v>
      </c>
      <c r="D2104" s="2" t="s">
        <v>20</v>
      </c>
      <c r="E2104" s="2" t="s">
        <v>57</v>
      </c>
      <c r="F2104" s="3">
        <v>44424</v>
      </c>
      <c r="G2104" s="4">
        <v>420</v>
      </c>
      <c r="H2104" s="5">
        <v>64</v>
      </c>
      <c r="I2104" s="2">
        <v>15</v>
      </c>
    </row>
    <row r="2105" spans="3:9" x14ac:dyDescent="0.35">
      <c r="C2105" s="2" t="s">
        <v>66</v>
      </c>
      <c r="D2105" s="2" t="s">
        <v>20</v>
      </c>
      <c r="E2105" s="2" t="s">
        <v>31</v>
      </c>
      <c r="F2105" s="3">
        <v>44424</v>
      </c>
      <c r="G2105" s="4">
        <v>9527</v>
      </c>
      <c r="H2105" s="5">
        <v>220</v>
      </c>
      <c r="I2105" s="2">
        <v>397</v>
      </c>
    </row>
    <row r="2106" spans="3:9" x14ac:dyDescent="0.35">
      <c r="C2106" s="2" t="s">
        <v>64</v>
      </c>
      <c r="D2106" s="2" t="s">
        <v>28</v>
      </c>
      <c r="E2106" s="2" t="s">
        <v>75</v>
      </c>
      <c r="F2106" s="3">
        <v>44424</v>
      </c>
      <c r="G2106" s="4">
        <v>3262</v>
      </c>
      <c r="H2106" s="5">
        <v>58</v>
      </c>
      <c r="I2106" s="2">
        <v>164</v>
      </c>
    </row>
    <row r="2107" spans="3:9" x14ac:dyDescent="0.35">
      <c r="C2107" s="2" t="s">
        <v>51</v>
      </c>
      <c r="D2107" s="2" t="s">
        <v>40</v>
      </c>
      <c r="E2107" s="2" t="s">
        <v>58</v>
      </c>
      <c r="F2107" s="3">
        <v>44424</v>
      </c>
      <c r="G2107" s="4">
        <v>5201</v>
      </c>
      <c r="H2107" s="5">
        <v>107</v>
      </c>
      <c r="I2107" s="2">
        <v>401</v>
      </c>
    </row>
    <row r="2108" spans="3:9" x14ac:dyDescent="0.35">
      <c r="C2108" s="2" t="s">
        <v>59</v>
      </c>
      <c r="D2108" s="2" t="s">
        <v>45</v>
      </c>
      <c r="E2108" s="2" t="s">
        <v>38</v>
      </c>
      <c r="F2108" s="3">
        <v>44424</v>
      </c>
      <c r="G2108" s="4">
        <v>9905</v>
      </c>
      <c r="H2108" s="5">
        <v>69</v>
      </c>
      <c r="I2108" s="2">
        <v>331</v>
      </c>
    </row>
    <row r="2109" spans="3:9" x14ac:dyDescent="0.35">
      <c r="C2109" s="2" t="s">
        <v>66</v>
      </c>
      <c r="D2109" s="2" t="s">
        <v>40</v>
      </c>
      <c r="E2109" s="2" t="s">
        <v>75</v>
      </c>
      <c r="F2109" s="3">
        <v>44424</v>
      </c>
      <c r="G2109" s="4">
        <v>2457</v>
      </c>
      <c r="H2109" s="5">
        <v>245</v>
      </c>
      <c r="I2109" s="2">
        <v>176</v>
      </c>
    </row>
    <row r="2110" spans="3:9" x14ac:dyDescent="0.35">
      <c r="C2110" s="2" t="s">
        <v>54</v>
      </c>
      <c r="D2110" s="2" t="s">
        <v>15</v>
      </c>
      <c r="E2110" s="2" t="s">
        <v>44</v>
      </c>
      <c r="F2110" s="3">
        <v>44424</v>
      </c>
      <c r="G2110" s="4">
        <v>8890</v>
      </c>
      <c r="H2110" s="5">
        <v>11</v>
      </c>
      <c r="I2110" s="2">
        <v>494</v>
      </c>
    </row>
    <row r="2111" spans="3:9" x14ac:dyDescent="0.35">
      <c r="C2111" s="2" t="s">
        <v>69</v>
      </c>
      <c r="D2111" s="2" t="s">
        <v>28</v>
      </c>
      <c r="E2111" s="2" t="s">
        <v>44</v>
      </c>
      <c r="F2111" s="3">
        <v>44425</v>
      </c>
      <c r="G2111" s="4">
        <v>1960</v>
      </c>
      <c r="H2111" s="5">
        <v>66</v>
      </c>
      <c r="I2111" s="2">
        <v>109</v>
      </c>
    </row>
    <row r="2112" spans="3:9" x14ac:dyDescent="0.35">
      <c r="C2112" s="2" t="s">
        <v>42</v>
      </c>
      <c r="D2112" s="2" t="s">
        <v>20</v>
      </c>
      <c r="E2112" s="2" t="s">
        <v>75</v>
      </c>
      <c r="F2112" s="3">
        <v>44425</v>
      </c>
      <c r="G2112" s="4">
        <v>4487</v>
      </c>
      <c r="H2112" s="5">
        <v>99</v>
      </c>
      <c r="I2112" s="2">
        <v>214</v>
      </c>
    </row>
    <row r="2113" spans="3:9" x14ac:dyDescent="0.35">
      <c r="C2113" s="2" t="s">
        <v>30</v>
      </c>
      <c r="D2113" s="2" t="s">
        <v>40</v>
      </c>
      <c r="E2113" s="2" t="s">
        <v>34</v>
      </c>
      <c r="F2113" s="3">
        <v>44425</v>
      </c>
      <c r="G2113" s="4">
        <v>2240</v>
      </c>
      <c r="H2113" s="5">
        <v>32</v>
      </c>
      <c r="I2113" s="2">
        <v>249</v>
      </c>
    </row>
    <row r="2114" spans="3:9" x14ac:dyDescent="0.35">
      <c r="C2114" s="2" t="s">
        <v>76</v>
      </c>
      <c r="D2114" s="2" t="s">
        <v>28</v>
      </c>
      <c r="E2114" s="2" t="s">
        <v>49</v>
      </c>
      <c r="F2114" s="3">
        <v>44425</v>
      </c>
      <c r="G2114" s="4">
        <v>308</v>
      </c>
      <c r="H2114" s="5">
        <v>445</v>
      </c>
      <c r="I2114" s="2">
        <v>14</v>
      </c>
    </row>
    <row r="2115" spans="3:9" x14ac:dyDescent="0.35">
      <c r="C2115" s="2" t="s">
        <v>35</v>
      </c>
      <c r="D2115" s="2" t="s">
        <v>40</v>
      </c>
      <c r="E2115" s="2" t="s">
        <v>17</v>
      </c>
      <c r="F2115" s="3">
        <v>44425</v>
      </c>
      <c r="G2115" s="4">
        <v>1568</v>
      </c>
      <c r="H2115" s="5">
        <v>30</v>
      </c>
      <c r="I2115" s="2">
        <v>61</v>
      </c>
    </row>
    <row r="2116" spans="3:9" x14ac:dyDescent="0.35">
      <c r="C2116" s="2" t="s">
        <v>52</v>
      </c>
      <c r="D2116" s="2" t="s">
        <v>20</v>
      </c>
      <c r="E2116" s="2" t="s">
        <v>58</v>
      </c>
      <c r="F2116" s="3">
        <v>44426</v>
      </c>
      <c r="G2116" s="4">
        <v>6510</v>
      </c>
      <c r="H2116" s="5">
        <v>536</v>
      </c>
      <c r="I2116" s="2">
        <v>465</v>
      </c>
    </row>
    <row r="2117" spans="3:9" x14ac:dyDescent="0.35">
      <c r="C2117" s="2" t="s">
        <v>37</v>
      </c>
      <c r="D2117" s="2" t="s">
        <v>45</v>
      </c>
      <c r="E2117" s="2" t="s">
        <v>53</v>
      </c>
      <c r="F2117" s="3">
        <v>44426</v>
      </c>
      <c r="G2117" s="4">
        <v>5992</v>
      </c>
      <c r="H2117" s="5">
        <v>263</v>
      </c>
      <c r="I2117" s="2">
        <v>207</v>
      </c>
    </row>
    <row r="2118" spans="3:9" x14ac:dyDescent="0.35">
      <c r="C2118" s="2" t="s">
        <v>30</v>
      </c>
      <c r="D2118" s="2" t="s">
        <v>24</v>
      </c>
      <c r="E2118" s="2" t="s">
        <v>49</v>
      </c>
      <c r="F2118" s="3">
        <v>44426</v>
      </c>
      <c r="G2118" s="4">
        <v>609</v>
      </c>
      <c r="H2118" s="5">
        <v>398</v>
      </c>
      <c r="I2118" s="2">
        <v>24</v>
      </c>
    </row>
    <row r="2119" spans="3:9" x14ac:dyDescent="0.35">
      <c r="C2119" s="2" t="s">
        <v>62</v>
      </c>
      <c r="D2119" s="2" t="s">
        <v>45</v>
      </c>
      <c r="E2119" s="2" t="s">
        <v>31</v>
      </c>
      <c r="F2119" s="3">
        <v>44426</v>
      </c>
      <c r="G2119" s="4">
        <v>8141</v>
      </c>
      <c r="H2119" s="5">
        <v>73</v>
      </c>
      <c r="I2119" s="2">
        <v>340</v>
      </c>
    </row>
    <row r="2120" spans="3:9" x14ac:dyDescent="0.35">
      <c r="C2120" s="2" t="s">
        <v>23</v>
      </c>
      <c r="D2120" s="2" t="s">
        <v>40</v>
      </c>
      <c r="E2120" s="2" t="s">
        <v>25</v>
      </c>
      <c r="F2120" s="3">
        <v>44426</v>
      </c>
      <c r="G2120" s="4">
        <v>12908</v>
      </c>
      <c r="H2120" s="5">
        <v>106</v>
      </c>
      <c r="I2120" s="2">
        <v>1174</v>
      </c>
    </row>
    <row r="2121" spans="3:9" x14ac:dyDescent="0.35">
      <c r="C2121" s="2" t="s">
        <v>52</v>
      </c>
      <c r="D2121" s="2" t="s">
        <v>15</v>
      </c>
      <c r="E2121" s="2" t="s">
        <v>43</v>
      </c>
      <c r="F2121" s="3">
        <v>44426</v>
      </c>
      <c r="G2121" s="4">
        <v>266</v>
      </c>
      <c r="H2121" s="5">
        <v>265</v>
      </c>
      <c r="I2121" s="2">
        <v>15</v>
      </c>
    </row>
    <row r="2122" spans="3:9" x14ac:dyDescent="0.35">
      <c r="C2122" s="2" t="s">
        <v>52</v>
      </c>
      <c r="D2122" s="2" t="s">
        <v>40</v>
      </c>
      <c r="E2122" s="2" t="s">
        <v>75</v>
      </c>
      <c r="F2122" s="3">
        <v>44426</v>
      </c>
      <c r="G2122" s="4">
        <v>14672</v>
      </c>
      <c r="H2122" s="5">
        <v>122</v>
      </c>
      <c r="I2122" s="2">
        <v>816</v>
      </c>
    </row>
    <row r="2123" spans="3:9" x14ac:dyDescent="0.35">
      <c r="C2123" s="2" t="s">
        <v>59</v>
      </c>
      <c r="D2123" s="2" t="s">
        <v>15</v>
      </c>
      <c r="E2123" s="2" t="s">
        <v>38</v>
      </c>
      <c r="F2123" s="3">
        <v>44426</v>
      </c>
      <c r="G2123" s="4">
        <v>8540</v>
      </c>
      <c r="H2123" s="5">
        <v>200</v>
      </c>
      <c r="I2123" s="2">
        <v>285</v>
      </c>
    </row>
    <row r="2124" spans="3:9" x14ac:dyDescent="0.35">
      <c r="C2124" s="2" t="s">
        <v>66</v>
      </c>
      <c r="D2124" s="2" t="s">
        <v>24</v>
      </c>
      <c r="E2124" s="2" t="s">
        <v>16</v>
      </c>
      <c r="F2124" s="3">
        <v>44426</v>
      </c>
      <c r="G2124" s="4">
        <v>546</v>
      </c>
      <c r="H2124" s="5">
        <v>145</v>
      </c>
      <c r="I2124" s="2">
        <v>26</v>
      </c>
    </row>
    <row r="2125" spans="3:9" x14ac:dyDescent="0.35">
      <c r="C2125" s="2" t="s">
        <v>78</v>
      </c>
      <c r="D2125" s="2" t="s">
        <v>40</v>
      </c>
      <c r="E2125" s="2" t="s">
        <v>74</v>
      </c>
      <c r="F2125" s="3">
        <v>44426</v>
      </c>
      <c r="G2125" s="4">
        <v>1631</v>
      </c>
      <c r="H2125" s="5">
        <v>43</v>
      </c>
      <c r="I2125" s="2">
        <v>86</v>
      </c>
    </row>
    <row r="2126" spans="3:9" x14ac:dyDescent="0.35">
      <c r="C2126" s="2" t="s">
        <v>59</v>
      </c>
      <c r="D2126" s="2" t="s">
        <v>20</v>
      </c>
      <c r="E2126" s="2" t="s">
        <v>65</v>
      </c>
      <c r="F2126" s="3">
        <v>44426</v>
      </c>
      <c r="G2126" s="4">
        <v>203</v>
      </c>
      <c r="H2126" s="5">
        <v>173</v>
      </c>
      <c r="I2126" s="2">
        <v>21</v>
      </c>
    </row>
    <row r="2127" spans="3:9" x14ac:dyDescent="0.35">
      <c r="C2127" s="2" t="s">
        <v>71</v>
      </c>
      <c r="D2127" s="2" t="s">
        <v>40</v>
      </c>
      <c r="E2127" s="2" t="s">
        <v>43</v>
      </c>
      <c r="F2127" s="3">
        <v>44426</v>
      </c>
      <c r="G2127" s="4">
        <v>3451</v>
      </c>
      <c r="H2127" s="5">
        <v>21</v>
      </c>
      <c r="I2127" s="2">
        <v>165</v>
      </c>
    </row>
    <row r="2128" spans="3:9" x14ac:dyDescent="0.35">
      <c r="C2128" s="2" t="s">
        <v>70</v>
      </c>
      <c r="D2128" s="2" t="s">
        <v>15</v>
      </c>
      <c r="E2128" s="2" t="s">
        <v>38</v>
      </c>
      <c r="F2128" s="3">
        <v>44426</v>
      </c>
      <c r="G2128" s="4">
        <v>9303</v>
      </c>
      <c r="H2128" s="5">
        <v>14</v>
      </c>
      <c r="I2128" s="2">
        <v>282</v>
      </c>
    </row>
    <row r="2129" spans="3:9" x14ac:dyDescent="0.35">
      <c r="C2129" s="2" t="s">
        <v>52</v>
      </c>
      <c r="D2129" s="2" t="s">
        <v>28</v>
      </c>
      <c r="E2129" s="2" t="s">
        <v>75</v>
      </c>
      <c r="F2129" s="3">
        <v>44426</v>
      </c>
      <c r="G2129" s="4">
        <v>5565</v>
      </c>
      <c r="H2129" s="5">
        <v>314</v>
      </c>
      <c r="I2129" s="2">
        <v>293</v>
      </c>
    </row>
    <row r="2130" spans="3:9" x14ac:dyDescent="0.35">
      <c r="C2130" s="2" t="s">
        <v>62</v>
      </c>
      <c r="D2130" s="2" t="s">
        <v>24</v>
      </c>
      <c r="E2130" s="2" t="s">
        <v>34</v>
      </c>
      <c r="F2130" s="3">
        <v>44426</v>
      </c>
      <c r="G2130" s="4">
        <v>6083</v>
      </c>
      <c r="H2130" s="5">
        <v>124</v>
      </c>
      <c r="I2130" s="2">
        <v>676</v>
      </c>
    </row>
    <row r="2131" spans="3:9" x14ac:dyDescent="0.35">
      <c r="C2131" s="2" t="s">
        <v>59</v>
      </c>
      <c r="D2131" s="2" t="s">
        <v>28</v>
      </c>
      <c r="E2131" s="2" t="s">
        <v>44</v>
      </c>
      <c r="F2131" s="3">
        <v>44426</v>
      </c>
      <c r="G2131" s="4">
        <v>3808</v>
      </c>
      <c r="H2131" s="5">
        <v>50</v>
      </c>
      <c r="I2131" s="2">
        <v>293</v>
      </c>
    </row>
    <row r="2132" spans="3:9" x14ac:dyDescent="0.35">
      <c r="C2132" s="2" t="s">
        <v>71</v>
      </c>
      <c r="D2132" s="2" t="s">
        <v>40</v>
      </c>
      <c r="E2132" s="2" t="s">
        <v>49</v>
      </c>
      <c r="F2132" s="3">
        <v>44426</v>
      </c>
      <c r="G2132" s="4">
        <v>4634</v>
      </c>
      <c r="H2132" s="5">
        <v>25</v>
      </c>
      <c r="I2132" s="2">
        <v>172</v>
      </c>
    </row>
    <row r="2133" spans="3:9" x14ac:dyDescent="0.35">
      <c r="C2133" s="2" t="s">
        <v>41</v>
      </c>
      <c r="D2133" s="2" t="s">
        <v>45</v>
      </c>
      <c r="E2133" s="2" t="s">
        <v>26</v>
      </c>
      <c r="F2133" s="3">
        <v>44426</v>
      </c>
      <c r="G2133" s="4">
        <v>1085</v>
      </c>
      <c r="H2133" s="5">
        <v>50</v>
      </c>
      <c r="I2133" s="2">
        <v>68</v>
      </c>
    </row>
    <row r="2134" spans="3:9" x14ac:dyDescent="0.35">
      <c r="C2134" s="2" t="s">
        <v>62</v>
      </c>
      <c r="D2134" s="2" t="s">
        <v>24</v>
      </c>
      <c r="E2134" s="2" t="s">
        <v>61</v>
      </c>
      <c r="F2134" s="3">
        <v>44427</v>
      </c>
      <c r="G2134" s="4">
        <v>9506</v>
      </c>
      <c r="H2134" s="5">
        <v>39</v>
      </c>
      <c r="I2134" s="2">
        <v>476</v>
      </c>
    </row>
    <row r="2135" spans="3:9" x14ac:dyDescent="0.35">
      <c r="C2135" s="2" t="s">
        <v>54</v>
      </c>
      <c r="D2135" s="2" t="s">
        <v>24</v>
      </c>
      <c r="E2135" s="2" t="s">
        <v>31</v>
      </c>
      <c r="F2135" s="3">
        <v>44427</v>
      </c>
      <c r="G2135" s="4">
        <v>6468</v>
      </c>
      <c r="H2135" s="5">
        <v>323</v>
      </c>
      <c r="I2135" s="2">
        <v>270</v>
      </c>
    </row>
    <row r="2136" spans="3:9" x14ac:dyDescent="0.35">
      <c r="C2136" s="2" t="s">
        <v>54</v>
      </c>
      <c r="D2136" s="2" t="s">
        <v>28</v>
      </c>
      <c r="E2136" s="2" t="s">
        <v>74</v>
      </c>
      <c r="F2136" s="3">
        <v>44427</v>
      </c>
      <c r="G2136" s="4">
        <v>10766</v>
      </c>
      <c r="H2136" s="5">
        <v>106</v>
      </c>
      <c r="I2136" s="2">
        <v>490</v>
      </c>
    </row>
    <row r="2137" spans="3:9" x14ac:dyDescent="0.35">
      <c r="C2137" s="2" t="s">
        <v>64</v>
      </c>
      <c r="D2137" s="2" t="s">
        <v>20</v>
      </c>
      <c r="E2137" s="2" t="s">
        <v>63</v>
      </c>
      <c r="F2137" s="3">
        <v>44427</v>
      </c>
      <c r="G2137" s="4">
        <v>2359</v>
      </c>
      <c r="H2137" s="5">
        <v>53</v>
      </c>
      <c r="I2137" s="2">
        <v>91</v>
      </c>
    </row>
    <row r="2138" spans="3:9" x14ac:dyDescent="0.35">
      <c r="C2138" s="2" t="s">
        <v>77</v>
      </c>
      <c r="D2138" s="2" t="s">
        <v>15</v>
      </c>
      <c r="E2138" s="2" t="s">
        <v>73</v>
      </c>
      <c r="F2138" s="3">
        <v>44427</v>
      </c>
      <c r="G2138" s="4">
        <v>273</v>
      </c>
      <c r="H2138" s="5">
        <v>227</v>
      </c>
      <c r="I2138" s="2">
        <v>21</v>
      </c>
    </row>
    <row r="2139" spans="3:9" x14ac:dyDescent="0.35">
      <c r="C2139" s="2" t="s">
        <v>71</v>
      </c>
      <c r="D2139" s="2" t="s">
        <v>40</v>
      </c>
      <c r="E2139" s="2" t="s">
        <v>26</v>
      </c>
      <c r="F2139" s="3">
        <v>44427</v>
      </c>
      <c r="G2139" s="4">
        <v>7217</v>
      </c>
      <c r="H2139" s="5">
        <v>13</v>
      </c>
      <c r="I2139" s="2">
        <v>602</v>
      </c>
    </row>
    <row r="2140" spans="3:9" x14ac:dyDescent="0.35">
      <c r="C2140" s="2" t="s">
        <v>51</v>
      </c>
      <c r="D2140" s="2" t="s">
        <v>40</v>
      </c>
      <c r="E2140" s="2" t="s">
        <v>34</v>
      </c>
      <c r="F2140" s="3">
        <v>44427</v>
      </c>
      <c r="G2140" s="4">
        <v>8386</v>
      </c>
      <c r="H2140" s="5">
        <v>7</v>
      </c>
      <c r="I2140" s="2">
        <v>560</v>
      </c>
    </row>
    <row r="2141" spans="3:9" x14ac:dyDescent="0.35">
      <c r="C2141" s="2" t="s">
        <v>14</v>
      </c>
      <c r="D2141" s="2" t="s">
        <v>15</v>
      </c>
      <c r="E2141" s="2" t="s">
        <v>31</v>
      </c>
      <c r="F2141" s="3">
        <v>44427</v>
      </c>
      <c r="G2141" s="4">
        <v>13111</v>
      </c>
      <c r="H2141" s="5">
        <v>43</v>
      </c>
      <c r="I2141" s="2">
        <v>625</v>
      </c>
    </row>
    <row r="2142" spans="3:9" x14ac:dyDescent="0.35">
      <c r="C2142" s="2" t="s">
        <v>59</v>
      </c>
      <c r="D2142" s="2" t="s">
        <v>28</v>
      </c>
      <c r="E2142" s="2" t="s">
        <v>74</v>
      </c>
      <c r="F2142" s="3">
        <v>44427</v>
      </c>
      <c r="G2142" s="4">
        <v>287</v>
      </c>
      <c r="H2142" s="5">
        <v>82</v>
      </c>
      <c r="I2142" s="2">
        <v>16</v>
      </c>
    </row>
    <row r="2143" spans="3:9" x14ac:dyDescent="0.35">
      <c r="C2143" s="2" t="s">
        <v>62</v>
      </c>
      <c r="D2143" s="2" t="s">
        <v>40</v>
      </c>
      <c r="E2143" s="2" t="s">
        <v>61</v>
      </c>
      <c r="F2143" s="3">
        <v>44427</v>
      </c>
      <c r="G2143" s="4">
        <v>11795</v>
      </c>
      <c r="H2143" s="5">
        <v>204</v>
      </c>
      <c r="I2143" s="2">
        <v>492</v>
      </c>
    </row>
    <row r="2144" spans="3:9" x14ac:dyDescent="0.35">
      <c r="C2144" s="2" t="s">
        <v>35</v>
      </c>
      <c r="D2144" s="2" t="s">
        <v>24</v>
      </c>
      <c r="E2144" s="2" t="s">
        <v>65</v>
      </c>
      <c r="F2144" s="3">
        <v>44427</v>
      </c>
      <c r="G2144" s="4">
        <v>7721</v>
      </c>
      <c r="H2144" s="5">
        <v>56</v>
      </c>
      <c r="I2144" s="2">
        <v>483</v>
      </c>
    </row>
    <row r="2145" spans="3:9" x14ac:dyDescent="0.35">
      <c r="C2145" s="2" t="s">
        <v>71</v>
      </c>
      <c r="D2145" s="2" t="s">
        <v>15</v>
      </c>
      <c r="E2145" s="2" t="s">
        <v>34</v>
      </c>
      <c r="F2145" s="3">
        <v>44427</v>
      </c>
      <c r="G2145" s="4">
        <v>147</v>
      </c>
      <c r="H2145" s="5">
        <v>179</v>
      </c>
      <c r="I2145" s="2">
        <v>11</v>
      </c>
    </row>
    <row r="2146" spans="3:9" x14ac:dyDescent="0.35">
      <c r="C2146" s="2" t="s">
        <v>71</v>
      </c>
      <c r="D2146" s="2" t="s">
        <v>40</v>
      </c>
      <c r="E2146" s="2" t="s">
        <v>72</v>
      </c>
      <c r="F2146" s="3">
        <v>44427</v>
      </c>
      <c r="G2146" s="4">
        <v>2891</v>
      </c>
      <c r="H2146" s="5">
        <v>32</v>
      </c>
      <c r="I2146" s="2">
        <v>207</v>
      </c>
    </row>
    <row r="2147" spans="3:9" x14ac:dyDescent="0.35">
      <c r="C2147" s="2" t="s">
        <v>47</v>
      </c>
      <c r="D2147" s="2" t="s">
        <v>20</v>
      </c>
      <c r="E2147" s="2" t="s">
        <v>65</v>
      </c>
      <c r="F2147" s="3">
        <v>44427</v>
      </c>
      <c r="G2147" s="4">
        <v>875</v>
      </c>
      <c r="H2147" s="5">
        <v>256</v>
      </c>
      <c r="I2147" s="2">
        <v>49</v>
      </c>
    </row>
    <row r="2148" spans="3:9" x14ac:dyDescent="0.35">
      <c r="C2148" s="2" t="s">
        <v>14</v>
      </c>
      <c r="D2148" s="2" t="s">
        <v>45</v>
      </c>
      <c r="E2148" s="2" t="s">
        <v>26</v>
      </c>
      <c r="F2148" s="3">
        <v>44427</v>
      </c>
      <c r="G2148" s="4">
        <v>910</v>
      </c>
      <c r="H2148" s="5">
        <v>38</v>
      </c>
      <c r="I2148" s="2">
        <v>102</v>
      </c>
    </row>
    <row r="2149" spans="3:9" x14ac:dyDescent="0.35">
      <c r="C2149" s="2" t="s">
        <v>59</v>
      </c>
      <c r="D2149" s="2" t="s">
        <v>28</v>
      </c>
      <c r="E2149" s="2" t="s">
        <v>34</v>
      </c>
      <c r="F2149" s="3">
        <v>44428</v>
      </c>
      <c r="G2149" s="4">
        <v>1498</v>
      </c>
      <c r="H2149" s="5">
        <v>109</v>
      </c>
      <c r="I2149" s="2">
        <v>100</v>
      </c>
    </row>
    <row r="2150" spans="3:9" x14ac:dyDescent="0.35">
      <c r="C2150" s="2" t="s">
        <v>77</v>
      </c>
      <c r="D2150" s="2" t="s">
        <v>24</v>
      </c>
      <c r="E2150" s="2" t="s">
        <v>39</v>
      </c>
      <c r="F2150" s="3">
        <v>44428</v>
      </c>
      <c r="G2150" s="4">
        <v>1099</v>
      </c>
      <c r="H2150" s="5">
        <v>123</v>
      </c>
      <c r="I2150" s="2">
        <v>74</v>
      </c>
    </row>
    <row r="2151" spans="3:9" x14ac:dyDescent="0.35">
      <c r="C2151" s="2" t="s">
        <v>59</v>
      </c>
      <c r="D2151" s="2" t="s">
        <v>24</v>
      </c>
      <c r="E2151" s="2" t="s">
        <v>63</v>
      </c>
      <c r="F2151" s="3">
        <v>44428</v>
      </c>
      <c r="G2151" s="4">
        <v>805</v>
      </c>
      <c r="H2151" s="5">
        <v>69</v>
      </c>
      <c r="I2151" s="2">
        <v>26</v>
      </c>
    </row>
    <row r="2152" spans="3:9" x14ac:dyDescent="0.35">
      <c r="C2152" s="2" t="s">
        <v>66</v>
      </c>
      <c r="D2152" s="2" t="s">
        <v>28</v>
      </c>
      <c r="E2152" s="2" t="s">
        <v>32</v>
      </c>
      <c r="F2152" s="3">
        <v>44428</v>
      </c>
      <c r="G2152" s="4">
        <v>2268</v>
      </c>
      <c r="H2152" s="5">
        <v>119</v>
      </c>
      <c r="I2152" s="2">
        <v>152</v>
      </c>
    </row>
    <row r="2153" spans="3:9" x14ac:dyDescent="0.35">
      <c r="C2153" s="2" t="s">
        <v>23</v>
      </c>
      <c r="D2153" s="2" t="s">
        <v>28</v>
      </c>
      <c r="E2153" s="2" t="s">
        <v>17</v>
      </c>
      <c r="F2153" s="3">
        <v>44428</v>
      </c>
      <c r="G2153" s="4">
        <v>1568</v>
      </c>
      <c r="H2153" s="5">
        <v>220</v>
      </c>
      <c r="I2153" s="2">
        <v>69</v>
      </c>
    </row>
    <row r="2154" spans="3:9" x14ac:dyDescent="0.35">
      <c r="C2154" s="2" t="s">
        <v>78</v>
      </c>
      <c r="D2154" s="2" t="s">
        <v>45</v>
      </c>
      <c r="E2154" s="2" t="s">
        <v>25</v>
      </c>
      <c r="F2154" s="3">
        <v>44428</v>
      </c>
      <c r="G2154" s="4">
        <v>49</v>
      </c>
      <c r="H2154" s="5">
        <v>4</v>
      </c>
      <c r="I2154" s="2">
        <v>4</v>
      </c>
    </row>
    <row r="2155" spans="3:9" x14ac:dyDescent="0.35">
      <c r="C2155" s="2" t="s">
        <v>54</v>
      </c>
      <c r="D2155" s="2" t="s">
        <v>24</v>
      </c>
      <c r="E2155" s="2" t="s">
        <v>49</v>
      </c>
      <c r="F2155" s="3">
        <v>44428</v>
      </c>
      <c r="G2155" s="4">
        <v>12558</v>
      </c>
      <c r="H2155" s="5">
        <v>133</v>
      </c>
      <c r="I2155" s="2">
        <v>503</v>
      </c>
    </row>
    <row r="2156" spans="3:9" x14ac:dyDescent="0.35">
      <c r="C2156" s="2" t="s">
        <v>71</v>
      </c>
      <c r="D2156" s="2" t="s">
        <v>40</v>
      </c>
      <c r="E2156" s="2" t="s">
        <v>44</v>
      </c>
      <c r="F2156" s="3">
        <v>44428</v>
      </c>
      <c r="G2156" s="4">
        <v>2856</v>
      </c>
      <c r="H2156" s="5">
        <v>199</v>
      </c>
      <c r="I2156" s="2">
        <v>179</v>
      </c>
    </row>
    <row r="2157" spans="3:9" x14ac:dyDescent="0.35">
      <c r="C2157" s="2" t="s">
        <v>69</v>
      </c>
      <c r="D2157" s="2" t="s">
        <v>15</v>
      </c>
      <c r="E2157" s="2" t="s">
        <v>17</v>
      </c>
      <c r="F2157" s="3">
        <v>44428</v>
      </c>
      <c r="G2157" s="4">
        <v>896</v>
      </c>
      <c r="H2157" s="5">
        <v>84</v>
      </c>
      <c r="I2157" s="2">
        <v>32</v>
      </c>
    </row>
    <row r="2158" spans="3:9" x14ac:dyDescent="0.35">
      <c r="C2158" s="2" t="s">
        <v>30</v>
      </c>
      <c r="D2158" s="2" t="s">
        <v>15</v>
      </c>
      <c r="E2158" s="2" t="s">
        <v>32</v>
      </c>
      <c r="F2158" s="3">
        <v>44428</v>
      </c>
      <c r="G2158" s="4">
        <v>2709</v>
      </c>
      <c r="H2158" s="5">
        <v>145</v>
      </c>
      <c r="I2158" s="2">
        <v>118</v>
      </c>
    </row>
    <row r="2159" spans="3:9" x14ac:dyDescent="0.35">
      <c r="C2159" s="2" t="s">
        <v>14</v>
      </c>
      <c r="D2159" s="2" t="s">
        <v>40</v>
      </c>
      <c r="E2159" s="2" t="s">
        <v>34</v>
      </c>
      <c r="F2159" s="3">
        <v>44428</v>
      </c>
      <c r="G2159" s="4">
        <v>1729</v>
      </c>
      <c r="H2159" s="5">
        <v>326</v>
      </c>
      <c r="I2159" s="2">
        <v>217</v>
      </c>
    </row>
    <row r="2160" spans="3:9" x14ac:dyDescent="0.35">
      <c r="C2160" s="2" t="s">
        <v>78</v>
      </c>
      <c r="D2160" s="2" t="s">
        <v>15</v>
      </c>
      <c r="E2160" s="2" t="s">
        <v>32</v>
      </c>
      <c r="F2160" s="3">
        <v>44428</v>
      </c>
      <c r="G2160" s="4">
        <v>5215</v>
      </c>
      <c r="H2160" s="5">
        <v>250</v>
      </c>
      <c r="I2160" s="2">
        <v>326</v>
      </c>
    </row>
    <row r="2161" spans="3:9" x14ac:dyDescent="0.35">
      <c r="C2161" s="2" t="s">
        <v>70</v>
      </c>
      <c r="D2161" s="2" t="s">
        <v>45</v>
      </c>
      <c r="E2161" s="2" t="s">
        <v>73</v>
      </c>
      <c r="F2161" s="3">
        <v>44428</v>
      </c>
      <c r="G2161" s="4">
        <v>1008</v>
      </c>
      <c r="H2161" s="5">
        <v>205</v>
      </c>
      <c r="I2161" s="2">
        <v>56</v>
      </c>
    </row>
    <row r="2162" spans="3:9" x14ac:dyDescent="0.35">
      <c r="C2162" s="2" t="s">
        <v>59</v>
      </c>
      <c r="D2162" s="2" t="s">
        <v>28</v>
      </c>
      <c r="E2162" s="2" t="s">
        <v>38</v>
      </c>
      <c r="F2162" s="3">
        <v>44428</v>
      </c>
      <c r="G2162" s="4">
        <v>10661</v>
      </c>
      <c r="H2162" s="5">
        <v>229</v>
      </c>
      <c r="I2162" s="2">
        <v>356</v>
      </c>
    </row>
    <row r="2163" spans="3:9" x14ac:dyDescent="0.35">
      <c r="C2163" s="2" t="s">
        <v>52</v>
      </c>
      <c r="D2163" s="2" t="s">
        <v>20</v>
      </c>
      <c r="E2163" s="2" t="s">
        <v>65</v>
      </c>
      <c r="F2163" s="3">
        <v>44428</v>
      </c>
      <c r="G2163" s="4">
        <v>6713</v>
      </c>
      <c r="H2163" s="5">
        <v>154</v>
      </c>
      <c r="I2163" s="2">
        <v>560</v>
      </c>
    </row>
    <row r="2164" spans="3:9" x14ac:dyDescent="0.35">
      <c r="C2164" s="2" t="s">
        <v>54</v>
      </c>
      <c r="D2164" s="2" t="s">
        <v>24</v>
      </c>
      <c r="E2164" s="2" t="s">
        <v>63</v>
      </c>
      <c r="F2164" s="3">
        <v>44428</v>
      </c>
      <c r="G2164" s="4">
        <v>5320</v>
      </c>
      <c r="H2164" s="5">
        <v>98</v>
      </c>
      <c r="I2164" s="2">
        <v>190</v>
      </c>
    </row>
    <row r="2165" spans="3:9" x14ac:dyDescent="0.35">
      <c r="C2165" s="2" t="s">
        <v>37</v>
      </c>
      <c r="D2165" s="2" t="s">
        <v>28</v>
      </c>
      <c r="E2165" s="2" t="s">
        <v>16</v>
      </c>
      <c r="F2165" s="3">
        <v>44428</v>
      </c>
      <c r="G2165" s="4">
        <v>3850</v>
      </c>
      <c r="H2165" s="5">
        <v>311</v>
      </c>
      <c r="I2165" s="2">
        <v>193</v>
      </c>
    </row>
    <row r="2166" spans="3:9" x14ac:dyDescent="0.35">
      <c r="C2166" s="2" t="s">
        <v>77</v>
      </c>
      <c r="D2166" s="2" t="s">
        <v>40</v>
      </c>
      <c r="E2166" s="2" t="s">
        <v>74</v>
      </c>
      <c r="F2166" s="3">
        <v>44428</v>
      </c>
      <c r="G2166" s="4">
        <v>616</v>
      </c>
      <c r="H2166" s="5">
        <v>103</v>
      </c>
      <c r="I2166" s="2">
        <v>27</v>
      </c>
    </row>
    <row r="2167" spans="3:9" x14ac:dyDescent="0.35">
      <c r="C2167" s="2" t="s">
        <v>42</v>
      </c>
      <c r="D2167" s="2" t="s">
        <v>28</v>
      </c>
      <c r="E2167" s="2" t="s">
        <v>65</v>
      </c>
      <c r="F2167" s="3">
        <v>44428</v>
      </c>
      <c r="G2167" s="4">
        <v>3318</v>
      </c>
      <c r="H2167" s="5">
        <v>139</v>
      </c>
      <c r="I2167" s="2">
        <v>237</v>
      </c>
    </row>
    <row r="2168" spans="3:9" x14ac:dyDescent="0.35">
      <c r="C2168" s="2" t="s">
        <v>54</v>
      </c>
      <c r="D2168" s="2" t="s">
        <v>20</v>
      </c>
      <c r="E2168" s="2" t="s">
        <v>65</v>
      </c>
      <c r="F2168" s="3">
        <v>44428</v>
      </c>
      <c r="G2168" s="4">
        <v>1876</v>
      </c>
      <c r="H2168" s="5">
        <v>72</v>
      </c>
      <c r="I2168" s="2">
        <v>134</v>
      </c>
    </row>
    <row r="2169" spans="3:9" x14ac:dyDescent="0.35">
      <c r="C2169" s="2" t="s">
        <v>71</v>
      </c>
      <c r="D2169" s="2" t="s">
        <v>15</v>
      </c>
      <c r="E2169" s="2" t="s">
        <v>61</v>
      </c>
      <c r="F2169" s="3">
        <v>44428</v>
      </c>
      <c r="G2169" s="4">
        <v>10724</v>
      </c>
      <c r="H2169" s="5">
        <v>206</v>
      </c>
      <c r="I2169" s="2">
        <v>511</v>
      </c>
    </row>
    <row r="2170" spans="3:9" x14ac:dyDescent="0.35">
      <c r="C2170" s="2" t="s">
        <v>48</v>
      </c>
      <c r="D2170" s="2" t="s">
        <v>20</v>
      </c>
      <c r="E2170" s="2" t="s">
        <v>49</v>
      </c>
      <c r="F2170" s="3">
        <v>44428</v>
      </c>
      <c r="G2170" s="4">
        <v>1757</v>
      </c>
      <c r="H2170" s="5">
        <v>239</v>
      </c>
      <c r="I2170" s="2">
        <v>61</v>
      </c>
    </row>
    <row r="2171" spans="3:9" x14ac:dyDescent="0.35">
      <c r="C2171" s="2" t="s">
        <v>51</v>
      </c>
      <c r="D2171" s="2" t="s">
        <v>40</v>
      </c>
      <c r="E2171" s="2" t="s">
        <v>16</v>
      </c>
      <c r="F2171" s="3">
        <v>44428</v>
      </c>
      <c r="G2171" s="4">
        <v>11060</v>
      </c>
      <c r="H2171" s="5">
        <v>139</v>
      </c>
      <c r="I2171" s="2">
        <v>692</v>
      </c>
    </row>
    <row r="2172" spans="3:9" x14ac:dyDescent="0.35">
      <c r="C2172" s="2" t="s">
        <v>37</v>
      </c>
      <c r="D2172" s="2" t="s">
        <v>20</v>
      </c>
      <c r="E2172" s="2" t="s">
        <v>63</v>
      </c>
      <c r="F2172" s="3">
        <v>44428</v>
      </c>
      <c r="G2172" s="4">
        <v>1645</v>
      </c>
      <c r="H2172" s="5">
        <v>272</v>
      </c>
      <c r="I2172" s="2">
        <v>64</v>
      </c>
    </row>
    <row r="2173" spans="3:9" x14ac:dyDescent="0.35">
      <c r="C2173" s="2" t="s">
        <v>66</v>
      </c>
      <c r="D2173" s="2" t="s">
        <v>45</v>
      </c>
      <c r="E2173" s="2" t="s">
        <v>49</v>
      </c>
      <c r="F2173" s="3">
        <v>44431</v>
      </c>
      <c r="G2173" s="4">
        <v>952</v>
      </c>
      <c r="H2173" s="5">
        <v>267</v>
      </c>
      <c r="I2173" s="2">
        <v>34</v>
      </c>
    </row>
    <row r="2174" spans="3:9" x14ac:dyDescent="0.35">
      <c r="C2174" s="2" t="s">
        <v>76</v>
      </c>
      <c r="D2174" s="2" t="s">
        <v>20</v>
      </c>
      <c r="E2174" s="2" t="s">
        <v>74</v>
      </c>
      <c r="F2174" s="3">
        <v>44431</v>
      </c>
      <c r="G2174" s="4">
        <v>2786</v>
      </c>
      <c r="H2174" s="5">
        <v>133</v>
      </c>
      <c r="I2174" s="2">
        <v>155</v>
      </c>
    </row>
    <row r="2175" spans="3:9" x14ac:dyDescent="0.35">
      <c r="C2175" s="2" t="s">
        <v>52</v>
      </c>
      <c r="D2175" s="2" t="s">
        <v>45</v>
      </c>
      <c r="E2175" s="2" t="s">
        <v>16</v>
      </c>
      <c r="F2175" s="3">
        <v>44431</v>
      </c>
      <c r="G2175" s="4">
        <v>8659</v>
      </c>
      <c r="H2175" s="5">
        <v>391</v>
      </c>
      <c r="I2175" s="2">
        <v>394</v>
      </c>
    </row>
    <row r="2176" spans="3:9" x14ac:dyDescent="0.35">
      <c r="C2176" s="2" t="s">
        <v>76</v>
      </c>
      <c r="D2176" s="2" t="s">
        <v>45</v>
      </c>
      <c r="E2176" s="2" t="s">
        <v>58</v>
      </c>
      <c r="F2176" s="3">
        <v>44431</v>
      </c>
      <c r="G2176" s="4">
        <v>9765</v>
      </c>
      <c r="H2176" s="5">
        <v>70</v>
      </c>
      <c r="I2176" s="2">
        <v>698</v>
      </c>
    </row>
    <row r="2177" spans="3:9" x14ac:dyDescent="0.35">
      <c r="C2177" s="2" t="s">
        <v>71</v>
      </c>
      <c r="D2177" s="2" t="s">
        <v>40</v>
      </c>
      <c r="E2177" s="2" t="s">
        <v>25</v>
      </c>
      <c r="F2177" s="3">
        <v>44431</v>
      </c>
      <c r="G2177" s="4">
        <v>6314</v>
      </c>
      <c r="H2177" s="5">
        <v>106</v>
      </c>
      <c r="I2177" s="2">
        <v>451</v>
      </c>
    </row>
    <row r="2178" spans="3:9" x14ac:dyDescent="0.35">
      <c r="C2178" s="2" t="s">
        <v>78</v>
      </c>
      <c r="D2178" s="2" t="s">
        <v>15</v>
      </c>
      <c r="E2178" s="2" t="s">
        <v>34</v>
      </c>
      <c r="F2178" s="3">
        <v>44431</v>
      </c>
      <c r="G2178" s="4">
        <v>4431</v>
      </c>
      <c r="H2178" s="5">
        <v>91</v>
      </c>
      <c r="I2178" s="2">
        <v>296</v>
      </c>
    </row>
    <row r="2179" spans="3:9" x14ac:dyDescent="0.35">
      <c r="C2179" s="2" t="s">
        <v>71</v>
      </c>
      <c r="D2179" s="2" t="s">
        <v>40</v>
      </c>
      <c r="E2179" s="2" t="s">
        <v>39</v>
      </c>
      <c r="F2179" s="3">
        <v>44431</v>
      </c>
      <c r="G2179" s="4">
        <v>1918</v>
      </c>
      <c r="H2179" s="5">
        <v>107</v>
      </c>
      <c r="I2179" s="2">
        <v>113</v>
      </c>
    </row>
    <row r="2180" spans="3:9" x14ac:dyDescent="0.35">
      <c r="C2180" s="2" t="s">
        <v>41</v>
      </c>
      <c r="D2180" s="2" t="s">
        <v>45</v>
      </c>
      <c r="E2180" s="2" t="s">
        <v>75</v>
      </c>
      <c r="F2180" s="3">
        <v>44431</v>
      </c>
      <c r="G2180" s="4">
        <v>6111</v>
      </c>
      <c r="H2180" s="5">
        <v>51</v>
      </c>
      <c r="I2180" s="2">
        <v>322</v>
      </c>
    </row>
    <row r="2181" spans="3:9" x14ac:dyDescent="0.35">
      <c r="C2181" s="2" t="s">
        <v>62</v>
      </c>
      <c r="D2181" s="2" t="s">
        <v>45</v>
      </c>
      <c r="E2181" s="2" t="s">
        <v>49</v>
      </c>
      <c r="F2181" s="3">
        <v>44431</v>
      </c>
      <c r="G2181" s="4">
        <v>329</v>
      </c>
      <c r="H2181" s="5">
        <v>378</v>
      </c>
      <c r="I2181" s="2">
        <v>13</v>
      </c>
    </row>
    <row r="2182" spans="3:9" x14ac:dyDescent="0.35">
      <c r="C2182" s="2" t="s">
        <v>59</v>
      </c>
      <c r="D2182" s="2" t="s">
        <v>28</v>
      </c>
      <c r="E2182" s="2" t="s">
        <v>39</v>
      </c>
      <c r="F2182" s="3">
        <v>44431</v>
      </c>
      <c r="G2182" s="4">
        <v>6146</v>
      </c>
      <c r="H2182" s="5">
        <v>169</v>
      </c>
      <c r="I2182" s="2">
        <v>473</v>
      </c>
    </row>
    <row r="2183" spans="3:9" x14ac:dyDescent="0.35">
      <c r="C2183" s="2" t="s">
        <v>71</v>
      </c>
      <c r="D2183" s="2" t="s">
        <v>15</v>
      </c>
      <c r="E2183" s="2" t="s">
        <v>73</v>
      </c>
      <c r="F2183" s="3">
        <v>44431</v>
      </c>
      <c r="G2183" s="4">
        <v>4529</v>
      </c>
      <c r="H2183" s="5">
        <v>13</v>
      </c>
      <c r="I2183" s="2">
        <v>324</v>
      </c>
    </row>
    <row r="2184" spans="3:9" x14ac:dyDescent="0.35">
      <c r="C2184" s="2" t="s">
        <v>76</v>
      </c>
      <c r="D2184" s="2" t="s">
        <v>20</v>
      </c>
      <c r="E2184" s="2" t="s">
        <v>75</v>
      </c>
      <c r="F2184" s="3">
        <v>44431</v>
      </c>
      <c r="G2184" s="4">
        <v>3241</v>
      </c>
      <c r="H2184" s="5">
        <v>23</v>
      </c>
      <c r="I2184" s="2">
        <v>232</v>
      </c>
    </row>
    <row r="2185" spans="3:9" x14ac:dyDescent="0.35">
      <c r="C2185" s="2" t="s">
        <v>68</v>
      </c>
      <c r="D2185" s="2" t="s">
        <v>40</v>
      </c>
      <c r="E2185" s="2" t="s">
        <v>16</v>
      </c>
      <c r="F2185" s="3">
        <v>44432</v>
      </c>
      <c r="G2185" s="4">
        <v>1120</v>
      </c>
      <c r="H2185" s="5">
        <v>22</v>
      </c>
      <c r="I2185" s="2">
        <v>63</v>
      </c>
    </row>
    <row r="2186" spans="3:9" x14ac:dyDescent="0.35">
      <c r="C2186" s="2" t="s">
        <v>33</v>
      </c>
      <c r="D2186" s="2" t="s">
        <v>40</v>
      </c>
      <c r="E2186" s="2" t="s">
        <v>39</v>
      </c>
      <c r="F2186" s="3">
        <v>44432</v>
      </c>
      <c r="G2186" s="4">
        <v>770</v>
      </c>
      <c r="H2186" s="5">
        <v>4</v>
      </c>
      <c r="I2186" s="2">
        <v>52</v>
      </c>
    </row>
    <row r="2187" spans="3:9" x14ac:dyDescent="0.35">
      <c r="C2187" s="2" t="s">
        <v>23</v>
      </c>
      <c r="D2187" s="2" t="s">
        <v>15</v>
      </c>
      <c r="E2187" s="2" t="s">
        <v>63</v>
      </c>
      <c r="F2187" s="3">
        <v>44432</v>
      </c>
      <c r="G2187" s="4">
        <v>8064</v>
      </c>
      <c r="H2187" s="5">
        <v>8</v>
      </c>
      <c r="I2187" s="2">
        <v>279</v>
      </c>
    </row>
    <row r="2188" spans="3:9" x14ac:dyDescent="0.35">
      <c r="C2188" s="2" t="s">
        <v>68</v>
      </c>
      <c r="D2188" s="2" t="s">
        <v>20</v>
      </c>
      <c r="E2188" s="2" t="s">
        <v>61</v>
      </c>
      <c r="F2188" s="3">
        <v>44432</v>
      </c>
      <c r="G2188" s="4">
        <v>3780</v>
      </c>
      <c r="H2188" s="5">
        <v>44</v>
      </c>
      <c r="I2188" s="2">
        <v>172</v>
      </c>
    </row>
    <row r="2189" spans="3:9" x14ac:dyDescent="0.35">
      <c r="C2189" s="2" t="s">
        <v>14</v>
      </c>
      <c r="D2189" s="2" t="s">
        <v>40</v>
      </c>
      <c r="E2189" s="2" t="s">
        <v>16</v>
      </c>
      <c r="F2189" s="3">
        <v>44432</v>
      </c>
      <c r="G2189" s="4">
        <v>1211</v>
      </c>
      <c r="H2189" s="5">
        <v>224</v>
      </c>
      <c r="I2189" s="2">
        <v>58</v>
      </c>
    </row>
    <row r="2190" spans="3:9" x14ac:dyDescent="0.35">
      <c r="C2190" s="2" t="s">
        <v>35</v>
      </c>
      <c r="D2190" s="2" t="s">
        <v>20</v>
      </c>
      <c r="E2190" s="2" t="s">
        <v>58</v>
      </c>
      <c r="F2190" s="3">
        <v>44432</v>
      </c>
      <c r="G2190" s="4">
        <v>2338</v>
      </c>
      <c r="H2190" s="5">
        <v>120</v>
      </c>
      <c r="I2190" s="2">
        <v>167</v>
      </c>
    </row>
    <row r="2191" spans="3:9" x14ac:dyDescent="0.35">
      <c r="C2191" s="2" t="s">
        <v>59</v>
      </c>
      <c r="D2191" s="2" t="s">
        <v>40</v>
      </c>
      <c r="E2191" s="2" t="s">
        <v>53</v>
      </c>
      <c r="F2191" s="3">
        <v>44432</v>
      </c>
      <c r="G2191" s="4">
        <v>1666</v>
      </c>
      <c r="H2191" s="5">
        <v>126</v>
      </c>
      <c r="I2191" s="2">
        <v>54</v>
      </c>
    </row>
    <row r="2192" spans="3:9" x14ac:dyDescent="0.35">
      <c r="C2192" s="2" t="s">
        <v>56</v>
      </c>
      <c r="D2192" s="2" t="s">
        <v>15</v>
      </c>
      <c r="E2192" s="2" t="s">
        <v>38</v>
      </c>
      <c r="F2192" s="3">
        <v>44433</v>
      </c>
      <c r="G2192" s="4">
        <v>1057</v>
      </c>
      <c r="H2192" s="5">
        <v>206</v>
      </c>
      <c r="I2192" s="2">
        <v>38</v>
      </c>
    </row>
    <row r="2193" spans="3:9" x14ac:dyDescent="0.35">
      <c r="C2193" s="2" t="s">
        <v>66</v>
      </c>
      <c r="D2193" s="2" t="s">
        <v>20</v>
      </c>
      <c r="E2193" s="2" t="s">
        <v>39</v>
      </c>
      <c r="F2193" s="3">
        <v>44433</v>
      </c>
      <c r="G2193" s="4">
        <v>11291</v>
      </c>
      <c r="H2193" s="5">
        <v>145</v>
      </c>
      <c r="I2193" s="2">
        <v>706</v>
      </c>
    </row>
    <row r="2194" spans="3:9" x14ac:dyDescent="0.35">
      <c r="C2194" s="2" t="s">
        <v>62</v>
      </c>
      <c r="D2194" s="2" t="s">
        <v>20</v>
      </c>
      <c r="E2194" s="2" t="s">
        <v>44</v>
      </c>
      <c r="F2194" s="3">
        <v>44433</v>
      </c>
      <c r="G2194" s="4">
        <v>5103</v>
      </c>
      <c r="H2194" s="5">
        <v>236</v>
      </c>
      <c r="I2194" s="2">
        <v>243</v>
      </c>
    </row>
    <row r="2195" spans="3:9" x14ac:dyDescent="0.35">
      <c r="C2195" s="2" t="s">
        <v>70</v>
      </c>
      <c r="D2195" s="2" t="s">
        <v>28</v>
      </c>
      <c r="E2195" s="2" t="s">
        <v>34</v>
      </c>
      <c r="F2195" s="3">
        <v>44433</v>
      </c>
      <c r="G2195" s="4">
        <v>2982</v>
      </c>
      <c r="H2195" s="5">
        <v>199</v>
      </c>
      <c r="I2195" s="2">
        <v>213</v>
      </c>
    </row>
    <row r="2196" spans="3:9" x14ac:dyDescent="0.35">
      <c r="C2196" s="2" t="s">
        <v>47</v>
      </c>
      <c r="D2196" s="2" t="s">
        <v>28</v>
      </c>
      <c r="E2196" s="2" t="s">
        <v>17</v>
      </c>
      <c r="F2196" s="3">
        <v>44433</v>
      </c>
      <c r="G2196" s="4">
        <v>1274</v>
      </c>
      <c r="H2196" s="5">
        <v>44</v>
      </c>
      <c r="I2196" s="2">
        <v>51</v>
      </c>
    </row>
    <row r="2197" spans="3:9" x14ac:dyDescent="0.35">
      <c r="C2197" s="2" t="s">
        <v>47</v>
      </c>
      <c r="D2197" s="2" t="s">
        <v>45</v>
      </c>
      <c r="E2197" s="2" t="s">
        <v>25</v>
      </c>
      <c r="F2197" s="3">
        <v>44434</v>
      </c>
      <c r="G2197" s="4">
        <v>2786</v>
      </c>
      <c r="H2197" s="5">
        <v>31</v>
      </c>
      <c r="I2197" s="2">
        <v>164</v>
      </c>
    </row>
    <row r="2198" spans="3:9" x14ac:dyDescent="0.35">
      <c r="C2198" s="2" t="s">
        <v>41</v>
      </c>
      <c r="D2198" s="2" t="s">
        <v>15</v>
      </c>
      <c r="E2198" s="2" t="s">
        <v>39</v>
      </c>
      <c r="F2198" s="3">
        <v>44434</v>
      </c>
      <c r="G2198" s="4">
        <v>7609</v>
      </c>
      <c r="H2198" s="5">
        <v>270</v>
      </c>
      <c r="I2198" s="2">
        <v>401</v>
      </c>
    </row>
    <row r="2199" spans="3:9" x14ac:dyDescent="0.35">
      <c r="C2199" s="2" t="s">
        <v>23</v>
      </c>
      <c r="D2199" s="2" t="s">
        <v>40</v>
      </c>
      <c r="E2199" s="2" t="s">
        <v>32</v>
      </c>
      <c r="F2199" s="3">
        <v>44434</v>
      </c>
      <c r="G2199" s="4">
        <v>5285</v>
      </c>
      <c r="H2199" s="5">
        <v>86</v>
      </c>
      <c r="I2199" s="2">
        <v>265</v>
      </c>
    </row>
    <row r="2200" spans="3:9" x14ac:dyDescent="0.35">
      <c r="C2200" s="2" t="s">
        <v>47</v>
      </c>
      <c r="D2200" s="2" t="s">
        <v>15</v>
      </c>
      <c r="E2200" s="2" t="s">
        <v>65</v>
      </c>
      <c r="F2200" s="3">
        <v>44434</v>
      </c>
      <c r="G2200" s="4">
        <v>196</v>
      </c>
      <c r="H2200" s="5">
        <v>150</v>
      </c>
      <c r="I2200" s="2">
        <v>18</v>
      </c>
    </row>
    <row r="2201" spans="3:9" x14ac:dyDescent="0.35">
      <c r="C2201" s="2" t="s">
        <v>54</v>
      </c>
      <c r="D2201" s="2" t="s">
        <v>40</v>
      </c>
      <c r="E2201" s="2" t="s">
        <v>34</v>
      </c>
      <c r="F2201" s="3">
        <v>44434</v>
      </c>
      <c r="G2201" s="4">
        <v>945</v>
      </c>
      <c r="H2201" s="5">
        <v>175</v>
      </c>
      <c r="I2201" s="2">
        <v>63</v>
      </c>
    </row>
    <row r="2202" spans="3:9" x14ac:dyDescent="0.35">
      <c r="C2202" s="2" t="s">
        <v>35</v>
      </c>
      <c r="D2202" s="2" t="s">
        <v>24</v>
      </c>
      <c r="E2202" s="2" t="s">
        <v>53</v>
      </c>
      <c r="F2202" s="3">
        <v>44435</v>
      </c>
      <c r="G2202" s="4">
        <v>8638</v>
      </c>
      <c r="H2202" s="5">
        <v>318</v>
      </c>
      <c r="I2202" s="2">
        <v>376</v>
      </c>
    </row>
    <row r="2203" spans="3:9" x14ac:dyDescent="0.35">
      <c r="C2203" s="2" t="s">
        <v>33</v>
      </c>
      <c r="D2203" s="2" t="s">
        <v>20</v>
      </c>
      <c r="E2203" s="2" t="s">
        <v>73</v>
      </c>
      <c r="F2203" s="3">
        <v>44435</v>
      </c>
      <c r="G2203" s="4">
        <v>12446</v>
      </c>
      <c r="H2203" s="5">
        <v>242</v>
      </c>
      <c r="I2203" s="2">
        <v>593</v>
      </c>
    </row>
    <row r="2204" spans="3:9" x14ac:dyDescent="0.35">
      <c r="C2204" s="2" t="s">
        <v>14</v>
      </c>
      <c r="D2204" s="2" t="s">
        <v>28</v>
      </c>
      <c r="E2204" s="2" t="s">
        <v>75</v>
      </c>
      <c r="F2204" s="3">
        <v>44435</v>
      </c>
      <c r="G2204" s="4">
        <v>140</v>
      </c>
      <c r="H2204" s="5">
        <v>80</v>
      </c>
      <c r="I2204" s="2">
        <v>7</v>
      </c>
    </row>
    <row r="2205" spans="3:9" x14ac:dyDescent="0.35">
      <c r="C2205" s="2" t="s">
        <v>54</v>
      </c>
      <c r="D2205" s="2" t="s">
        <v>45</v>
      </c>
      <c r="E2205" s="2" t="s">
        <v>75</v>
      </c>
      <c r="F2205" s="3">
        <v>44435</v>
      </c>
      <c r="G2205" s="4">
        <v>903</v>
      </c>
      <c r="H2205" s="5">
        <v>206</v>
      </c>
      <c r="I2205" s="2">
        <v>43</v>
      </c>
    </row>
    <row r="2206" spans="3:9" x14ac:dyDescent="0.35">
      <c r="C2206" s="2" t="s">
        <v>78</v>
      </c>
      <c r="D2206" s="2" t="s">
        <v>45</v>
      </c>
      <c r="E2206" s="2" t="s">
        <v>75</v>
      </c>
      <c r="F2206" s="3">
        <v>44435</v>
      </c>
      <c r="G2206" s="4">
        <v>7742</v>
      </c>
      <c r="H2206" s="5">
        <v>55</v>
      </c>
      <c r="I2206" s="2">
        <v>517</v>
      </c>
    </row>
    <row r="2207" spans="3:9" x14ac:dyDescent="0.35">
      <c r="C2207" s="2" t="s">
        <v>52</v>
      </c>
      <c r="D2207" s="2" t="s">
        <v>40</v>
      </c>
      <c r="E2207" s="2" t="s">
        <v>57</v>
      </c>
      <c r="F2207" s="3">
        <v>44435</v>
      </c>
      <c r="G2207" s="4">
        <v>525</v>
      </c>
      <c r="H2207" s="5">
        <v>18</v>
      </c>
      <c r="I2207" s="2">
        <v>21</v>
      </c>
    </row>
    <row r="2208" spans="3:9" x14ac:dyDescent="0.35">
      <c r="C2208" s="2" t="s">
        <v>48</v>
      </c>
      <c r="D2208" s="2" t="s">
        <v>15</v>
      </c>
      <c r="E2208" s="2" t="s">
        <v>25</v>
      </c>
      <c r="F2208" s="3">
        <v>44435</v>
      </c>
      <c r="G2208" s="4">
        <v>8428</v>
      </c>
      <c r="H2208" s="5">
        <v>50</v>
      </c>
      <c r="I2208" s="2">
        <v>937</v>
      </c>
    </row>
    <row r="2209" spans="3:9" x14ac:dyDescent="0.35">
      <c r="C2209" s="2" t="s">
        <v>76</v>
      </c>
      <c r="D2209" s="2" t="s">
        <v>40</v>
      </c>
      <c r="E2209" s="2" t="s">
        <v>43</v>
      </c>
      <c r="F2209" s="3">
        <v>44435</v>
      </c>
      <c r="G2209" s="4">
        <v>784</v>
      </c>
      <c r="H2209" s="5">
        <v>20</v>
      </c>
      <c r="I2209" s="2">
        <v>42</v>
      </c>
    </row>
    <row r="2210" spans="3:9" x14ac:dyDescent="0.35">
      <c r="C2210" s="2" t="s">
        <v>69</v>
      </c>
      <c r="D2210" s="2" t="s">
        <v>24</v>
      </c>
      <c r="E2210" s="2" t="s">
        <v>39</v>
      </c>
      <c r="F2210" s="3">
        <v>44438</v>
      </c>
      <c r="G2210" s="4">
        <v>4403</v>
      </c>
      <c r="H2210" s="5">
        <v>288</v>
      </c>
      <c r="I2210" s="2">
        <v>294</v>
      </c>
    </row>
    <row r="2211" spans="3:9" x14ac:dyDescent="0.35">
      <c r="C2211" s="2" t="s">
        <v>62</v>
      </c>
      <c r="D2211" s="2" t="s">
        <v>28</v>
      </c>
      <c r="E2211" s="2" t="s">
        <v>31</v>
      </c>
      <c r="F2211" s="3">
        <v>44438</v>
      </c>
      <c r="G2211" s="4">
        <v>1022</v>
      </c>
      <c r="H2211" s="5">
        <v>124</v>
      </c>
      <c r="I2211" s="2">
        <v>45</v>
      </c>
    </row>
    <row r="2212" spans="3:9" x14ac:dyDescent="0.35">
      <c r="C2212" s="2" t="s">
        <v>30</v>
      </c>
      <c r="D2212" s="2" t="s">
        <v>45</v>
      </c>
      <c r="E2212" s="2" t="s">
        <v>73</v>
      </c>
      <c r="F2212" s="3">
        <v>44438</v>
      </c>
      <c r="G2212" s="4">
        <v>10080</v>
      </c>
      <c r="H2212" s="5">
        <v>242</v>
      </c>
      <c r="I2212" s="2">
        <v>720</v>
      </c>
    </row>
    <row r="2213" spans="3:9" x14ac:dyDescent="0.35">
      <c r="C2213" s="2" t="s">
        <v>76</v>
      </c>
      <c r="D2213" s="2" t="s">
        <v>20</v>
      </c>
      <c r="E2213" s="2" t="s">
        <v>65</v>
      </c>
      <c r="F2213" s="3">
        <v>44438</v>
      </c>
      <c r="G2213" s="4">
        <v>9212</v>
      </c>
      <c r="H2213" s="5">
        <v>420</v>
      </c>
      <c r="I2213" s="2">
        <v>709</v>
      </c>
    </row>
    <row r="2214" spans="3:9" x14ac:dyDescent="0.35">
      <c r="C2214" s="2" t="s">
        <v>69</v>
      </c>
      <c r="D2214" s="2" t="s">
        <v>40</v>
      </c>
      <c r="E2214" s="2" t="s">
        <v>65</v>
      </c>
      <c r="F2214" s="3">
        <v>44438</v>
      </c>
      <c r="G2214" s="4">
        <v>7392</v>
      </c>
      <c r="H2214" s="5">
        <v>184</v>
      </c>
      <c r="I2214" s="2">
        <v>740</v>
      </c>
    </row>
    <row r="2215" spans="3:9" x14ac:dyDescent="0.35">
      <c r="C2215" s="2" t="s">
        <v>70</v>
      </c>
      <c r="D2215" s="2" t="s">
        <v>24</v>
      </c>
      <c r="E2215" s="2" t="s">
        <v>57</v>
      </c>
      <c r="F2215" s="3">
        <v>44439</v>
      </c>
      <c r="G2215" s="4">
        <v>6174</v>
      </c>
      <c r="H2215" s="5">
        <v>130</v>
      </c>
      <c r="I2215" s="2">
        <v>229</v>
      </c>
    </row>
    <row r="2216" spans="3:9" x14ac:dyDescent="0.35">
      <c r="C2216" s="2" t="s">
        <v>35</v>
      </c>
      <c r="D2216" s="2" t="s">
        <v>24</v>
      </c>
      <c r="E2216" s="2" t="s">
        <v>63</v>
      </c>
      <c r="F2216" s="3">
        <v>44439</v>
      </c>
      <c r="G2216" s="4">
        <v>2709</v>
      </c>
      <c r="H2216" s="5">
        <v>102</v>
      </c>
      <c r="I2216" s="2">
        <v>105</v>
      </c>
    </row>
    <row r="2217" spans="3:9" x14ac:dyDescent="0.35">
      <c r="C2217" s="2" t="s">
        <v>35</v>
      </c>
      <c r="D2217" s="2" t="s">
        <v>40</v>
      </c>
      <c r="E2217" s="2" t="s">
        <v>38</v>
      </c>
      <c r="F2217" s="3">
        <v>44439</v>
      </c>
      <c r="G2217" s="4">
        <v>9303</v>
      </c>
      <c r="H2217" s="5">
        <v>77</v>
      </c>
      <c r="I2217" s="2">
        <v>333</v>
      </c>
    </row>
    <row r="2218" spans="3:9" x14ac:dyDescent="0.35">
      <c r="C2218" s="2" t="s">
        <v>48</v>
      </c>
      <c r="D2218" s="2" t="s">
        <v>15</v>
      </c>
      <c r="E2218" s="2" t="s">
        <v>57</v>
      </c>
      <c r="F2218" s="3">
        <v>44439</v>
      </c>
      <c r="G2218" s="4">
        <v>2401</v>
      </c>
      <c r="H2218" s="5">
        <v>14</v>
      </c>
      <c r="I2218" s="2">
        <v>101</v>
      </c>
    </row>
    <row r="2219" spans="3:9" x14ac:dyDescent="0.35">
      <c r="C2219" s="2" t="s">
        <v>56</v>
      </c>
      <c r="D2219" s="2" t="s">
        <v>45</v>
      </c>
      <c r="E2219" s="2" t="s">
        <v>49</v>
      </c>
      <c r="F2219" s="3">
        <v>44439</v>
      </c>
      <c r="G2219" s="4">
        <v>126</v>
      </c>
      <c r="H2219" s="5">
        <v>8</v>
      </c>
      <c r="I2219" s="2">
        <v>6</v>
      </c>
    </row>
    <row r="2220" spans="3:9" x14ac:dyDescent="0.35">
      <c r="C2220" s="2" t="s">
        <v>70</v>
      </c>
      <c r="D2220" s="2" t="s">
        <v>45</v>
      </c>
      <c r="E2220" s="2" t="s">
        <v>43</v>
      </c>
      <c r="F2220" s="3">
        <v>44439</v>
      </c>
      <c r="G2220" s="4">
        <v>2695</v>
      </c>
      <c r="H2220" s="5">
        <v>50</v>
      </c>
      <c r="I2220" s="2">
        <v>118</v>
      </c>
    </row>
    <row r="2221" spans="3:9" x14ac:dyDescent="0.35">
      <c r="C2221" s="2" t="s">
        <v>54</v>
      </c>
      <c r="D2221" s="2" t="s">
        <v>15</v>
      </c>
      <c r="E2221" s="2" t="s">
        <v>73</v>
      </c>
      <c r="F2221" s="3">
        <v>44439</v>
      </c>
      <c r="G2221" s="4">
        <v>7882</v>
      </c>
      <c r="H2221" s="5">
        <v>358</v>
      </c>
      <c r="I2221" s="2">
        <v>493</v>
      </c>
    </row>
    <row r="2222" spans="3:9" x14ac:dyDescent="0.35">
      <c r="C2222" s="2" t="s">
        <v>48</v>
      </c>
      <c r="D2222" s="2" t="s">
        <v>40</v>
      </c>
      <c r="E2222" s="2" t="s">
        <v>17</v>
      </c>
      <c r="F2222" s="3">
        <v>44439</v>
      </c>
      <c r="G2222" s="4">
        <v>13370</v>
      </c>
      <c r="H2222" s="5">
        <v>265</v>
      </c>
      <c r="I2222" s="2">
        <v>432</v>
      </c>
    </row>
    <row r="2223" spans="3:9" x14ac:dyDescent="0.35">
      <c r="C2223" s="2" t="s">
        <v>48</v>
      </c>
      <c r="D2223" s="2" t="s">
        <v>24</v>
      </c>
      <c r="E2223" s="2" t="s">
        <v>63</v>
      </c>
      <c r="F2223" s="3">
        <v>44439</v>
      </c>
      <c r="G2223" s="4">
        <v>5215</v>
      </c>
      <c r="H2223" s="5">
        <v>245</v>
      </c>
      <c r="I2223" s="2">
        <v>174</v>
      </c>
    </row>
    <row r="2224" spans="3:9" x14ac:dyDescent="0.35">
      <c r="C2224" s="2" t="s">
        <v>62</v>
      </c>
      <c r="D2224" s="2" t="s">
        <v>28</v>
      </c>
      <c r="E2224" s="2" t="s">
        <v>26</v>
      </c>
      <c r="F2224" s="3">
        <v>44439</v>
      </c>
      <c r="G2224" s="4">
        <v>12978</v>
      </c>
      <c r="H2224" s="5">
        <v>239</v>
      </c>
      <c r="I2224" s="2">
        <v>1082</v>
      </c>
    </row>
    <row r="2225" spans="3:9" x14ac:dyDescent="0.35">
      <c r="C2225" s="2" t="s">
        <v>71</v>
      </c>
      <c r="D2225" s="2" t="s">
        <v>28</v>
      </c>
      <c r="E2225" s="2" t="s">
        <v>49</v>
      </c>
      <c r="F2225" s="3">
        <v>44439</v>
      </c>
      <c r="G2225" s="4">
        <v>15813</v>
      </c>
      <c r="H2225" s="5">
        <v>41</v>
      </c>
      <c r="I2225" s="2">
        <v>688</v>
      </c>
    </row>
    <row r="2226" spans="3:9" x14ac:dyDescent="0.35">
      <c r="C2226" s="2" t="s">
        <v>78</v>
      </c>
      <c r="D2226" s="2" t="s">
        <v>20</v>
      </c>
      <c r="E2226" s="2" t="s">
        <v>75</v>
      </c>
      <c r="F2226" s="3">
        <v>44439</v>
      </c>
      <c r="G2226" s="4">
        <v>749</v>
      </c>
      <c r="H2226" s="5">
        <v>560</v>
      </c>
      <c r="I2226" s="2">
        <v>45</v>
      </c>
    </row>
    <row r="2227" spans="3:9" x14ac:dyDescent="0.35">
      <c r="C2227" s="2" t="s">
        <v>69</v>
      </c>
      <c r="D2227" s="2" t="s">
        <v>15</v>
      </c>
      <c r="E2227" s="2" t="s">
        <v>74</v>
      </c>
      <c r="F2227" s="3">
        <v>44439</v>
      </c>
      <c r="G2227" s="4">
        <v>6020</v>
      </c>
      <c r="H2227" s="5">
        <v>304</v>
      </c>
      <c r="I2227" s="2">
        <v>241</v>
      </c>
    </row>
    <row r="2228" spans="3:9" x14ac:dyDescent="0.35">
      <c r="C2228" s="2" t="s">
        <v>59</v>
      </c>
      <c r="D2228" s="2" t="s">
        <v>28</v>
      </c>
      <c r="E2228" s="2" t="s">
        <v>63</v>
      </c>
      <c r="F2228" s="3">
        <v>44439</v>
      </c>
      <c r="G2228" s="4">
        <v>2135</v>
      </c>
      <c r="H2228" s="5">
        <v>210</v>
      </c>
      <c r="I2228" s="2">
        <v>67</v>
      </c>
    </row>
    <row r="2229" spans="3:9" x14ac:dyDescent="0.35">
      <c r="C2229" s="2" t="s">
        <v>51</v>
      </c>
      <c r="D2229" s="2" t="s">
        <v>20</v>
      </c>
      <c r="E2229" s="2" t="s">
        <v>16</v>
      </c>
      <c r="F2229" s="3">
        <v>44439</v>
      </c>
      <c r="G2229" s="4">
        <v>10927</v>
      </c>
      <c r="H2229" s="5">
        <v>221</v>
      </c>
      <c r="I2229" s="2">
        <v>608</v>
      </c>
    </row>
    <row r="2230" spans="3:9" x14ac:dyDescent="0.35">
      <c r="C2230" s="2" t="s">
        <v>42</v>
      </c>
      <c r="D2230" s="2" t="s">
        <v>40</v>
      </c>
      <c r="E2230" s="2" t="s">
        <v>16</v>
      </c>
      <c r="F2230" s="3">
        <v>44439</v>
      </c>
      <c r="G2230" s="4">
        <v>2275</v>
      </c>
      <c r="H2230" s="5">
        <v>56</v>
      </c>
      <c r="I2230" s="2">
        <v>120</v>
      </c>
    </row>
    <row r="2231" spans="3:9" x14ac:dyDescent="0.35">
      <c r="C2231" s="2" t="s">
        <v>42</v>
      </c>
      <c r="D2231" s="2" t="s">
        <v>15</v>
      </c>
      <c r="E2231" s="2" t="s">
        <v>39</v>
      </c>
      <c r="F2231" s="3">
        <v>44439</v>
      </c>
      <c r="G2231" s="4">
        <v>9443</v>
      </c>
      <c r="H2231" s="5">
        <v>12</v>
      </c>
      <c r="I2231" s="2">
        <v>450</v>
      </c>
    </row>
    <row r="2232" spans="3:9" x14ac:dyDescent="0.35">
      <c r="C2232" s="2" t="s">
        <v>35</v>
      </c>
      <c r="D2232" s="2" t="s">
        <v>40</v>
      </c>
      <c r="E2232" s="2" t="s">
        <v>26</v>
      </c>
      <c r="F2232" s="3">
        <v>44439</v>
      </c>
      <c r="G2232" s="4">
        <v>11326</v>
      </c>
      <c r="H2232" s="5">
        <v>243</v>
      </c>
      <c r="I2232" s="2">
        <v>944</v>
      </c>
    </row>
    <row r="2233" spans="3:9" x14ac:dyDescent="0.35">
      <c r="C2233" s="2" t="s">
        <v>76</v>
      </c>
      <c r="D2233" s="2" t="s">
        <v>24</v>
      </c>
      <c r="E2233" s="2" t="s">
        <v>61</v>
      </c>
      <c r="F2233" s="3">
        <v>44439</v>
      </c>
      <c r="G2233" s="4">
        <v>2100</v>
      </c>
      <c r="H2233" s="5">
        <v>352</v>
      </c>
      <c r="I2233" s="2">
        <v>105</v>
      </c>
    </row>
    <row r="2234" spans="3:9" x14ac:dyDescent="0.35">
      <c r="C2234" s="2" t="s">
        <v>71</v>
      </c>
      <c r="D2234" s="2" t="s">
        <v>45</v>
      </c>
      <c r="E2234" s="2" t="s">
        <v>16</v>
      </c>
      <c r="F2234" s="3">
        <v>44440</v>
      </c>
      <c r="G2234" s="4">
        <v>1127</v>
      </c>
      <c r="H2234" s="5">
        <v>236</v>
      </c>
      <c r="I2234" s="2">
        <v>54</v>
      </c>
    </row>
    <row r="2235" spans="3:9" x14ac:dyDescent="0.35">
      <c r="C2235" s="2" t="s">
        <v>41</v>
      </c>
      <c r="D2235" s="2" t="s">
        <v>20</v>
      </c>
      <c r="E2235" s="2" t="s">
        <v>49</v>
      </c>
      <c r="F2235" s="3">
        <v>44440</v>
      </c>
      <c r="G2235" s="4">
        <v>5026</v>
      </c>
      <c r="H2235" s="5">
        <v>127</v>
      </c>
      <c r="I2235" s="2">
        <v>219</v>
      </c>
    </row>
    <row r="2236" spans="3:9" x14ac:dyDescent="0.35">
      <c r="C2236" s="2" t="s">
        <v>77</v>
      </c>
      <c r="D2236" s="2" t="s">
        <v>45</v>
      </c>
      <c r="E2236" s="2" t="s">
        <v>49</v>
      </c>
      <c r="F2236" s="3">
        <v>44440</v>
      </c>
      <c r="G2236" s="4">
        <v>4991</v>
      </c>
      <c r="H2236" s="5">
        <v>80</v>
      </c>
      <c r="I2236" s="2">
        <v>185</v>
      </c>
    </row>
    <row r="2237" spans="3:9" x14ac:dyDescent="0.35">
      <c r="C2237" s="2" t="s">
        <v>14</v>
      </c>
      <c r="D2237" s="2" t="s">
        <v>20</v>
      </c>
      <c r="E2237" s="2" t="s">
        <v>25</v>
      </c>
      <c r="F2237" s="3">
        <v>44440</v>
      </c>
      <c r="G2237" s="4">
        <v>175</v>
      </c>
      <c r="H2237" s="5">
        <v>59</v>
      </c>
      <c r="I2237" s="2">
        <v>12</v>
      </c>
    </row>
    <row r="2238" spans="3:9" x14ac:dyDescent="0.35">
      <c r="C2238" s="2" t="s">
        <v>52</v>
      </c>
      <c r="D2238" s="2" t="s">
        <v>15</v>
      </c>
      <c r="E2238" s="2" t="s">
        <v>17</v>
      </c>
      <c r="F2238" s="3">
        <v>44440</v>
      </c>
      <c r="G2238" s="4">
        <v>9968</v>
      </c>
      <c r="H2238" s="5">
        <v>466</v>
      </c>
      <c r="I2238" s="2">
        <v>356</v>
      </c>
    </row>
    <row r="2239" spans="3:9" x14ac:dyDescent="0.35">
      <c r="C2239" s="2" t="s">
        <v>76</v>
      </c>
      <c r="D2239" s="2" t="s">
        <v>15</v>
      </c>
      <c r="E2239" s="2" t="s">
        <v>73</v>
      </c>
      <c r="F2239" s="3">
        <v>44440</v>
      </c>
      <c r="G2239" s="4">
        <v>4977</v>
      </c>
      <c r="H2239" s="5">
        <v>142</v>
      </c>
      <c r="I2239" s="2">
        <v>277</v>
      </c>
    </row>
    <row r="2240" spans="3:9" x14ac:dyDescent="0.35">
      <c r="C2240" s="2" t="s">
        <v>48</v>
      </c>
      <c r="D2240" s="2" t="s">
        <v>20</v>
      </c>
      <c r="E2240" s="2" t="s">
        <v>63</v>
      </c>
      <c r="F2240" s="3">
        <v>44440</v>
      </c>
      <c r="G2240" s="4">
        <v>3423</v>
      </c>
      <c r="H2240" s="5">
        <v>178</v>
      </c>
      <c r="I2240" s="2">
        <v>123</v>
      </c>
    </row>
    <row r="2241" spans="3:9" x14ac:dyDescent="0.35">
      <c r="C2241" s="2" t="s">
        <v>68</v>
      </c>
      <c r="D2241" s="2" t="s">
        <v>28</v>
      </c>
      <c r="E2241" s="2" t="s">
        <v>17</v>
      </c>
      <c r="F2241" s="3">
        <v>44440</v>
      </c>
      <c r="G2241" s="4">
        <v>7952</v>
      </c>
      <c r="H2241" s="5">
        <v>86</v>
      </c>
      <c r="I2241" s="2">
        <v>319</v>
      </c>
    </row>
    <row r="2242" spans="3:9" x14ac:dyDescent="0.35">
      <c r="C2242" s="2" t="s">
        <v>47</v>
      </c>
      <c r="D2242" s="2" t="s">
        <v>15</v>
      </c>
      <c r="E2242" s="2" t="s">
        <v>63</v>
      </c>
      <c r="F2242" s="3">
        <v>44440</v>
      </c>
      <c r="G2242" s="4">
        <v>5859</v>
      </c>
      <c r="H2242" s="5">
        <v>146</v>
      </c>
      <c r="I2242" s="2">
        <v>245</v>
      </c>
    </row>
    <row r="2243" spans="3:9" x14ac:dyDescent="0.35">
      <c r="C2243" s="2" t="s">
        <v>35</v>
      </c>
      <c r="D2243" s="2" t="s">
        <v>20</v>
      </c>
      <c r="E2243" s="2" t="s">
        <v>26</v>
      </c>
      <c r="F2243" s="3">
        <v>44440</v>
      </c>
      <c r="G2243" s="4">
        <v>3920</v>
      </c>
      <c r="H2243" s="5">
        <v>543</v>
      </c>
      <c r="I2243" s="2">
        <v>262</v>
      </c>
    </row>
    <row r="2244" spans="3:9" x14ac:dyDescent="0.35">
      <c r="C2244" s="2" t="s">
        <v>33</v>
      </c>
      <c r="D2244" s="2" t="s">
        <v>15</v>
      </c>
      <c r="E2244" s="2" t="s">
        <v>38</v>
      </c>
      <c r="F2244" s="3">
        <v>44440</v>
      </c>
      <c r="G2244" s="4">
        <v>4774</v>
      </c>
      <c r="H2244" s="5">
        <v>332</v>
      </c>
      <c r="I2244" s="2">
        <v>165</v>
      </c>
    </row>
    <row r="2245" spans="3:9" x14ac:dyDescent="0.35">
      <c r="C2245" s="2" t="s">
        <v>64</v>
      </c>
      <c r="D2245" s="2" t="s">
        <v>45</v>
      </c>
      <c r="E2245" s="2" t="s">
        <v>49</v>
      </c>
      <c r="F2245" s="3">
        <v>44440</v>
      </c>
      <c r="G2245" s="4">
        <v>4165</v>
      </c>
      <c r="H2245" s="5">
        <v>128</v>
      </c>
      <c r="I2245" s="2">
        <v>139</v>
      </c>
    </row>
    <row r="2246" spans="3:9" x14ac:dyDescent="0.35">
      <c r="C2246" s="2" t="s">
        <v>77</v>
      </c>
      <c r="D2246" s="2" t="s">
        <v>45</v>
      </c>
      <c r="E2246" s="2" t="s">
        <v>31</v>
      </c>
      <c r="F2246" s="3">
        <v>44440</v>
      </c>
      <c r="G2246" s="4">
        <v>7518</v>
      </c>
      <c r="H2246" s="5">
        <v>137</v>
      </c>
      <c r="I2246" s="2">
        <v>358</v>
      </c>
    </row>
    <row r="2247" spans="3:9" x14ac:dyDescent="0.35">
      <c r="C2247" s="2" t="s">
        <v>35</v>
      </c>
      <c r="D2247" s="2" t="s">
        <v>20</v>
      </c>
      <c r="E2247" s="2" t="s">
        <v>74</v>
      </c>
      <c r="F2247" s="3">
        <v>44440</v>
      </c>
      <c r="G2247" s="4">
        <v>4249</v>
      </c>
      <c r="H2247" s="5">
        <v>74</v>
      </c>
      <c r="I2247" s="2">
        <v>237</v>
      </c>
    </row>
    <row r="2248" spans="3:9" x14ac:dyDescent="0.35">
      <c r="C2248" s="2" t="s">
        <v>54</v>
      </c>
      <c r="D2248" s="2" t="s">
        <v>15</v>
      </c>
      <c r="E2248" s="2" t="s">
        <v>61</v>
      </c>
      <c r="F2248" s="3">
        <v>44440</v>
      </c>
      <c r="G2248" s="4">
        <v>2492</v>
      </c>
      <c r="H2248" s="5">
        <v>364</v>
      </c>
      <c r="I2248" s="2">
        <v>89</v>
      </c>
    </row>
    <row r="2249" spans="3:9" x14ac:dyDescent="0.35">
      <c r="C2249" s="2" t="s">
        <v>68</v>
      </c>
      <c r="D2249" s="2" t="s">
        <v>45</v>
      </c>
      <c r="E2249" s="2" t="s">
        <v>61</v>
      </c>
      <c r="F2249" s="3">
        <v>44440</v>
      </c>
      <c r="G2249" s="4">
        <v>4914</v>
      </c>
      <c r="H2249" s="5">
        <v>7</v>
      </c>
      <c r="I2249" s="2">
        <v>176</v>
      </c>
    </row>
    <row r="2250" spans="3:9" x14ac:dyDescent="0.35">
      <c r="C2250" s="2" t="s">
        <v>66</v>
      </c>
      <c r="D2250" s="2" t="s">
        <v>15</v>
      </c>
      <c r="E2250" s="2" t="s">
        <v>17</v>
      </c>
      <c r="F2250" s="3">
        <v>44440</v>
      </c>
      <c r="G2250" s="4">
        <v>6132</v>
      </c>
      <c r="H2250" s="5">
        <v>88</v>
      </c>
      <c r="I2250" s="2">
        <v>212</v>
      </c>
    </row>
    <row r="2251" spans="3:9" x14ac:dyDescent="0.35">
      <c r="C2251" s="2" t="s">
        <v>71</v>
      </c>
      <c r="D2251" s="2" t="s">
        <v>45</v>
      </c>
      <c r="E2251" s="2" t="s">
        <v>58</v>
      </c>
      <c r="F2251" s="3">
        <v>44441</v>
      </c>
      <c r="G2251" s="4">
        <v>910</v>
      </c>
      <c r="H2251" s="5">
        <v>213</v>
      </c>
      <c r="I2251" s="2">
        <v>114</v>
      </c>
    </row>
    <row r="2252" spans="3:9" x14ac:dyDescent="0.35">
      <c r="C2252" s="2" t="s">
        <v>76</v>
      </c>
      <c r="D2252" s="2" t="s">
        <v>24</v>
      </c>
      <c r="E2252" s="2" t="s">
        <v>16</v>
      </c>
      <c r="F2252" s="3">
        <v>44441</v>
      </c>
      <c r="G2252" s="4">
        <v>2212</v>
      </c>
      <c r="H2252" s="5">
        <v>302</v>
      </c>
      <c r="I2252" s="2">
        <v>101</v>
      </c>
    </row>
    <row r="2253" spans="3:9" x14ac:dyDescent="0.35">
      <c r="C2253" s="2" t="s">
        <v>69</v>
      </c>
      <c r="D2253" s="2" t="s">
        <v>40</v>
      </c>
      <c r="E2253" s="2" t="s">
        <v>53</v>
      </c>
      <c r="F2253" s="3">
        <v>44441</v>
      </c>
      <c r="G2253" s="4">
        <v>5796</v>
      </c>
      <c r="H2253" s="5">
        <v>137</v>
      </c>
      <c r="I2253" s="2">
        <v>207</v>
      </c>
    </row>
    <row r="2254" spans="3:9" x14ac:dyDescent="0.35">
      <c r="C2254" s="2" t="s">
        <v>76</v>
      </c>
      <c r="D2254" s="2" t="s">
        <v>40</v>
      </c>
      <c r="E2254" s="2" t="s">
        <v>39</v>
      </c>
      <c r="F2254" s="3">
        <v>44441</v>
      </c>
      <c r="G2254" s="4">
        <v>20181</v>
      </c>
      <c r="H2254" s="5">
        <v>414</v>
      </c>
      <c r="I2254" s="2">
        <v>1010</v>
      </c>
    </row>
    <row r="2255" spans="3:9" x14ac:dyDescent="0.35">
      <c r="C2255" s="2" t="s">
        <v>54</v>
      </c>
      <c r="D2255" s="2" t="s">
        <v>40</v>
      </c>
      <c r="E2255" s="2" t="s">
        <v>65</v>
      </c>
      <c r="F2255" s="3">
        <v>44441</v>
      </c>
      <c r="G2255" s="4">
        <v>6272</v>
      </c>
      <c r="H2255" s="5">
        <v>198</v>
      </c>
      <c r="I2255" s="2">
        <v>571</v>
      </c>
    </row>
    <row r="2256" spans="3:9" x14ac:dyDescent="0.35">
      <c r="C2256" s="2" t="s">
        <v>76</v>
      </c>
      <c r="D2256" s="2" t="s">
        <v>15</v>
      </c>
      <c r="E2256" s="2" t="s">
        <v>58</v>
      </c>
      <c r="F2256" s="3">
        <v>44441</v>
      </c>
      <c r="G2256" s="4">
        <v>3171</v>
      </c>
      <c r="H2256" s="5">
        <v>99</v>
      </c>
      <c r="I2256" s="2">
        <v>244</v>
      </c>
    </row>
    <row r="2257" spans="3:9" x14ac:dyDescent="0.35">
      <c r="C2257" s="2" t="s">
        <v>30</v>
      </c>
      <c r="D2257" s="2" t="s">
        <v>45</v>
      </c>
      <c r="E2257" s="2" t="s">
        <v>43</v>
      </c>
      <c r="F2257" s="3">
        <v>44441</v>
      </c>
      <c r="G2257" s="4">
        <v>567</v>
      </c>
      <c r="H2257" s="5">
        <v>230</v>
      </c>
      <c r="I2257" s="2">
        <v>27</v>
      </c>
    </row>
    <row r="2258" spans="3:9" x14ac:dyDescent="0.35">
      <c r="C2258" s="2" t="s">
        <v>41</v>
      </c>
      <c r="D2258" s="2" t="s">
        <v>24</v>
      </c>
      <c r="E2258" s="2" t="s">
        <v>34</v>
      </c>
      <c r="F2258" s="3">
        <v>44441</v>
      </c>
      <c r="G2258" s="4">
        <v>1701</v>
      </c>
      <c r="H2258" s="5">
        <v>398</v>
      </c>
      <c r="I2258" s="2">
        <v>171</v>
      </c>
    </row>
    <row r="2259" spans="3:9" x14ac:dyDescent="0.35">
      <c r="C2259" s="2" t="s">
        <v>23</v>
      </c>
      <c r="D2259" s="2" t="s">
        <v>40</v>
      </c>
      <c r="E2259" s="2" t="s">
        <v>73</v>
      </c>
      <c r="F2259" s="3">
        <v>44442</v>
      </c>
      <c r="G2259" s="4">
        <v>11704</v>
      </c>
      <c r="H2259" s="5">
        <v>129</v>
      </c>
      <c r="I2259" s="2">
        <v>836</v>
      </c>
    </row>
    <row r="2260" spans="3:9" x14ac:dyDescent="0.35">
      <c r="C2260" s="2" t="s">
        <v>56</v>
      </c>
      <c r="D2260" s="2" t="s">
        <v>28</v>
      </c>
      <c r="E2260" s="2" t="s">
        <v>39</v>
      </c>
      <c r="F2260" s="3">
        <v>44442</v>
      </c>
      <c r="G2260" s="4">
        <v>420</v>
      </c>
      <c r="H2260" s="5">
        <v>85</v>
      </c>
      <c r="I2260" s="2">
        <v>25</v>
      </c>
    </row>
    <row r="2261" spans="3:9" x14ac:dyDescent="0.35">
      <c r="C2261" s="2" t="s">
        <v>62</v>
      </c>
      <c r="D2261" s="2" t="s">
        <v>45</v>
      </c>
      <c r="E2261" s="2" t="s">
        <v>58</v>
      </c>
      <c r="F2261" s="3">
        <v>44442</v>
      </c>
      <c r="G2261" s="4">
        <v>840</v>
      </c>
      <c r="H2261" s="5">
        <v>115</v>
      </c>
      <c r="I2261" s="2">
        <v>60</v>
      </c>
    </row>
    <row r="2262" spans="3:9" x14ac:dyDescent="0.35">
      <c r="C2262" s="2" t="s">
        <v>41</v>
      </c>
      <c r="D2262" s="2" t="s">
        <v>24</v>
      </c>
      <c r="E2262" s="2" t="s">
        <v>25</v>
      </c>
      <c r="F2262" s="3">
        <v>44442</v>
      </c>
      <c r="G2262" s="4">
        <v>9940</v>
      </c>
      <c r="H2262" s="5">
        <v>311</v>
      </c>
      <c r="I2262" s="2">
        <v>663</v>
      </c>
    </row>
    <row r="2263" spans="3:9" x14ac:dyDescent="0.35">
      <c r="C2263" s="2" t="s">
        <v>41</v>
      </c>
      <c r="D2263" s="2" t="s">
        <v>40</v>
      </c>
      <c r="E2263" s="2" t="s">
        <v>44</v>
      </c>
      <c r="F2263" s="3">
        <v>44442</v>
      </c>
      <c r="G2263" s="4">
        <v>7392</v>
      </c>
      <c r="H2263" s="5">
        <v>189</v>
      </c>
      <c r="I2263" s="2">
        <v>528</v>
      </c>
    </row>
    <row r="2264" spans="3:9" x14ac:dyDescent="0.35">
      <c r="C2264" s="2" t="s">
        <v>70</v>
      </c>
      <c r="D2264" s="2" t="s">
        <v>45</v>
      </c>
      <c r="E2264" s="2" t="s">
        <v>65</v>
      </c>
      <c r="F2264" s="3">
        <v>44442</v>
      </c>
      <c r="G2264" s="4">
        <v>434</v>
      </c>
      <c r="H2264" s="5">
        <v>246</v>
      </c>
      <c r="I2264" s="2">
        <v>28</v>
      </c>
    </row>
    <row r="2265" spans="3:9" x14ac:dyDescent="0.35">
      <c r="C2265" s="2" t="s">
        <v>51</v>
      </c>
      <c r="D2265" s="2" t="s">
        <v>28</v>
      </c>
      <c r="E2265" s="2" t="s">
        <v>26</v>
      </c>
      <c r="F2265" s="3">
        <v>44442</v>
      </c>
      <c r="G2265" s="4">
        <v>2982</v>
      </c>
      <c r="H2265" s="5">
        <v>72</v>
      </c>
      <c r="I2265" s="2">
        <v>187</v>
      </c>
    </row>
    <row r="2266" spans="3:9" x14ac:dyDescent="0.35">
      <c r="C2266" s="2" t="s">
        <v>68</v>
      </c>
      <c r="D2266" s="2" t="s">
        <v>15</v>
      </c>
      <c r="E2266" s="2" t="s">
        <v>38</v>
      </c>
      <c r="F2266" s="3">
        <v>44445</v>
      </c>
      <c r="G2266" s="4">
        <v>357</v>
      </c>
      <c r="H2266" s="5">
        <v>139</v>
      </c>
      <c r="I2266" s="2">
        <v>11</v>
      </c>
    </row>
    <row r="2267" spans="3:9" x14ac:dyDescent="0.35">
      <c r="C2267" s="2" t="s">
        <v>59</v>
      </c>
      <c r="D2267" s="2" t="s">
        <v>24</v>
      </c>
      <c r="E2267" s="2" t="s">
        <v>53</v>
      </c>
      <c r="F2267" s="3">
        <v>44445</v>
      </c>
      <c r="G2267" s="4">
        <v>12999</v>
      </c>
      <c r="H2267" s="5">
        <v>134</v>
      </c>
      <c r="I2267" s="2">
        <v>500</v>
      </c>
    </row>
    <row r="2268" spans="3:9" x14ac:dyDescent="0.35">
      <c r="C2268" s="2" t="s">
        <v>33</v>
      </c>
      <c r="D2268" s="2" t="s">
        <v>45</v>
      </c>
      <c r="E2268" s="2" t="s">
        <v>39</v>
      </c>
      <c r="F2268" s="3">
        <v>44445</v>
      </c>
      <c r="G2268" s="4">
        <v>3920</v>
      </c>
      <c r="H2268" s="5">
        <v>110</v>
      </c>
      <c r="I2268" s="2">
        <v>280</v>
      </c>
    </row>
    <row r="2269" spans="3:9" x14ac:dyDescent="0.35">
      <c r="C2269" s="2" t="s">
        <v>14</v>
      </c>
      <c r="D2269" s="2" t="s">
        <v>20</v>
      </c>
      <c r="E2269" s="2" t="s">
        <v>32</v>
      </c>
      <c r="F2269" s="3">
        <v>44445</v>
      </c>
      <c r="G2269" s="4">
        <v>6741</v>
      </c>
      <c r="H2269" s="5">
        <v>100</v>
      </c>
      <c r="I2269" s="2">
        <v>338</v>
      </c>
    </row>
    <row r="2270" spans="3:9" x14ac:dyDescent="0.35">
      <c r="C2270" s="2" t="s">
        <v>66</v>
      </c>
      <c r="D2270" s="2" t="s">
        <v>45</v>
      </c>
      <c r="E2270" s="2" t="s">
        <v>74</v>
      </c>
      <c r="F2270" s="3">
        <v>44445</v>
      </c>
      <c r="G2270" s="4">
        <v>4529</v>
      </c>
      <c r="H2270" s="5">
        <v>353</v>
      </c>
      <c r="I2270" s="2">
        <v>175</v>
      </c>
    </row>
    <row r="2271" spans="3:9" x14ac:dyDescent="0.35">
      <c r="C2271" s="2" t="s">
        <v>56</v>
      </c>
      <c r="D2271" s="2" t="s">
        <v>28</v>
      </c>
      <c r="E2271" s="2" t="s">
        <v>26</v>
      </c>
      <c r="F2271" s="3">
        <v>44445</v>
      </c>
      <c r="G2271" s="4">
        <v>4340</v>
      </c>
      <c r="H2271" s="5">
        <v>80</v>
      </c>
      <c r="I2271" s="2">
        <v>543</v>
      </c>
    </row>
    <row r="2272" spans="3:9" x14ac:dyDescent="0.35">
      <c r="C2272" s="2" t="s">
        <v>14</v>
      </c>
      <c r="D2272" s="2" t="s">
        <v>20</v>
      </c>
      <c r="E2272" s="2" t="s">
        <v>61</v>
      </c>
      <c r="F2272" s="3">
        <v>44446</v>
      </c>
      <c r="G2272" s="4">
        <v>10262</v>
      </c>
      <c r="H2272" s="5">
        <v>5</v>
      </c>
      <c r="I2272" s="2">
        <v>467</v>
      </c>
    </row>
    <row r="2273" spans="3:9" x14ac:dyDescent="0.35">
      <c r="C2273" s="2" t="s">
        <v>30</v>
      </c>
      <c r="D2273" s="2" t="s">
        <v>15</v>
      </c>
      <c r="E2273" s="2" t="s">
        <v>34</v>
      </c>
      <c r="F2273" s="3">
        <v>44446</v>
      </c>
      <c r="G2273" s="4">
        <v>5845</v>
      </c>
      <c r="H2273" s="5">
        <v>108</v>
      </c>
      <c r="I2273" s="2">
        <v>488</v>
      </c>
    </row>
    <row r="2274" spans="3:9" x14ac:dyDescent="0.35">
      <c r="C2274" s="2" t="s">
        <v>48</v>
      </c>
      <c r="D2274" s="2" t="s">
        <v>24</v>
      </c>
      <c r="E2274" s="2" t="s">
        <v>74</v>
      </c>
      <c r="F2274" s="3">
        <v>44446</v>
      </c>
      <c r="G2274" s="4">
        <v>3577</v>
      </c>
      <c r="H2274" s="5">
        <v>30</v>
      </c>
      <c r="I2274" s="2">
        <v>144</v>
      </c>
    </row>
    <row r="2275" spans="3:9" x14ac:dyDescent="0.35">
      <c r="C2275" s="2" t="s">
        <v>70</v>
      </c>
      <c r="D2275" s="2" t="s">
        <v>28</v>
      </c>
      <c r="E2275" s="2" t="s">
        <v>75</v>
      </c>
      <c r="F2275" s="3">
        <v>44446</v>
      </c>
      <c r="G2275" s="4">
        <v>5789</v>
      </c>
      <c r="H2275" s="5">
        <v>54</v>
      </c>
      <c r="I2275" s="2">
        <v>414</v>
      </c>
    </row>
    <row r="2276" spans="3:9" x14ac:dyDescent="0.35">
      <c r="C2276" s="2" t="s">
        <v>52</v>
      </c>
      <c r="D2276" s="2" t="s">
        <v>40</v>
      </c>
      <c r="E2276" s="2" t="s">
        <v>31</v>
      </c>
      <c r="F2276" s="3">
        <v>44447</v>
      </c>
      <c r="G2276" s="4">
        <v>2912</v>
      </c>
      <c r="H2276" s="5">
        <v>285</v>
      </c>
      <c r="I2276" s="2">
        <v>133</v>
      </c>
    </row>
    <row r="2277" spans="3:9" x14ac:dyDescent="0.35">
      <c r="C2277" s="2" t="s">
        <v>47</v>
      </c>
      <c r="D2277" s="2" t="s">
        <v>40</v>
      </c>
      <c r="E2277" s="2" t="s">
        <v>38</v>
      </c>
      <c r="F2277" s="3">
        <v>44447</v>
      </c>
      <c r="G2277" s="4">
        <v>182</v>
      </c>
      <c r="H2277" s="5">
        <v>140</v>
      </c>
      <c r="I2277" s="2">
        <v>7</v>
      </c>
    </row>
    <row r="2278" spans="3:9" x14ac:dyDescent="0.35">
      <c r="C2278" s="2" t="s">
        <v>78</v>
      </c>
      <c r="D2278" s="2" t="s">
        <v>45</v>
      </c>
      <c r="E2278" s="2" t="s">
        <v>34</v>
      </c>
      <c r="F2278" s="3">
        <v>44447</v>
      </c>
      <c r="G2278" s="4">
        <v>5152</v>
      </c>
      <c r="H2278" s="5">
        <v>29</v>
      </c>
      <c r="I2278" s="2">
        <v>573</v>
      </c>
    </row>
    <row r="2279" spans="3:9" x14ac:dyDescent="0.35">
      <c r="C2279" s="2" t="s">
        <v>76</v>
      </c>
      <c r="D2279" s="2" t="s">
        <v>20</v>
      </c>
      <c r="E2279" s="2" t="s">
        <v>49</v>
      </c>
      <c r="F2279" s="3">
        <v>44447</v>
      </c>
      <c r="G2279" s="4">
        <v>10206</v>
      </c>
      <c r="H2279" s="5">
        <v>75</v>
      </c>
      <c r="I2279" s="2">
        <v>444</v>
      </c>
    </row>
    <row r="2280" spans="3:9" x14ac:dyDescent="0.35">
      <c r="C2280" s="2" t="s">
        <v>23</v>
      </c>
      <c r="D2280" s="2" t="s">
        <v>24</v>
      </c>
      <c r="E2280" s="2" t="s">
        <v>49</v>
      </c>
      <c r="F2280" s="3">
        <v>44447</v>
      </c>
      <c r="G2280" s="4">
        <v>4347</v>
      </c>
      <c r="H2280" s="5">
        <v>73</v>
      </c>
      <c r="I2280" s="2">
        <v>189</v>
      </c>
    </row>
    <row r="2281" spans="3:9" x14ac:dyDescent="0.35">
      <c r="C2281" s="2" t="s">
        <v>70</v>
      </c>
      <c r="D2281" s="2" t="s">
        <v>20</v>
      </c>
      <c r="E2281" s="2" t="s">
        <v>16</v>
      </c>
      <c r="F2281" s="3">
        <v>44447</v>
      </c>
      <c r="G2281" s="4">
        <v>4935</v>
      </c>
      <c r="H2281" s="5">
        <v>520</v>
      </c>
      <c r="I2281" s="2">
        <v>260</v>
      </c>
    </row>
    <row r="2282" spans="3:9" x14ac:dyDescent="0.35">
      <c r="C2282" s="2" t="s">
        <v>54</v>
      </c>
      <c r="D2282" s="2" t="s">
        <v>40</v>
      </c>
      <c r="E2282" s="2" t="s">
        <v>43</v>
      </c>
      <c r="F2282" s="3">
        <v>44447</v>
      </c>
      <c r="G2282" s="4">
        <v>1813</v>
      </c>
      <c r="H2282" s="5">
        <v>490</v>
      </c>
      <c r="I2282" s="2">
        <v>96</v>
      </c>
    </row>
    <row r="2283" spans="3:9" x14ac:dyDescent="0.35">
      <c r="C2283" s="2" t="s">
        <v>56</v>
      </c>
      <c r="D2283" s="2" t="s">
        <v>24</v>
      </c>
      <c r="E2283" s="2" t="s">
        <v>53</v>
      </c>
      <c r="F2283" s="3">
        <v>44447</v>
      </c>
      <c r="G2283" s="4">
        <v>2289</v>
      </c>
      <c r="H2283" s="5">
        <v>105</v>
      </c>
      <c r="I2283" s="2">
        <v>74</v>
      </c>
    </row>
    <row r="2284" spans="3:9" x14ac:dyDescent="0.35">
      <c r="C2284" s="2" t="s">
        <v>54</v>
      </c>
      <c r="D2284" s="2" t="s">
        <v>28</v>
      </c>
      <c r="E2284" s="2" t="s">
        <v>25</v>
      </c>
      <c r="F2284" s="3">
        <v>44447</v>
      </c>
      <c r="G2284" s="4">
        <v>3794</v>
      </c>
      <c r="H2284" s="5">
        <v>35</v>
      </c>
      <c r="I2284" s="2">
        <v>422</v>
      </c>
    </row>
    <row r="2285" spans="3:9" x14ac:dyDescent="0.35">
      <c r="C2285" s="2" t="s">
        <v>68</v>
      </c>
      <c r="D2285" s="2" t="s">
        <v>28</v>
      </c>
      <c r="E2285" s="2" t="s">
        <v>57</v>
      </c>
      <c r="F2285" s="3">
        <v>44448</v>
      </c>
      <c r="G2285" s="4">
        <v>5278</v>
      </c>
      <c r="H2285" s="5">
        <v>216</v>
      </c>
      <c r="I2285" s="2">
        <v>203</v>
      </c>
    </row>
    <row r="2286" spans="3:9" x14ac:dyDescent="0.35">
      <c r="C2286" s="2" t="s">
        <v>14</v>
      </c>
      <c r="D2286" s="2" t="s">
        <v>15</v>
      </c>
      <c r="E2286" s="2" t="s">
        <v>53</v>
      </c>
      <c r="F2286" s="3">
        <v>44448</v>
      </c>
      <c r="G2286" s="4">
        <v>2940</v>
      </c>
      <c r="H2286" s="5">
        <v>112</v>
      </c>
      <c r="I2286" s="2">
        <v>95</v>
      </c>
    </row>
    <row r="2287" spans="3:9" x14ac:dyDescent="0.35">
      <c r="C2287" s="2" t="s">
        <v>64</v>
      </c>
      <c r="D2287" s="2" t="s">
        <v>20</v>
      </c>
      <c r="E2287" s="2" t="s">
        <v>65</v>
      </c>
      <c r="F2287" s="3">
        <v>44448</v>
      </c>
      <c r="G2287" s="4">
        <v>8120</v>
      </c>
      <c r="H2287" s="5">
        <v>138</v>
      </c>
      <c r="I2287" s="2">
        <v>452</v>
      </c>
    </row>
    <row r="2288" spans="3:9" x14ac:dyDescent="0.35">
      <c r="C2288" s="2" t="s">
        <v>30</v>
      </c>
      <c r="D2288" s="2" t="s">
        <v>20</v>
      </c>
      <c r="E2288" s="2" t="s">
        <v>73</v>
      </c>
      <c r="F2288" s="3">
        <v>44448</v>
      </c>
      <c r="G2288" s="4">
        <v>5565</v>
      </c>
      <c r="H2288" s="5">
        <v>55</v>
      </c>
      <c r="I2288" s="2">
        <v>279</v>
      </c>
    </row>
    <row r="2289" spans="3:9" x14ac:dyDescent="0.35">
      <c r="C2289" s="2" t="s">
        <v>62</v>
      </c>
      <c r="D2289" s="2" t="s">
        <v>40</v>
      </c>
      <c r="E2289" s="2" t="s">
        <v>17</v>
      </c>
      <c r="F2289" s="3">
        <v>44448</v>
      </c>
      <c r="G2289" s="4">
        <v>1526</v>
      </c>
      <c r="H2289" s="5">
        <v>94</v>
      </c>
      <c r="I2289" s="2">
        <v>64</v>
      </c>
    </row>
    <row r="2290" spans="3:9" x14ac:dyDescent="0.35">
      <c r="C2290" s="2" t="s">
        <v>76</v>
      </c>
      <c r="D2290" s="2" t="s">
        <v>15</v>
      </c>
      <c r="E2290" s="2" t="s">
        <v>53</v>
      </c>
      <c r="F2290" s="3">
        <v>44448</v>
      </c>
      <c r="G2290" s="4">
        <v>9611</v>
      </c>
      <c r="H2290" s="5">
        <v>5</v>
      </c>
      <c r="I2290" s="2">
        <v>418</v>
      </c>
    </row>
    <row r="2291" spans="3:9" x14ac:dyDescent="0.35">
      <c r="C2291" s="2" t="s">
        <v>66</v>
      </c>
      <c r="D2291" s="2" t="s">
        <v>45</v>
      </c>
      <c r="E2291" s="2" t="s">
        <v>31</v>
      </c>
      <c r="F2291" s="3">
        <v>44449</v>
      </c>
      <c r="G2291" s="4">
        <v>7518</v>
      </c>
      <c r="H2291" s="5">
        <v>197</v>
      </c>
      <c r="I2291" s="2">
        <v>342</v>
      </c>
    </row>
    <row r="2292" spans="3:9" x14ac:dyDescent="0.35">
      <c r="C2292" s="2" t="s">
        <v>23</v>
      </c>
      <c r="D2292" s="2" t="s">
        <v>45</v>
      </c>
      <c r="E2292" s="2" t="s">
        <v>43</v>
      </c>
      <c r="F2292" s="3">
        <v>44449</v>
      </c>
      <c r="G2292" s="4">
        <v>13580</v>
      </c>
      <c r="H2292" s="5">
        <v>129</v>
      </c>
      <c r="I2292" s="2">
        <v>591</v>
      </c>
    </row>
    <row r="2293" spans="3:9" x14ac:dyDescent="0.35">
      <c r="C2293" s="2" t="s">
        <v>35</v>
      </c>
      <c r="D2293" s="2" t="s">
        <v>28</v>
      </c>
      <c r="E2293" s="2" t="s">
        <v>61</v>
      </c>
      <c r="F2293" s="3">
        <v>44449</v>
      </c>
      <c r="G2293" s="4">
        <v>3976</v>
      </c>
      <c r="H2293" s="5">
        <v>32</v>
      </c>
      <c r="I2293" s="2">
        <v>160</v>
      </c>
    </row>
    <row r="2294" spans="3:9" x14ac:dyDescent="0.35">
      <c r="C2294" s="2" t="s">
        <v>41</v>
      </c>
      <c r="D2294" s="2" t="s">
        <v>15</v>
      </c>
      <c r="E2294" s="2" t="s">
        <v>25</v>
      </c>
      <c r="F2294" s="3">
        <v>44449</v>
      </c>
      <c r="G2294" s="4">
        <v>11277</v>
      </c>
      <c r="H2294" s="5">
        <v>87</v>
      </c>
      <c r="I2294" s="2">
        <v>664</v>
      </c>
    </row>
    <row r="2295" spans="3:9" x14ac:dyDescent="0.35">
      <c r="C2295" s="2" t="s">
        <v>14</v>
      </c>
      <c r="D2295" s="2" t="s">
        <v>40</v>
      </c>
      <c r="E2295" s="2" t="s">
        <v>61</v>
      </c>
      <c r="F2295" s="3">
        <v>44449</v>
      </c>
      <c r="G2295" s="4">
        <v>5068</v>
      </c>
      <c r="H2295" s="5">
        <v>110</v>
      </c>
      <c r="I2295" s="2">
        <v>242</v>
      </c>
    </row>
    <row r="2296" spans="3:9" x14ac:dyDescent="0.35">
      <c r="C2296" s="2" t="s">
        <v>54</v>
      </c>
      <c r="D2296" s="2" t="s">
        <v>20</v>
      </c>
      <c r="E2296" s="2" t="s">
        <v>58</v>
      </c>
      <c r="F2296" s="3">
        <v>44449</v>
      </c>
      <c r="G2296" s="4">
        <v>8267</v>
      </c>
      <c r="H2296" s="5">
        <v>107</v>
      </c>
      <c r="I2296" s="2">
        <v>689</v>
      </c>
    </row>
    <row r="2297" spans="3:9" x14ac:dyDescent="0.35">
      <c r="C2297" s="2" t="s">
        <v>42</v>
      </c>
      <c r="D2297" s="2" t="s">
        <v>20</v>
      </c>
      <c r="E2297" s="2" t="s">
        <v>31</v>
      </c>
      <c r="F2297" s="3">
        <v>44449</v>
      </c>
      <c r="G2297" s="4">
        <v>8862</v>
      </c>
      <c r="H2297" s="5">
        <v>345</v>
      </c>
      <c r="I2297" s="2">
        <v>522</v>
      </c>
    </row>
    <row r="2298" spans="3:9" x14ac:dyDescent="0.35">
      <c r="C2298" s="2" t="s">
        <v>77</v>
      </c>
      <c r="D2298" s="2" t="s">
        <v>24</v>
      </c>
      <c r="E2298" s="2" t="s">
        <v>49</v>
      </c>
      <c r="F2298" s="3">
        <v>44449</v>
      </c>
      <c r="G2298" s="4">
        <v>15015</v>
      </c>
      <c r="H2298" s="5">
        <v>360</v>
      </c>
      <c r="I2298" s="2">
        <v>653</v>
      </c>
    </row>
    <row r="2299" spans="3:9" x14ac:dyDescent="0.35">
      <c r="C2299" s="2" t="s">
        <v>47</v>
      </c>
      <c r="D2299" s="2" t="s">
        <v>20</v>
      </c>
      <c r="E2299" s="2" t="s">
        <v>31</v>
      </c>
      <c r="F2299" s="3">
        <v>44449</v>
      </c>
      <c r="G2299" s="4">
        <v>4438</v>
      </c>
      <c r="H2299" s="5">
        <v>135</v>
      </c>
      <c r="I2299" s="2">
        <v>247</v>
      </c>
    </row>
    <row r="2300" spans="3:9" x14ac:dyDescent="0.35">
      <c r="C2300" s="2" t="s">
        <v>69</v>
      </c>
      <c r="D2300" s="2" t="s">
        <v>40</v>
      </c>
      <c r="E2300" s="2" t="s">
        <v>31</v>
      </c>
      <c r="F2300" s="3">
        <v>44449</v>
      </c>
      <c r="G2300" s="4">
        <v>9128</v>
      </c>
      <c r="H2300" s="5">
        <v>419</v>
      </c>
      <c r="I2300" s="2">
        <v>508</v>
      </c>
    </row>
    <row r="2301" spans="3:9" x14ac:dyDescent="0.35">
      <c r="C2301" s="2" t="s">
        <v>66</v>
      </c>
      <c r="D2301" s="2" t="s">
        <v>24</v>
      </c>
      <c r="E2301" s="2" t="s">
        <v>75</v>
      </c>
      <c r="F2301" s="3">
        <v>44449</v>
      </c>
      <c r="G2301" s="4">
        <v>2709</v>
      </c>
      <c r="H2301" s="5">
        <v>414</v>
      </c>
      <c r="I2301" s="2">
        <v>129</v>
      </c>
    </row>
    <row r="2302" spans="3:9" x14ac:dyDescent="0.35">
      <c r="C2302" s="2" t="s">
        <v>41</v>
      </c>
      <c r="D2302" s="2" t="s">
        <v>45</v>
      </c>
      <c r="E2302" s="2" t="s">
        <v>17</v>
      </c>
      <c r="F2302" s="3">
        <v>44449</v>
      </c>
      <c r="G2302" s="4">
        <v>15960</v>
      </c>
      <c r="H2302" s="5">
        <v>18</v>
      </c>
      <c r="I2302" s="2">
        <v>639</v>
      </c>
    </row>
    <row r="2303" spans="3:9" x14ac:dyDescent="0.35">
      <c r="C2303" s="2" t="s">
        <v>70</v>
      </c>
      <c r="D2303" s="2" t="s">
        <v>20</v>
      </c>
      <c r="E2303" s="2" t="s">
        <v>17</v>
      </c>
      <c r="F2303" s="3">
        <v>44449</v>
      </c>
      <c r="G2303" s="4">
        <v>5439</v>
      </c>
      <c r="H2303" s="5">
        <v>199</v>
      </c>
      <c r="I2303" s="2">
        <v>182</v>
      </c>
    </row>
    <row r="2304" spans="3:9" x14ac:dyDescent="0.35">
      <c r="C2304" s="2" t="s">
        <v>35</v>
      </c>
      <c r="D2304" s="2" t="s">
        <v>40</v>
      </c>
      <c r="E2304" s="2" t="s">
        <v>31</v>
      </c>
      <c r="F2304" s="3">
        <v>44449</v>
      </c>
      <c r="G2304" s="4">
        <v>1540</v>
      </c>
      <c r="H2304" s="5">
        <v>109</v>
      </c>
      <c r="I2304" s="2">
        <v>74</v>
      </c>
    </row>
    <row r="2305" spans="3:9" x14ac:dyDescent="0.35">
      <c r="C2305" s="2" t="s">
        <v>62</v>
      </c>
      <c r="D2305" s="2" t="s">
        <v>40</v>
      </c>
      <c r="E2305" s="2" t="s">
        <v>63</v>
      </c>
      <c r="F2305" s="3">
        <v>44449</v>
      </c>
      <c r="G2305" s="4">
        <v>14728</v>
      </c>
      <c r="H2305" s="5">
        <v>125</v>
      </c>
      <c r="I2305" s="2">
        <v>476</v>
      </c>
    </row>
    <row r="2306" spans="3:9" x14ac:dyDescent="0.35">
      <c r="C2306" s="2" t="s">
        <v>42</v>
      </c>
      <c r="D2306" s="2" t="s">
        <v>20</v>
      </c>
      <c r="E2306" s="2" t="s">
        <v>63</v>
      </c>
      <c r="F2306" s="3">
        <v>44449</v>
      </c>
      <c r="G2306" s="4">
        <v>4704</v>
      </c>
      <c r="H2306" s="5">
        <v>200</v>
      </c>
      <c r="I2306" s="2">
        <v>157</v>
      </c>
    </row>
    <row r="2307" spans="3:9" x14ac:dyDescent="0.35">
      <c r="C2307" s="2" t="s">
        <v>37</v>
      </c>
      <c r="D2307" s="2" t="s">
        <v>24</v>
      </c>
      <c r="E2307" s="2" t="s">
        <v>32</v>
      </c>
      <c r="F2307" s="3">
        <v>44449</v>
      </c>
      <c r="G2307" s="4">
        <v>1540</v>
      </c>
      <c r="H2307" s="5">
        <v>108</v>
      </c>
      <c r="I2307" s="2">
        <v>74</v>
      </c>
    </row>
    <row r="2308" spans="3:9" x14ac:dyDescent="0.35">
      <c r="C2308" s="2" t="s">
        <v>54</v>
      </c>
      <c r="D2308" s="2" t="s">
        <v>15</v>
      </c>
      <c r="E2308" s="2" t="s">
        <v>57</v>
      </c>
      <c r="F2308" s="3">
        <v>44449</v>
      </c>
      <c r="G2308" s="4">
        <v>11109</v>
      </c>
      <c r="H2308" s="5">
        <v>88</v>
      </c>
      <c r="I2308" s="2">
        <v>428</v>
      </c>
    </row>
    <row r="2309" spans="3:9" x14ac:dyDescent="0.35">
      <c r="C2309" s="2" t="s">
        <v>68</v>
      </c>
      <c r="D2309" s="2" t="s">
        <v>15</v>
      </c>
      <c r="E2309" s="2" t="s">
        <v>25</v>
      </c>
      <c r="F2309" s="3">
        <v>44449</v>
      </c>
      <c r="G2309" s="4">
        <v>1638</v>
      </c>
      <c r="H2309" s="5">
        <v>92</v>
      </c>
      <c r="I2309" s="2">
        <v>182</v>
      </c>
    </row>
    <row r="2310" spans="3:9" x14ac:dyDescent="0.35">
      <c r="C2310" s="2" t="s">
        <v>62</v>
      </c>
      <c r="D2310" s="2" t="s">
        <v>15</v>
      </c>
      <c r="E2310" s="2" t="s">
        <v>44</v>
      </c>
      <c r="F2310" s="3">
        <v>44449</v>
      </c>
      <c r="G2310" s="4">
        <v>2541</v>
      </c>
      <c r="H2310" s="5">
        <v>98</v>
      </c>
      <c r="I2310" s="2">
        <v>128</v>
      </c>
    </row>
    <row r="2311" spans="3:9" x14ac:dyDescent="0.35">
      <c r="C2311" s="2" t="s">
        <v>51</v>
      </c>
      <c r="D2311" s="2" t="s">
        <v>24</v>
      </c>
      <c r="E2311" s="2" t="s">
        <v>74</v>
      </c>
      <c r="F2311" s="3">
        <v>44449</v>
      </c>
      <c r="G2311" s="4">
        <v>231</v>
      </c>
      <c r="H2311" s="5">
        <v>184</v>
      </c>
      <c r="I2311" s="2">
        <v>12</v>
      </c>
    </row>
    <row r="2312" spans="3:9" x14ac:dyDescent="0.35">
      <c r="C2312" s="2" t="s">
        <v>30</v>
      </c>
      <c r="D2312" s="2" t="s">
        <v>20</v>
      </c>
      <c r="E2312" s="2" t="s">
        <v>74</v>
      </c>
      <c r="F2312" s="3">
        <v>44449</v>
      </c>
      <c r="G2312" s="4">
        <v>11249</v>
      </c>
      <c r="H2312" s="5">
        <v>70</v>
      </c>
      <c r="I2312" s="2">
        <v>490</v>
      </c>
    </row>
    <row r="2313" spans="3:9" x14ac:dyDescent="0.35">
      <c r="C2313" s="2" t="s">
        <v>14</v>
      </c>
      <c r="D2313" s="2" t="s">
        <v>45</v>
      </c>
      <c r="E2313" s="2" t="s">
        <v>39</v>
      </c>
      <c r="F2313" s="3">
        <v>44449</v>
      </c>
      <c r="G2313" s="4">
        <v>5306</v>
      </c>
      <c r="H2313" s="5">
        <v>120</v>
      </c>
      <c r="I2313" s="2">
        <v>332</v>
      </c>
    </row>
    <row r="2314" spans="3:9" x14ac:dyDescent="0.35">
      <c r="C2314" s="2" t="s">
        <v>47</v>
      </c>
      <c r="D2314" s="2" t="s">
        <v>24</v>
      </c>
      <c r="E2314" s="2" t="s">
        <v>43</v>
      </c>
      <c r="F2314" s="3">
        <v>44449</v>
      </c>
      <c r="G2314" s="4">
        <v>2079</v>
      </c>
      <c r="H2314" s="5">
        <v>164</v>
      </c>
      <c r="I2314" s="2">
        <v>123</v>
      </c>
    </row>
    <row r="2315" spans="3:9" x14ac:dyDescent="0.35">
      <c r="C2315" s="2" t="s">
        <v>56</v>
      </c>
      <c r="D2315" s="2" t="s">
        <v>15</v>
      </c>
      <c r="E2315" s="2" t="s">
        <v>43</v>
      </c>
      <c r="F2315" s="3">
        <v>44449</v>
      </c>
      <c r="G2315" s="4">
        <v>1148</v>
      </c>
      <c r="H2315" s="5">
        <v>113</v>
      </c>
      <c r="I2315" s="2">
        <v>61</v>
      </c>
    </row>
    <row r="2316" spans="3:9" x14ac:dyDescent="0.35">
      <c r="C2316" s="2" t="s">
        <v>66</v>
      </c>
      <c r="D2316" s="2" t="s">
        <v>24</v>
      </c>
      <c r="E2316" s="2" t="s">
        <v>65</v>
      </c>
      <c r="F2316" s="3">
        <v>44452</v>
      </c>
      <c r="G2316" s="4">
        <v>322</v>
      </c>
      <c r="H2316" s="5">
        <v>123</v>
      </c>
      <c r="I2316" s="2">
        <v>33</v>
      </c>
    </row>
    <row r="2317" spans="3:9" x14ac:dyDescent="0.35">
      <c r="C2317" s="2" t="s">
        <v>69</v>
      </c>
      <c r="D2317" s="2" t="s">
        <v>45</v>
      </c>
      <c r="E2317" s="2" t="s">
        <v>53</v>
      </c>
      <c r="F2317" s="3">
        <v>44452</v>
      </c>
      <c r="G2317" s="4">
        <v>1239</v>
      </c>
      <c r="H2317" s="5">
        <v>71</v>
      </c>
      <c r="I2317" s="2">
        <v>42</v>
      </c>
    </row>
    <row r="2318" spans="3:9" x14ac:dyDescent="0.35">
      <c r="C2318" s="2" t="s">
        <v>54</v>
      </c>
      <c r="D2318" s="2" t="s">
        <v>20</v>
      </c>
      <c r="E2318" s="2" t="s">
        <v>17</v>
      </c>
      <c r="F2318" s="3">
        <v>44452</v>
      </c>
      <c r="G2318" s="4">
        <v>16681</v>
      </c>
      <c r="H2318" s="5">
        <v>274</v>
      </c>
      <c r="I2318" s="2">
        <v>596</v>
      </c>
    </row>
    <row r="2319" spans="3:9" x14ac:dyDescent="0.35">
      <c r="C2319" s="2" t="s">
        <v>66</v>
      </c>
      <c r="D2319" s="2" t="s">
        <v>15</v>
      </c>
      <c r="E2319" s="2" t="s">
        <v>39</v>
      </c>
      <c r="F2319" s="3">
        <v>44452</v>
      </c>
      <c r="G2319" s="4">
        <v>98</v>
      </c>
      <c r="H2319" s="5">
        <v>212</v>
      </c>
      <c r="I2319" s="2">
        <v>6</v>
      </c>
    </row>
    <row r="2320" spans="3:9" x14ac:dyDescent="0.35">
      <c r="C2320" s="2" t="s">
        <v>35</v>
      </c>
      <c r="D2320" s="2" t="s">
        <v>45</v>
      </c>
      <c r="E2320" s="2" t="s">
        <v>63</v>
      </c>
      <c r="F2320" s="3">
        <v>44452</v>
      </c>
      <c r="G2320" s="4">
        <v>5649</v>
      </c>
      <c r="H2320" s="5">
        <v>134</v>
      </c>
      <c r="I2320" s="2">
        <v>202</v>
      </c>
    </row>
    <row r="2321" spans="3:9" x14ac:dyDescent="0.35">
      <c r="C2321" s="2" t="s">
        <v>54</v>
      </c>
      <c r="D2321" s="2" t="s">
        <v>28</v>
      </c>
      <c r="E2321" s="2" t="s">
        <v>75</v>
      </c>
      <c r="F2321" s="3">
        <v>44452</v>
      </c>
      <c r="G2321" s="4">
        <v>2870</v>
      </c>
      <c r="H2321" s="5">
        <v>278</v>
      </c>
      <c r="I2321" s="2">
        <v>180</v>
      </c>
    </row>
    <row r="2322" spans="3:9" x14ac:dyDescent="0.35">
      <c r="C2322" s="2" t="s">
        <v>51</v>
      </c>
      <c r="D2322" s="2" t="s">
        <v>15</v>
      </c>
      <c r="E2322" s="2" t="s">
        <v>32</v>
      </c>
      <c r="F2322" s="3">
        <v>44452</v>
      </c>
      <c r="G2322" s="4">
        <v>4151</v>
      </c>
      <c r="H2322" s="5">
        <v>184</v>
      </c>
      <c r="I2322" s="2">
        <v>219</v>
      </c>
    </row>
    <row r="2323" spans="3:9" x14ac:dyDescent="0.35">
      <c r="C2323" s="2" t="s">
        <v>59</v>
      </c>
      <c r="D2323" s="2" t="s">
        <v>40</v>
      </c>
      <c r="E2323" s="2" t="s">
        <v>57</v>
      </c>
      <c r="F2323" s="3">
        <v>44452</v>
      </c>
      <c r="G2323" s="4">
        <v>3962</v>
      </c>
      <c r="H2323" s="5">
        <v>64</v>
      </c>
      <c r="I2323" s="2">
        <v>159</v>
      </c>
    </row>
    <row r="2324" spans="3:9" x14ac:dyDescent="0.35">
      <c r="C2324" s="2" t="s">
        <v>78</v>
      </c>
      <c r="D2324" s="2" t="s">
        <v>15</v>
      </c>
      <c r="E2324" s="2" t="s">
        <v>53</v>
      </c>
      <c r="F2324" s="3">
        <v>44452</v>
      </c>
      <c r="G2324" s="4">
        <v>7119</v>
      </c>
      <c r="H2324" s="5">
        <v>41</v>
      </c>
      <c r="I2324" s="2">
        <v>238</v>
      </c>
    </row>
    <row r="2325" spans="3:9" x14ac:dyDescent="0.35">
      <c r="C2325" s="2" t="s">
        <v>33</v>
      </c>
      <c r="D2325" s="2" t="s">
        <v>28</v>
      </c>
      <c r="E2325" s="2" t="s">
        <v>53</v>
      </c>
      <c r="F2325" s="3">
        <v>44452</v>
      </c>
      <c r="G2325" s="4">
        <v>1393</v>
      </c>
      <c r="H2325" s="5">
        <v>42</v>
      </c>
      <c r="I2325" s="2">
        <v>52</v>
      </c>
    </row>
    <row r="2326" spans="3:9" x14ac:dyDescent="0.35">
      <c r="C2326" s="2" t="s">
        <v>56</v>
      </c>
      <c r="D2326" s="2" t="s">
        <v>45</v>
      </c>
      <c r="E2326" s="2" t="s">
        <v>74</v>
      </c>
      <c r="F2326" s="3">
        <v>44452</v>
      </c>
      <c r="G2326" s="4">
        <v>9506</v>
      </c>
      <c r="H2326" s="5">
        <v>98</v>
      </c>
      <c r="I2326" s="2">
        <v>414</v>
      </c>
    </row>
    <row r="2327" spans="3:9" x14ac:dyDescent="0.35">
      <c r="C2327" s="2" t="s">
        <v>68</v>
      </c>
      <c r="D2327" s="2" t="s">
        <v>24</v>
      </c>
      <c r="E2327" s="2" t="s">
        <v>31</v>
      </c>
      <c r="F2327" s="3">
        <v>44452</v>
      </c>
      <c r="G2327" s="4">
        <v>8897</v>
      </c>
      <c r="H2327" s="5">
        <v>172</v>
      </c>
      <c r="I2327" s="2">
        <v>495</v>
      </c>
    </row>
    <row r="2328" spans="3:9" x14ac:dyDescent="0.35">
      <c r="C2328" s="2" t="s">
        <v>64</v>
      </c>
      <c r="D2328" s="2" t="s">
        <v>40</v>
      </c>
      <c r="E2328" s="2" t="s">
        <v>75</v>
      </c>
      <c r="F2328" s="3">
        <v>44452</v>
      </c>
      <c r="G2328" s="4">
        <v>12019</v>
      </c>
      <c r="H2328" s="5">
        <v>111</v>
      </c>
      <c r="I2328" s="2">
        <v>752</v>
      </c>
    </row>
    <row r="2329" spans="3:9" x14ac:dyDescent="0.35">
      <c r="C2329" s="2" t="s">
        <v>70</v>
      </c>
      <c r="D2329" s="2" t="s">
        <v>40</v>
      </c>
      <c r="E2329" s="2" t="s">
        <v>61</v>
      </c>
      <c r="F2329" s="3">
        <v>44452</v>
      </c>
      <c r="G2329" s="4">
        <v>12439</v>
      </c>
      <c r="H2329" s="5">
        <v>160</v>
      </c>
      <c r="I2329" s="2">
        <v>622</v>
      </c>
    </row>
    <row r="2330" spans="3:9" x14ac:dyDescent="0.35">
      <c r="C2330" s="2" t="s">
        <v>41</v>
      </c>
      <c r="D2330" s="2" t="s">
        <v>20</v>
      </c>
      <c r="E2330" s="2" t="s">
        <v>74</v>
      </c>
      <c r="F2330" s="3">
        <v>44452</v>
      </c>
      <c r="G2330" s="4">
        <v>3612</v>
      </c>
      <c r="H2330" s="5">
        <v>372</v>
      </c>
      <c r="I2330" s="2">
        <v>191</v>
      </c>
    </row>
    <row r="2331" spans="3:9" x14ac:dyDescent="0.35">
      <c r="C2331" s="2" t="s">
        <v>78</v>
      </c>
      <c r="D2331" s="2" t="s">
        <v>28</v>
      </c>
      <c r="E2331" s="2" t="s">
        <v>31</v>
      </c>
      <c r="F2331" s="3">
        <v>44452</v>
      </c>
      <c r="G2331" s="4">
        <v>2646</v>
      </c>
      <c r="H2331" s="5">
        <v>367</v>
      </c>
      <c r="I2331" s="2">
        <v>111</v>
      </c>
    </row>
    <row r="2332" spans="3:9" x14ac:dyDescent="0.35">
      <c r="C2332" s="2" t="s">
        <v>59</v>
      </c>
      <c r="D2332" s="2" t="s">
        <v>28</v>
      </c>
      <c r="E2332" s="2" t="s">
        <v>75</v>
      </c>
      <c r="F2332" s="3">
        <v>44452</v>
      </c>
      <c r="G2332" s="4">
        <v>511</v>
      </c>
      <c r="H2332" s="5">
        <v>352</v>
      </c>
      <c r="I2332" s="2">
        <v>35</v>
      </c>
    </row>
    <row r="2333" spans="3:9" x14ac:dyDescent="0.35">
      <c r="C2333" s="2" t="s">
        <v>47</v>
      </c>
      <c r="D2333" s="2" t="s">
        <v>15</v>
      </c>
      <c r="E2333" s="2" t="s">
        <v>32</v>
      </c>
      <c r="F2333" s="3">
        <v>44452</v>
      </c>
      <c r="G2333" s="4">
        <v>4207</v>
      </c>
      <c r="H2333" s="5">
        <v>7</v>
      </c>
      <c r="I2333" s="2">
        <v>192</v>
      </c>
    </row>
    <row r="2334" spans="3:9" x14ac:dyDescent="0.35">
      <c r="C2334" s="2" t="s">
        <v>62</v>
      </c>
      <c r="D2334" s="2" t="s">
        <v>24</v>
      </c>
      <c r="E2334" s="2" t="s">
        <v>65</v>
      </c>
      <c r="F2334" s="3">
        <v>44452</v>
      </c>
      <c r="G2334" s="4">
        <v>10290</v>
      </c>
      <c r="H2334" s="5">
        <v>79</v>
      </c>
      <c r="I2334" s="2">
        <v>606</v>
      </c>
    </row>
    <row r="2335" spans="3:9" x14ac:dyDescent="0.35">
      <c r="C2335" s="2" t="s">
        <v>56</v>
      </c>
      <c r="D2335" s="2" t="s">
        <v>15</v>
      </c>
      <c r="E2335" s="2" t="s">
        <v>49</v>
      </c>
      <c r="F2335" s="3">
        <v>44452</v>
      </c>
      <c r="G2335" s="4">
        <v>6069</v>
      </c>
      <c r="H2335" s="5">
        <v>287</v>
      </c>
      <c r="I2335" s="2">
        <v>264</v>
      </c>
    </row>
    <row r="2336" spans="3:9" x14ac:dyDescent="0.35">
      <c r="C2336" s="2" t="s">
        <v>23</v>
      </c>
      <c r="D2336" s="2" t="s">
        <v>28</v>
      </c>
      <c r="E2336" s="2" t="s">
        <v>49</v>
      </c>
      <c r="F2336" s="3">
        <v>44453</v>
      </c>
      <c r="G2336" s="4">
        <v>12292</v>
      </c>
      <c r="H2336" s="5">
        <v>82</v>
      </c>
      <c r="I2336" s="2">
        <v>410</v>
      </c>
    </row>
    <row r="2337" spans="3:9" x14ac:dyDescent="0.35">
      <c r="C2337" s="2" t="s">
        <v>51</v>
      </c>
      <c r="D2337" s="2" t="s">
        <v>15</v>
      </c>
      <c r="E2337" s="2" t="s">
        <v>34</v>
      </c>
      <c r="F2337" s="3">
        <v>44453</v>
      </c>
      <c r="G2337" s="4">
        <v>3794</v>
      </c>
      <c r="H2337" s="5">
        <v>235</v>
      </c>
      <c r="I2337" s="2">
        <v>475</v>
      </c>
    </row>
    <row r="2338" spans="3:9" x14ac:dyDescent="0.35">
      <c r="C2338" s="2" t="s">
        <v>59</v>
      </c>
      <c r="D2338" s="2" t="s">
        <v>45</v>
      </c>
      <c r="E2338" s="2" t="s">
        <v>49</v>
      </c>
      <c r="F2338" s="3">
        <v>44453</v>
      </c>
      <c r="G2338" s="4">
        <v>16793</v>
      </c>
      <c r="H2338" s="5">
        <v>34</v>
      </c>
      <c r="I2338" s="2">
        <v>700</v>
      </c>
    </row>
    <row r="2339" spans="3:9" x14ac:dyDescent="0.35">
      <c r="C2339" s="2" t="s">
        <v>64</v>
      </c>
      <c r="D2339" s="2" t="s">
        <v>45</v>
      </c>
      <c r="E2339" s="2" t="s">
        <v>26</v>
      </c>
      <c r="F2339" s="3">
        <v>44453</v>
      </c>
      <c r="G2339" s="4">
        <v>5327</v>
      </c>
      <c r="H2339" s="5">
        <v>103</v>
      </c>
      <c r="I2339" s="2">
        <v>381</v>
      </c>
    </row>
    <row r="2340" spans="3:9" x14ac:dyDescent="0.35">
      <c r="C2340" s="2" t="s">
        <v>35</v>
      </c>
      <c r="D2340" s="2" t="s">
        <v>45</v>
      </c>
      <c r="E2340" s="2" t="s">
        <v>73</v>
      </c>
      <c r="F2340" s="3">
        <v>44453</v>
      </c>
      <c r="G2340" s="4">
        <v>1267</v>
      </c>
      <c r="H2340" s="5">
        <v>259</v>
      </c>
      <c r="I2340" s="2">
        <v>61</v>
      </c>
    </row>
    <row r="2341" spans="3:9" x14ac:dyDescent="0.35">
      <c r="C2341" s="2" t="s">
        <v>37</v>
      </c>
      <c r="D2341" s="2" t="s">
        <v>15</v>
      </c>
      <c r="E2341" s="2" t="s">
        <v>74</v>
      </c>
      <c r="F2341" s="3">
        <v>44453</v>
      </c>
      <c r="G2341" s="4">
        <v>3514</v>
      </c>
      <c r="H2341" s="5">
        <v>320</v>
      </c>
      <c r="I2341" s="2">
        <v>185</v>
      </c>
    </row>
    <row r="2342" spans="3:9" x14ac:dyDescent="0.35">
      <c r="C2342" s="2" t="s">
        <v>35</v>
      </c>
      <c r="D2342" s="2" t="s">
        <v>28</v>
      </c>
      <c r="E2342" s="2" t="s">
        <v>32</v>
      </c>
      <c r="F2342" s="3">
        <v>44453</v>
      </c>
      <c r="G2342" s="4">
        <v>10157</v>
      </c>
      <c r="H2342" s="5">
        <v>59</v>
      </c>
      <c r="I2342" s="2">
        <v>535</v>
      </c>
    </row>
    <row r="2343" spans="3:9" x14ac:dyDescent="0.35">
      <c r="C2343" s="2" t="s">
        <v>51</v>
      </c>
      <c r="D2343" s="2" t="s">
        <v>28</v>
      </c>
      <c r="E2343" s="2" t="s">
        <v>61</v>
      </c>
      <c r="F2343" s="3">
        <v>44453</v>
      </c>
      <c r="G2343" s="4">
        <v>9555</v>
      </c>
      <c r="H2343" s="5">
        <v>23</v>
      </c>
      <c r="I2343" s="2">
        <v>399</v>
      </c>
    </row>
    <row r="2344" spans="3:9" x14ac:dyDescent="0.35">
      <c r="C2344" s="2" t="s">
        <v>64</v>
      </c>
      <c r="D2344" s="2" t="s">
        <v>28</v>
      </c>
      <c r="E2344" s="2" t="s">
        <v>16</v>
      </c>
      <c r="F2344" s="3">
        <v>44453</v>
      </c>
      <c r="G2344" s="4">
        <v>8960</v>
      </c>
      <c r="H2344" s="5">
        <v>71</v>
      </c>
      <c r="I2344" s="2">
        <v>427</v>
      </c>
    </row>
    <row r="2345" spans="3:9" x14ac:dyDescent="0.35">
      <c r="C2345" s="2" t="s">
        <v>62</v>
      </c>
      <c r="D2345" s="2" t="s">
        <v>20</v>
      </c>
      <c r="E2345" s="2" t="s">
        <v>61</v>
      </c>
      <c r="F2345" s="3">
        <v>44453</v>
      </c>
      <c r="G2345" s="4">
        <v>581</v>
      </c>
      <c r="H2345" s="5">
        <v>98</v>
      </c>
      <c r="I2345" s="2">
        <v>21</v>
      </c>
    </row>
    <row r="2346" spans="3:9" x14ac:dyDescent="0.35">
      <c r="C2346" s="2" t="s">
        <v>37</v>
      </c>
      <c r="D2346" s="2" t="s">
        <v>28</v>
      </c>
      <c r="E2346" s="2" t="s">
        <v>65</v>
      </c>
      <c r="F2346" s="3">
        <v>44454</v>
      </c>
      <c r="G2346" s="4">
        <v>735</v>
      </c>
      <c r="H2346" s="5">
        <v>37</v>
      </c>
      <c r="I2346" s="2">
        <v>41</v>
      </c>
    </row>
    <row r="2347" spans="3:9" x14ac:dyDescent="0.35">
      <c r="C2347" s="2" t="s">
        <v>62</v>
      </c>
      <c r="D2347" s="2" t="s">
        <v>24</v>
      </c>
      <c r="E2347" s="2" t="s">
        <v>38</v>
      </c>
      <c r="F2347" s="3">
        <v>44454</v>
      </c>
      <c r="G2347" s="4">
        <v>7084</v>
      </c>
      <c r="H2347" s="5">
        <v>59</v>
      </c>
      <c r="I2347" s="2">
        <v>284</v>
      </c>
    </row>
    <row r="2348" spans="3:9" x14ac:dyDescent="0.35">
      <c r="C2348" s="2" t="s">
        <v>70</v>
      </c>
      <c r="D2348" s="2" t="s">
        <v>45</v>
      </c>
      <c r="E2348" s="2" t="s">
        <v>63</v>
      </c>
      <c r="F2348" s="3">
        <v>44454</v>
      </c>
      <c r="G2348" s="4">
        <v>4438</v>
      </c>
      <c r="H2348" s="5">
        <v>331</v>
      </c>
      <c r="I2348" s="2">
        <v>139</v>
      </c>
    </row>
    <row r="2349" spans="3:9" x14ac:dyDescent="0.35">
      <c r="C2349" s="2" t="s">
        <v>52</v>
      </c>
      <c r="D2349" s="2" t="s">
        <v>15</v>
      </c>
      <c r="E2349" s="2" t="s">
        <v>65</v>
      </c>
      <c r="F2349" s="3">
        <v>44454</v>
      </c>
      <c r="G2349" s="4">
        <v>9646</v>
      </c>
      <c r="H2349" s="5">
        <v>153</v>
      </c>
      <c r="I2349" s="2">
        <v>603</v>
      </c>
    </row>
    <row r="2350" spans="3:9" x14ac:dyDescent="0.35">
      <c r="C2350" s="2" t="s">
        <v>52</v>
      </c>
      <c r="D2350" s="2" t="s">
        <v>28</v>
      </c>
      <c r="E2350" s="2" t="s">
        <v>65</v>
      </c>
      <c r="F2350" s="3">
        <v>44454</v>
      </c>
      <c r="G2350" s="4">
        <v>3759</v>
      </c>
      <c r="H2350" s="5">
        <v>9</v>
      </c>
      <c r="I2350" s="2">
        <v>290</v>
      </c>
    </row>
    <row r="2351" spans="3:9" x14ac:dyDescent="0.35">
      <c r="C2351" s="2" t="s">
        <v>48</v>
      </c>
      <c r="D2351" s="2" t="s">
        <v>20</v>
      </c>
      <c r="E2351" s="2" t="s">
        <v>44</v>
      </c>
      <c r="F2351" s="3">
        <v>44454</v>
      </c>
      <c r="G2351" s="4">
        <v>721</v>
      </c>
      <c r="H2351" s="5">
        <v>265</v>
      </c>
      <c r="I2351" s="2">
        <v>38</v>
      </c>
    </row>
    <row r="2352" spans="3:9" x14ac:dyDescent="0.35">
      <c r="C2352" s="2" t="s">
        <v>41</v>
      </c>
      <c r="D2352" s="2" t="s">
        <v>15</v>
      </c>
      <c r="E2352" s="2" t="s">
        <v>58</v>
      </c>
      <c r="F2352" s="3">
        <v>44454</v>
      </c>
      <c r="G2352" s="4">
        <v>5887</v>
      </c>
      <c r="H2352" s="5">
        <v>2</v>
      </c>
      <c r="I2352" s="2">
        <v>655</v>
      </c>
    </row>
    <row r="2353" spans="3:9" x14ac:dyDescent="0.35">
      <c r="C2353" s="2" t="s">
        <v>66</v>
      </c>
      <c r="D2353" s="2" t="s">
        <v>20</v>
      </c>
      <c r="E2353" s="2" t="s">
        <v>75</v>
      </c>
      <c r="F2353" s="3">
        <v>44454</v>
      </c>
      <c r="G2353" s="4">
        <v>7924</v>
      </c>
      <c r="H2353" s="5">
        <v>41</v>
      </c>
      <c r="I2353" s="2">
        <v>496</v>
      </c>
    </row>
    <row r="2354" spans="3:9" x14ac:dyDescent="0.35">
      <c r="C2354" s="2" t="s">
        <v>42</v>
      </c>
      <c r="D2354" s="2" t="s">
        <v>28</v>
      </c>
      <c r="E2354" s="2" t="s">
        <v>31</v>
      </c>
      <c r="F2354" s="3">
        <v>44454</v>
      </c>
      <c r="G2354" s="4">
        <v>7343</v>
      </c>
      <c r="H2354" s="5">
        <v>161</v>
      </c>
      <c r="I2354" s="2">
        <v>306</v>
      </c>
    </row>
    <row r="2355" spans="3:9" x14ac:dyDescent="0.35">
      <c r="C2355" s="2" t="s">
        <v>48</v>
      </c>
      <c r="D2355" s="2" t="s">
        <v>15</v>
      </c>
      <c r="E2355" s="2" t="s">
        <v>34</v>
      </c>
      <c r="F2355" s="3">
        <v>44454</v>
      </c>
      <c r="G2355" s="4">
        <v>994</v>
      </c>
      <c r="H2355" s="5">
        <v>215</v>
      </c>
      <c r="I2355" s="2">
        <v>83</v>
      </c>
    </row>
    <row r="2356" spans="3:9" x14ac:dyDescent="0.35">
      <c r="C2356" s="2" t="s">
        <v>64</v>
      </c>
      <c r="D2356" s="2" t="s">
        <v>20</v>
      </c>
      <c r="E2356" s="2" t="s">
        <v>53</v>
      </c>
      <c r="F2356" s="3">
        <v>44454</v>
      </c>
      <c r="G2356" s="4">
        <v>1568</v>
      </c>
      <c r="H2356" s="5">
        <v>278</v>
      </c>
      <c r="I2356" s="2">
        <v>66</v>
      </c>
    </row>
    <row r="2357" spans="3:9" x14ac:dyDescent="0.35">
      <c r="C2357" s="2" t="s">
        <v>51</v>
      </c>
      <c r="D2357" s="2" t="s">
        <v>40</v>
      </c>
      <c r="E2357" s="2" t="s">
        <v>39</v>
      </c>
      <c r="F2357" s="3">
        <v>44454</v>
      </c>
      <c r="G2357" s="4">
        <v>959</v>
      </c>
      <c r="H2357" s="5">
        <v>160</v>
      </c>
      <c r="I2357" s="2">
        <v>57</v>
      </c>
    </row>
    <row r="2358" spans="3:9" x14ac:dyDescent="0.35">
      <c r="C2358" s="2" t="s">
        <v>62</v>
      </c>
      <c r="D2358" s="2" t="s">
        <v>45</v>
      </c>
      <c r="E2358" s="2" t="s">
        <v>34</v>
      </c>
      <c r="F2358" s="3">
        <v>44454</v>
      </c>
      <c r="G2358" s="4">
        <v>5355</v>
      </c>
      <c r="H2358" s="5">
        <v>207</v>
      </c>
      <c r="I2358" s="2">
        <v>670</v>
      </c>
    </row>
    <row r="2359" spans="3:9" x14ac:dyDescent="0.35">
      <c r="C2359" s="2" t="s">
        <v>35</v>
      </c>
      <c r="D2359" s="2" t="s">
        <v>40</v>
      </c>
      <c r="E2359" s="2" t="s">
        <v>65</v>
      </c>
      <c r="F2359" s="3">
        <v>44454</v>
      </c>
      <c r="G2359" s="4">
        <v>12915</v>
      </c>
      <c r="H2359" s="5">
        <v>160</v>
      </c>
      <c r="I2359" s="2">
        <v>1175</v>
      </c>
    </row>
    <row r="2360" spans="3:9" x14ac:dyDescent="0.35">
      <c r="C2360" s="2" t="s">
        <v>48</v>
      </c>
      <c r="D2360" s="2" t="s">
        <v>20</v>
      </c>
      <c r="E2360" s="2" t="s">
        <v>39</v>
      </c>
      <c r="F2360" s="3">
        <v>44455</v>
      </c>
      <c r="G2360" s="4">
        <v>5621</v>
      </c>
      <c r="H2360" s="5">
        <v>388</v>
      </c>
      <c r="I2360" s="2">
        <v>352</v>
      </c>
    </row>
    <row r="2361" spans="3:9" x14ac:dyDescent="0.35">
      <c r="C2361" s="2" t="s">
        <v>77</v>
      </c>
      <c r="D2361" s="2" t="s">
        <v>28</v>
      </c>
      <c r="E2361" s="2" t="s">
        <v>58</v>
      </c>
      <c r="F2361" s="3">
        <v>44455</v>
      </c>
      <c r="G2361" s="4">
        <v>5089</v>
      </c>
      <c r="H2361" s="5">
        <v>94</v>
      </c>
      <c r="I2361" s="2">
        <v>364</v>
      </c>
    </row>
    <row r="2362" spans="3:9" x14ac:dyDescent="0.35">
      <c r="C2362" s="2" t="s">
        <v>56</v>
      </c>
      <c r="D2362" s="2" t="s">
        <v>15</v>
      </c>
      <c r="E2362" s="2" t="s">
        <v>75</v>
      </c>
      <c r="F2362" s="3">
        <v>44455</v>
      </c>
      <c r="G2362" s="4">
        <v>13993</v>
      </c>
      <c r="H2362" s="5">
        <v>83</v>
      </c>
      <c r="I2362" s="2">
        <v>737</v>
      </c>
    </row>
    <row r="2363" spans="3:9" x14ac:dyDescent="0.35">
      <c r="C2363" s="2" t="s">
        <v>37</v>
      </c>
      <c r="D2363" s="2" t="s">
        <v>15</v>
      </c>
      <c r="E2363" s="2" t="s">
        <v>53</v>
      </c>
      <c r="F2363" s="3">
        <v>44455</v>
      </c>
      <c r="G2363" s="4">
        <v>4242</v>
      </c>
      <c r="H2363" s="5">
        <v>113</v>
      </c>
      <c r="I2363" s="2">
        <v>152</v>
      </c>
    </row>
    <row r="2364" spans="3:9" x14ac:dyDescent="0.35">
      <c r="C2364" s="2" t="s">
        <v>77</v>
      </c>
      <c r="D2364" s="2" t="s">
        <v>24</v>
      </c>
      <c r="E2364" s="2" t="s">
        <v>58</v>
      </c>
      <c r="F2364" s="3">
        <v>44455</v>
      </c>
      <c r="G2364" s="4">
        <v>2842</v>
      </c>
      <c r="H2364" s="5">
        <v>253</v>
      </c>
      <c r="I2364" s="2">
        <v>406</v>
      </c>
    </row>
    <row r="2365" spans="3:9" x14ac:dyDescent="0.35">
      <c r="C2365" s="2" t="s">
        <v>35</v>
      </c>
      <c r="D2365" s="2" t="s">
        <v>40</v>
      </c>
      <c r="E2365" s="2" t="s">
        <v>49</v>
      </c>
      <c r="F2365" s="3">
        <v>44456</v>
      </c>
      <c r="G2365" s="4">
        <v>8862</v>
      </c>
      <c r="H2365" s="5">
        <v>342</v>
      </c>
      <c r="I2365" s="2">
        <v>370</v>
      </c>
    </row>
    <row r="2366" spans="3:9" x14ac:dyDescent="0.35">
      <c r="C2366" s="2" t="s">
        <v>77</v>
      </c>
      <c r="D2366" s="2" t="s">
        <v>28</v>
      </c>
      <c r="E2366" s="2" t="s">
        <v>43</v>
      </c>
      <c r="F2366" s="3">
        <v>44456</v>
      </c>
      <c r="G2366" s="4">
        <v>19054</v>
      </c>
      <c r="H2366" s="5">
        <v>49</v>
      </c>
      <c r="I2366" s="2">
        <v>794</v>
      </c>
    </row>
    <row r="2367" spans="3:9" x14ac:dyDescent="0.35">
      <c r="C2367" s="2" t="s">
        <v>56</v>
      </c>
      <c r="D2367" s="2" t="s">
        <v>24</v>
      </c>
      <c r="E2367" s="2" t="s">
        <v>72</v>
      </c>
      <c r="F2367" s="3">
        <v>44456</v>
      </c>
      <c r="G2367" s="4">
        <v>5551</v>
      </c>
      <c r="H2367" s="5">
        <v>102</v>
      </c>
      <c r="I2367" s="2">
        <v>694</v>
      </c>
    </row>
    <row r="2368" spans="3:9" x14ac:dyDescent="0.35">
      <c r="C2368" s="2" t="s">
        <v>70</v>
      </c>
      <c r="D2368" s="2" t="s">
        <v>45</v>
      </c>
      <c r="E2368" s="2" t="s">
        <v>39</v>
      </c>
      <c r="F2368" s="3">
        <v>44456</v>
      </c>
      <c r="G2368" s="4">
        <v>1946</v>
      </c>
      <c r="H2368" s="5">
        <v>176</v>
      </c>
      <c r="I2368" s="2">
        <v>93</v>
      </c>
    </row>
    <row r="2369" spans="3:9" x14ac:dyDescent="0.35">
      <c r="C2369" s="2" t="s">
        <v>70</v>
      </c>
      <c r="D2369" s="2" t="s">
        <v>45</v>
      </c>
      <c r="E2369" s="2" t="s">
        <v>75</v>
      </c>
      <c r="F2369" s="3">
        <v>44456</v>
      </c>
      <c r="G2369" s="4">
        <v>966</v>
      </c>
      <c r="H2369" s="5">
        <v>32</v>
      </c>
      <c r="I2369" s="2">
        <v>44</v>
      </c>
    </row>
    <row r="2370" spans="3:9" x14ac:dyDescent="0.35">
      <c r="C2370" s="2" t="s">
        <v>68</v>
      </c>
      <c r="D2370" s="2" t="s">
        <v>45</v>
      </c>
      <c r="E2370" s="2" t="s">
        <v>17</v>
      </c>
      <c r="F2370" s="3">
        <v>44456</v>
      </c>
      <c r="G2370" s="4">
        <v>2730</v>
      </c>
      <c r="H2370" s="5">
        <v>56</v>
      </c>
      <c r="I2370" s="2">
        <v>119</v>
      </c>
    </row>
    <row r="2371" spans="3:9" x14ac:dyDescent="0.35">
      <c r="C2371" s="2" t="s">
        <v>23</v>
      </c>
      <c r="D2371" s="2" t="s">
        <v>20</v>
      </c>
      <c r="E2371" s="2" t="s">
        <v>49</v>
      </c>
      <c r="F2371" s="3">
        <v>44456</v>
      </c>
      <c r="G2371" s="4">
        <v>10010</v>
      </c>
      <c r="H2371" s="5">
        <v>257</v>
      </c>
      <c r="I2371" s="2">
        <v>358</v>
      </c>
    </row>
    <row r="2372" spans="3:9" x14ac:dyDescent="0.35">
      <c r="C2372" s="2" t="s">
        <v>33</v>
      </c>
      <c r="D2372" s="2" t="s">
        <v>24</v>
      </c>
      <c r="E2372" s="2" t="s">
        <v>16</v>
      </c>
      <c r="F2372" s="3">
        <v>44456</v>
      </c>
      <c r="G2372" s="4">
        <v>4529</v>
      </c>
      <c r="H2372" s="5">
        <v>126</v>
      </c>
      <c r="I2372" s="2">
        <v>302</v>
      </c>
    </row>
    <row r="2373" spans="3:9" x14ac:dyDescent="0.35">
      <c r="C2373" s="2" t="s">
        <v>30</v>
      </c>
      <c r="D2373" s="2" t="s">
        <v>20</v>
      </c>
      <c r="E2373" s="2" t="s">
        <v>72</v>
      </c>
      <c r="F2373" s="3">
        <v>44456</v>
      </c>
      <c r="G2373" s="4">
        <v>9891</v>
      </c>
      <c r="H2373" s="5">
        <v>105</v>
      </c>
      <c r="I2373" s="2">
        <v>660</v>
      </c>
    </row>
    <row r="2374" spans="3:9" x14ac:dyDescent="0.35">
      <c r="C2374" s="2" t="s">
        <v>62</v>
      </c>
      <c r="D2374" s="2" t="s">
        <v>24</v>
      </c>
      <c r="E2374" s="2" t="s">
        <v>57</v>
      </c>
      <c r="F2374" s="3">
        <v>44456</v>
      </c>
      <c r="G2374" s="4">
        <v>2275</v>
      </c>
      <c r="H2374" s="5">
        <v>115</v>
      </c>
      <c r="I2374" s="2">
        <v>99</v>
      </c>
    </row>
    <row r="2375" spans="3:9" x14ac:dyDescent="0.35">
      <c r="C2375" s="2" t="s">
        <v>76</v>
      </c>
      <c r="D2375" s="2" t="s">
        <v>40</v>
      </c>
      <c r="E2375" s="2" t="s">
        <v>57</v>
      </c>
      <c r="F2375" s="3">
        <v>44459</v>
      </c>
      <c r="G2375" s="4">
        <v>3241</v>
      </c>
      <c r="H2375" s="5">
        <v>178</v>
      </c>
      <c r="I2375" s="2">
        <v>116</v>
      </c>
    </row>
    <row r="2376" spans="3:9" x14ac:dyDescent="0.35">
      <c r="C2376" s="2" t="s">
        <v>23</v>
      </c>
      <c r="D2376" s="2" t="s">
        <v>45</v>
      </c>
      <c r="E2376" s="2" t="s">
        <v>72</v>
      </c>
      <c r="F2376" s="3">
        <v>44459</v>
      </c>
      <c r="G2376" s="4">
        <v>917</v>
      </c>
      <c r="H2376" s="5">
        <v>667</v>
      </c>
      <c r="I2376" s="2">
        <v>66</v>
      </c>
    </row>
    <row r="2377" spans="3:9" x14ac:dyDescent="0.35">
      <c r="C2377" s="2" t="s">
        <v>41</v>
      </c>
      <c r="D2377" s="2" t="s">
        <v>15</v>
      </c>
      <c r="E2377" s="2" t="s">
        <v>31</v>
      </c>
      <c r="F2377" s="3">
        <v>44459</v>
      </c>
      <c r="G2377" s="4">
        <v>3913</v>
      </c>
      <c r="H2377" s="5">
        <v>219</v>
      </c>
      <c r="I2377" s="2">
        <v>245</v>
      </c>
    </row>
    <row r="2378" spans="3:9" x14ac:dyDescent="0.35">
      <c r="C2378" s="2" t="s">
        <v>78</v>
      </c>
      <c r="D2378" s="2" t="s">
        <v>45</v>
      </c>
      <c r="E2378" s="2" t="s">
        <v>57</v>
      </c>
      <c r="F2378" s="3">
        <v>44460</v>
      </c>
      <c r="G2378" s="4">
        <v>1792</v>
      </c>
      <c r="H2378" s="5">
        <v>94</v>
      </c>
      <c r="I2378" s="2">
        <v>75</v>
      </c>
    </row>
    <row r="2379" spans="3:9" x14ac:dyDescent="0.35">
      <c r="C2379" s="2" t="s">
        <v>66</v>
      </c>
      <c r="D2379" s="2" t="s">
        <v>40</v>
      </c>
      <c r="E2379" s="2" t="s">
        <v>73</v>
      </c>
      <c r="F2379" s="3">
        <v>44460</v>
      </c>
      <c r="G2379" s="4">
        <v>5761</v>
      </c>
      <c r="H2379" s="5">
        <v>224</v>
      </c>
      <c r="I2379" s="2">
        <v>339</v>
      </c>
    </row>
    <row r="2380" spans="3:9" x14ac:dyDescent="0.35">
      <c r="C2380" s="2" t="s">
        <v>66</v>
      </c>
      <c r="D2380" s="2" t="s">
        <v>40</v>
      </c>
      <c r="E2380" s="2" t="s">
        <v>38</v>
      </c>
      <c r="F2380" s="3">
        <v>44460</v>
      </c>
      <c r="G2380" s="4">
        <v>5327</v>
      </c>
      <c r="H2380" s="5">
        <v>14</v>
      </c>
      <c r="I2380" s="2">
        <v>214</v>
      </c>
    </row>
    <row r="2381" spans="3:9" x14ac:dyDescent="0.35">
      <c r="C2381" s="2" t="s">
        <v>54</v>
      </c>
      <c r="D2381" s="2" t="s">
        <v>20</v>
      </c>
      <c r="E2381" s="2" t="s">
        <v>43</v>
      </c>
      <c r="F2381" s="3">
        <v>44460</v>
      </c>
      <c r="G2381" s="4">
        <v>1519</v>
      </c>
      <c r="H2381" s="5">
        <v>181</v>
      </c>
      <c r="I2381" s="2">
        <v>95</v>
      </c>
    </row>
    <row r="2382" spans="3:9" x14ac:dyDescent="0.35">
      <c r="C2382" s="2" t="s">
        <v>48</v>
      </c>
      <c r="D2382" s="2" t="s">
        <v>28</v>
      </c>
      <c r="E2382" s="2" t="s">
        <v>43</v>
      </c>
      <c r="F2382" s="3">
        <v>44460</v>
      </c>
      <c r="G2382" s="4">
        <v>11326</v>
      </c>
      <c r="H2382" s="5">
        <v>110</v>
      </c>
      <c r="I2382" s="2">
        <v>515</v>
      </c>
    </row>
    <row r="2383" spans="3:9" x14ac:dyDescent="0.35">
      <c r="C2383" s="2" t="s">
        <v>66</v>
      </c>
      <c r="D2383" s="2" t="s">
        <v>45</v>
      </c>
      <c r="E2383" s="2" t="s">
        <v>16</v>
      </c>
      <c r="F2383" s="3">
        <v>44460</v>
      </c>
      <c r="G2383" s="4">
        <v>7252</v>
      </c>
      <c r="H2383" s="5">
        <v>223</v>
      </c>
      <c r="I2383" s="2">
        <v>427</v>
      </c>
    </row>
    <row r="2384" spans="3:9" x14ac:dyDescent="0.35">
      <c r="C2384" s="2" t="s">
        <v>76</v>
      </c>
      <c r="D2384" s="2" t="s">
        <v>40</v>
      </c>
      <c r="E2384" s="2" t="s">
        <v>38</v>
      </c>
      <c r="F2384" s="3">
        <v>44460</v>
      </c>
      <c r="G2384" s="4">
        <v>12929</v>
      </c>
      <c r="H2384" s="5">
        <v>20</v>
      </c>
      <c r="I2384" s="2">
        <v>418</v>
      </c>
    </row>
    <row r="2385" spans="3:9" x14ac:dyDescent="0.35">
      <c r="C2385" s="2" t="s">
        <v>33</v>
      </c>
      <c r="D2385" s="2" t="s">
        <v>24</v>
      </c>
      <c r="E2385" s="2" t="s">
        <v>58</v>
      </c>
      <c r="F2385" s="3">
        <v>44460</v>
      </c>
      <c r="G2385" s="4">
        <v>2996</v>
      </c>
      <c r="H2385" s="5">
        <v>18</v>
      </c>
      <c r="I2385" s="2">
        <v>428</v>
      </c>
    </row>
    <row r="2386" spans="3:9" x14ac:dyDescent="0.35">
      <c r="C2386" s="2" t="s">
        <v>56</v>
      </c>
      <c r="D2386" s="2" t="s">
        <v>20</v>
      </c>
      <c r="E2386" s="2" t="s">
        <v>25</v>
      </c>
      <c r="F2386" s="3">
        <v>44460</v>
      </c>
      <c r="G2386" s="4">
        <v>1239</v>
      </c>
      <c r="H2386" s="5">
        <v>112</v>
      </c>
      <c r="I2386" s="2">
        <v>89</v>
      </c>
    </row>
    <row r="2387" spans="3:9" x14ac:dyDescent="0.35">
      <c r="C2387" s="2" t="s">
        <v>37</v>
      </c>
      <c r="D2387" s="2" t="s">
        <v>15</v>
      </c>
      <c r="E2387" s="2" t="s">
        <v>16</v>
      </c>
      <c r="F2387" s="3">
        <v>44460</v>
      </c>
      <c r="G2387" s="4">
        <v>9128</v>
      </c>
      <c r="H2387" s="5">
        <v>179</v>
      </c>
      <c r="I2387" s="2">
        <v>481</v>
      </c>
    </row>
    <row r="2388" spans="3:9" x14ac:dyDescent="0.35">
      <c r="C2388" s="2" t="s">
        <v>68</v>
      </c>
      <c r="D2388" s="2" t="s">
        <v>15</v>
      </c>
      <c r="E2388" s="2" t="s">
        <v>44</v>
      </c>
      <c r="F2388" s="3">
        <v>44460</v>
      </c>
      <c r="G2388" s="4">
        <v>4137</v>
      </c>
      <c r="H2388" s="5">
        <v>107</v>
      </c>
      <c r="I2388" s="2">
        <v>319</v>
      </c>
    </row>
    <row r="2389" spans="3:9" x14ac:dyDescent="0.35">
      <c r="C2389" s="2" t="s">
        <v>51</v>
      </c>
      <c r="D2389" s="2" t="s">
        <v>40</v>
      </c>
      <c r="E2389" s="2" t="s">
        <v>74</v>
      </c>
      <c r="F2389" s="3">
        <v>44460</v>
      </c>
      <c r="G2389" s="4">
        <v>6482</v>
      </c>
      <c r="H2389" s="5">
        <v>12</v>
      </c>
      <c r="I2389" s="2">
        <v>260</v>
      </c>
    </row>
    <row r="2390" spans="3:9" x14ac:dyDescent="0.35">
      <c r="C2390" s="2" t="s">
        <v>64</v>
      </c>
      <c r="D2390" s="2" t="s">
        <v>20</v>
      </c>
      <c r="E2390" s="2" t="s">
        <v>49</v>
      </c>
      <c r="F2390" s="3">
        <v>44460</v>
      </c>
      <c r="G2390" s="4">
        <v>1393</v>
      </c>
      <c r="H2390" s="5">
        <v>213</v>
      </c>
      <c r="I2390" s="2">
        <v>50</v>
      </c>
    </row>
    <row r="2391" spans="3:9" x14ac:dyDescent="0.35">
      <c r="C2391" s="2" t="s">
        <v>52</v>
      </c>
      <c r="D2391" s="2" t="s">
        <v>15</v>
      </c>
      <c r="E2391" s="2" t="s">
        <v>31</v>
      </c>
      <c r="F2391" s="3">
        <v>44460</v>
      </c>
      <c r="G2391" s="4">
        <v>11627</v>
      </c>
      <c r="H2391" s="5">
        <v>96</v>
      </c>
      <c r="I2391" s="2">
        <v>727</v>
      </c>
    </row>
    <row r="2392" spans="3:9" x14ac:dyDescent="0.35">
      <c r="C2392" s="2" t="s">
        <v>33</v>
      </c>
      <c r="D2392" s="2" t="s">
        <v>40</v>
      </c>
      <c r="E2392" s="2" t="s">
        <v>58</v>
      </c>
      <c r="F2392" s="3">
        <v>44461</v>
      </c>
      <c r="G2392" s="4">
        <v>3080</v>
      </c>
      <c r="H2392" s="5">
        <v>97</v>
      </c>
      <c r="I2392" s="2">
        <v>257</v>
      </c>
    </row>
    <row r="2393" spans="3:9" x14ac:dyDescent="0.35">
      <c r="C2393" s="2" t="s">
        <v>41</v>
      </c>
      <c r="D2393" s="2" t="s">
        <v>28</v>
      </c>
      <c r="E2393" s="2" t="s">
        <v>72</v>
      </c>
      <c r="F2393" s="3">
        <v>44461</v>
      </c>
      <c r="G2393" s="4">
        <v>12180</v>
      </c>
      <c r="H2393" s="5">
        <v>271</v>
      </c>
      <c r="I2393" s="2">
        <v>812</v>
      </c>
    </row>
    <row r="2394" spans="3:9" x14ac:dyDescent="0.35">
      <c r="C2394" s="2" t="s">
        <v>37</v>
      </c>
      <c r="D2394" s="2" t="s">
        <v>45</v>
      </c>
      <c r="E2394" s="2" t="s">
        <v>38</v>
      </c>
      <c r="F2394" s="3">
        <v>44461</v>
      </c>
      <c r="G2394" s="4">
        <v>462</v>
      </c>
      <c r="H2394" s="5">
        <v>11</v>
      </c>
      <c r="I2394" s="2">
        <v>16</v>
      </c>
    </row>
    <row r="2395" spans="3:9" x14ac:dyDescent="0.35">
      <c r="C2395" s="2" t="s">
        <v>37</v>
      </c>
      <c r="D2395" s="2" t="s">
        <v>45</v>
      </c>
      <c r="E2395" s="2" t="s">
        <v>26</v>
      </c>
      <c r="F2395" s="3">
        <v>44461</v>
      </c>
      <c r="G2395" s="4">
        <v>1498</v>
      </c>
      <c r="H2395" s="5">
        <v>128</v>
      </c>
      <c r="I2395" s="2">
        <v>107</v>
      </c>
    </row>
    <row r="2396" spans="3:9" x14ac:dyDescent="0.35">
      <c r="C2396" s="2" t="s">
        <v>14</v>
      </c>
      <c r="D2396" s="2" t="s">
        <v>15</v>
      </c>
      <c r="E2396" s="2" t="s">
        <v>73</v>
      </c>
      <c r="F2396" s="3">
        <v>44462</v>
      </c>
      <c r="G2396" s="4">
        <v>1589</v>
      </c>
      <c r="H2396" s="5">
        <v>65</v>
      </c>
      <c r="I2396" s="2">
        <v>89</v>
      </c>
    </row>
    <row r="2397" spans="3:9" x14ac:dyDescent="0.35">
      <c r="C2397" s="2" t="s">
        <v>66</v>
      </c>
      <c r="D2397" s="2" t="s">
        <v>24</v>
      </c>
      <c r="E2397" s="2" t="s">
        <v>74</v>
      </c>
      <c r="F2397" s="3">
        <v>44462</v>
      </c>
      <c r="G2397" s="4">
        <v>2184</v>
      </c>
      <c r="H2397" s="5">
        <v>84</v>
      </c>
      <c r="I2397" s="2">
        <v>95</v>
      </c>
    </row>
    <row r="2398" spans="3:9" x14ac:dyDescent="0.35">
      <c r="C2398" s="2" t="s">
        <v>56</v>
      </c>
      <c r="D2398" s="2" t="s">
        <v>24</v>
      </c>
      <c r="E2398" s="2" t="s">
        <v>43</v>
      </c>
      <c r="F2398" s="3">
        <v>44462</v>
      </c>
      <c r="G2398" s="4">
        <v>3073</v>
      </c>
      <c r="H2398" s="5">
        <v>3</v>
      </c>
      <c r="I2398" s="2">
        <v>129</v>
      </c>
    </row>
    <row r="2399" spans="3:9" x14ac:dyDescent="0.35">
      <c r="C2399" s="2" t="s">
        <v>42</v>
      </c>
      <c r="D2399" s="2" t="s">
        <v>20</v>
      </c>
      <c r="E2399" s="2" t="s">
        <v>49</v>
      </c>
      <c r="F2399" s="3">
        <v>44462</v>
      </c>
      <c r="G2399" s="4">
        <v>16513</v>
      </c>
      <c r="H2399" s="5">
        <v>93</v>
      </c>
      <c r="I2399" s="2">
        <v>551</v>
      </c>
    </row>
    <row r="2400" spans="3:9" x14ac:dyDescent="0.35">
      <c r="C2400" s="2" t="s">
        <v>51</v>
      </c>
      <c r="D2400" s="2" t="s">
        <v>24</v>
      </c>
      <c r="E2400" s="2" t="s">
        <v>43</v>
      </c>
      <c r="F2400" s="3">
        <v>44462</v>
      </c>
      <c r="G2400" s="4">
        <v>2051</v>
      </c>
      <c r="H2400" s="5">
        <v>16</v>
      </c>
      <c r="I2400" s="2">
        <v>90</v>
      </c>
    </row>
    <row r="2401" spans="3:9" x14ac:dyDescent="0.35">
      <c r="C2401" s="2" t="s">
        <v>37</v>
      </c>
      <c r="D2401" s="2" t="s">
        <v>20</v>
      </c>
      <c r="E2401" s="2" t="s">
        <v>72</v>
      </c>
      <c r="F2401" s="3">
        <v>44462</v>
      </c>
      <c r="G2401" s="4">
        <v>11109</v>
      </c>
      <c r="H2401" s="5">
        <v>305</v>
      </c>
      <c r="I2401" s="2">
        <v>1111</v>
      </c>
    </row>
    <row r="2402" spans="3:9" x14ac:dyDescent="0.35">
      <c r="C2402" s="2" t="s">
        <v>41</v>
      </c>
      <c r="D2402" s="2" t="s">
        <v>40</v>
      </c>
      <c r="E2402" s="2" t="s">
        <v>32</v>
      </c>
      <c r="F2402" s="3">
        <v>44462</v>
      </c>
      <c r="G2402" s="4">
        <v>574</v>
      </c>
      <c r="H2402" s="5">
        <v>360</v>
      </c>
      <c r="I2402" s="2">
        <v>25</v>
      </c>
    </row>
    <row r="2403" spans="3:9" x14ac:dyDescent="0.35">
      <c r="C2403" s="2" t="s">
        <v>14</v>
      </c>
      <c r="D2403" s="2" t="s">
        <v>24</v>
      </c>
      <c r="E2403" s="2" t="s">
        <v>63</v>
      </c>
      <c r="F2403" s="3">
        <v>44463</v>
      </c>
      <c r="G2403" s="4">
        <v>7532</v>
      </c>
      <c r="H2403" s="5">
        <v>131</v>
      </c>
      <c r="I2403" s="2">
        <v>314</v>
      </c>
    </row>
    <row r="2404" spans="3:9" x14ac:dyDescent="0.35">
      <c r="C2404" s="2" t="s">
        <v>56</v>
      </c>
      <c r="D2404" s="2" t="s">
        <v>24</v>
      </c>
      <c r="E2404" s="2" t="s">
        <v>65</v>
      </c>
      <c r="F2404" s="3">
        <v>44463</v>
      </c>
      <c r="G2404" s="4">
        <v>504</v>
      </c>
      <c r="H2404" s="5">
        <v>170</v>
      </c>
      <c r="I2404" s="2">
        <v>51</v>
      </c>
    </row>
    <row r="2405" spans="3:9" x14ac:dyDescent="0.35">
      <c r="C2405" s="2" t="s">
        <v>66</v>
      </c>
      <c r="D2405" s="2" t="s">
        <v>28</v>
      </c>
      <c r="E2405" s="2" t="s">
        <v>25</v>
      </c>
      <c r="F2405" s="3">
        <v>44463</v>
      </c>
      <c r="G2405" s="4">
        <v>12642</v>
      </c>
      <c r="H2405" s="5">
        <v>194</v>
      </c>
      <c r="I2405" s="2">
        <v>1054</v>
      </c>
    </row>
    <row r="2406" spans="3:9" x14ac:dyDescent="0.35">
      <c r="C2406" s="2" t="s">
        <v>64</v>
      </c>
      <c r="D2406" s="2" t="s">
        <v>28</v>
      </c>
      <c r="E2406" s="2" t="s">
        <v>49</v>
      </c>
      <c r="F2406" s="3">
        <v>44463</v>
      </c>
      <c r="G2406" s="4">
        <v>2569</v>
      </c>
      <c r="H2406" s="5">
        <v>80</v>
      </c>
      <c r="I2406" s="2">
        <v>92</v>
      </c>
    </row>
    <row r="2407" spans="3:9" x14ac:dyDescent="0.35">
      <c r="C2407" s="2" t="s">
        <v>30</v>
      </c>
      <c r="D2407" s="2" t="s">
        <v>24</v>
      </c>
      <c r="E2407" s="2" t="s">
        <v>63</v>
      </c>
      <c r="F2407" s="3">
        <v>44463</v>
      </c>
      <c r="G2407" s="4">
        <v>476</v>
      </c>
      <c r="H2407" s="5">
        <v>24</v>
      </c>
      <c r="I2407" s="2">
        <v>16</v>
      </c>
    </row>
    <row r="2408" spans="3:9" x14ac:dyDescent="0.35">
      <c r="C2408" s="2" t="s">
        <v>33</v>
      </c>
      <c r="D2408" s="2" t="s">
        <v>40</v>
      </c>
      <c r="E2408" s="2" t="s">
        <v>43</v>
      </c>
      <c r="F2408" s="3">
        <v>44463</v>
      </c>
      <c r="G2408" s="4">
        <v>9884</v>
      </c>
      <c r="H2408" s="5">
        <v>77</v>
      </c>
      <c r="I2408" s="2">
        <v>430</v>
      </c>
    </row>
    <row r="2409" spans="3:9" x14ac:dyDescent="0.35">
      <c r="C2409" s="2" t="s">
        <v>35</v>
      </c>
      <c r="D2409" s="2" t="s">
        <v>40</v>
      </c>
      <c r="E2409" s="2" t="s">
        <v>63</v>
      </c>
      <c r="F2409" s="3">
        <v>44463</v>
      </c>
      <c r="G2409" s="4">
        <v>3731</v>
      </c>
      <c r="H2409" s="5">
        <v>18</v>
      </c>
      <c r="I2409" s="2">
        <v>150</v>
      </c>
    </row>
    <row r="2410" spans="3:9" x14ac:dyDescent="0.35">
      <c r="C2410" s="2" t="s">
        <v>41</v>
      </c>
      <c r="D2410" s="2" t="s">
        <v>40</v>
      </c>
      <c r="E2410" s="2" t="s">
        <v>57</v>
      </c>
      <c r="F2410" s="3">
        <v>44463</v>
      </c>
      <c r="G2410" s="4">
        <v>6727</v>
      </c>
      <c r="H2410" s="5">
        <v>194</v>
      </c>
      <c r="I2410" s="2">
        <v>293</v>
      </c>
    </row>
    <row r="2411" spans="3:9" x14ac:dyDescent="0.35">
      <c r="C2411" s="2" t="s">
        <v>37</v>
      </c>
      <c r="D2411" s="2" t="s">
        <v>28</v>
      </c>
      <c r="E2411" s="2" t="s">
        <v>49</v>
      </c>
      <c r="F2411" s="3">
        <v>44463</v>
      </c>
      <c r="G2411" s="4">
        <v>1869</v>
      </c>
      <c r="H2411" s="5">
        <v>378</v>
      </c>
      <c r="I2411" s="2">
        <v>67</v>
      </c>
    </row>
    <row r="2412" spans="3:9" x14ac:dyDescent="0.35">
      <c r="C2412" s="2" t="s">
        <v>41</v>
      </c>
      <c r="D2412" s="2" t="s">
        <v>45</v>
      </c>
      <c r="E2412" s="2" t="s">
        <v>53</v>
      </c>
      <c r="F2412" s="3">
        <v>44463</v>
      </c>
      <c r="G2412" s="4">
        <v>3262</v>
      </c>
      <c r="H2412" s="5">
        <v>192</v>
      </c>
      <c r="I2412" s="2">
        <v>142</v>
      </c>
    </row>
    <row r="2413" spans="3:9" x14ac:dyDescent="0.35">
      <c r="C2413" s="2" t="s">
        <v>77</v>
      </c>
      <c r="D2413" s="2" t="s">
        <v>28</v>
      </c>
      <c r="E2413" s="2" t="s">
        <v>49</v>
      </c>
      <c r="F2413" s="3">
        <v>44463</v>
      </c>
      <c r="G2413" s="4">
        <v>8057</v>
      </c>
      <c r="H2413" s="5">
        <v>301</v>
      </c>
      <c r="I2413" s="2">
        <v>299</v>
      </c>
    </row>
    <row r="2414" spans="3:9" x14ac:dyDescent="0.35">
      <c r="C2414" s="2" t="s">
        <v>66</v>
      </c>
      <c r="D2414" s="2" t="s">
        <v>40</v>
      </c>
      <c r="E2414" s="2" t="s">
        <v>74</v>
      </c>
      <c r="F2414" s="3">
        <v>44463</v>
      </c>
      <c r="G2414" s="4">
        <v>91</v>
      </c>
      <c r="H2414" s="5">
        <v>78</v>
      </c>
      <c r="I2414" s="2">
        <v>5</v>
      </c>
    </row>
    <row r="2415" spans="3:9" x14ac:dyDescent="0.35">
      <c r="C2415" s="2" t="s">
        <v>37</v>
      </c>
      <c r="D2415" s="2" t="s">
        <v>20</v>
      </c>
      <c r="E2415" s="2" t="s">
        <v>61</v>
      </c>
      <c r="F2415" s="3">
        <v>44463</v>
      </c>
      <c r="G2415" s="4">
        <v>3122</v>
      </c>
      <c r="H2415" s="5">
        <v>208</v>
      </c>
      <c r="I2415" s="2">
        <v>131</v>
      </c>
    </row>
    <row r="2416" spans="3:9" x14ac:dyDescent="0.35">
      <c r="C2416" s="2" t="s">
        <v>37</v>
      </c>
      <c r="D2416" s="2" t="s">
        <v>40</v>
      </c>
      <c r="E2416" s="2" t="s">
        <v>16</v>
      </c>
      <c r="F2416" s="3">
        <v>44463</v>
      </c>
      <c r="G2416" s="4">
        <v>5033</v>
      </c>
      <c r="H2416" s="5">
        <v>97</v>
      </c>
      <c r="I2416" s="2">
        <v>360</v>
      </c>
    </row>
    <row r="2417" spans="3:9" x14ac:dyDescent="0.35">
      <c r="C2417" s="2" t="s">
        <v>69</v>
      </c>
      <c r="D2417" s="2" t="s">
        <v>40</v>
      </c>
      <c r="E2417" s="2" t="s">
        <v>72</v>
      </c>
      <c r="F2417" s="3">
        <v>44463</v>
      </c>
      <c r="G2417" s="4">
        <v>2184</v>
      </c>
      <c r="H2417" s="5">
        <v>199</v>
      </c>
      <c r="I2417" s="2">
        <v>182</v>
      </c>
    </row>
    <row r="2418" spans="3:9" x14ac:dyDescent="0.35">
      <c r="C2418" s="2" t="s">
        <v>62</v>
      </c>
      <c r="D2418" s="2" t="s">
        <v>24</v>
      </c>
      <c r="E2418" s="2" t="s">
        <v>16</v>
      </c>
      <c r="F2418" s="3">
        <v>44463</v>
      </c>
      <c r="G2418" s="4">
        <v>721</v>
      </c>
      <c r="H2418" s="5">
        <v>182</v>
      </c>
      <c r="I2418" s="2">
        <v>41</v>
      </c>
    </row>
    <row r="2419" spans="3:9" x14ac:dyDescent="0.35">
      <c r="C2419" s="2" t="s">
        <v>42</v>
      </c>
      <c r="D2419" s="2" t="s">
        <v>40</v>
      </c>
      <c r="E2419" s="2" t="s">
        <v>34</v>
      </c>
      <c r="F2419" s="3">
        <v>44463</v>
      </c>
      <c r="G2419" s="4">
        <v>5061</v>
      </c>
      <c r="H2419" s="5">
        <v>217</v>
      </c>
      <c r="I2419" s="2">
        <v>390</v>
      </c>
    </row>
    <row r="2420" spans="3:9" x14ac:dyDescent="0.35">
      <c r="C2420" s="2" t="s">
        <v>62</v>
      </c>
      <c r="D2420" s="2" t="s">
        <v>15</v>
      </c>
      <c r="E2420" s="2" t="s">
        <v>25</v>
      </c>
      <c r="F2420" s="3">
        <v>44466</v>
      </c>
      <c r="G2420" s="4">
        <v>12152</v>
      </c>
      <c r="H2420" s="5">
        <v>26</v>
      </c>
      <c r="I2420" s="2">
        <v>1105</v>
      </c>
    </row>
    <row r="2421" spans="3:9" x14ac:dyDescent="0.35">
      <c r="C2421" s="2" t="s">
        <v>37</v>
      </c>
      <c r="D2421" s="2" t="s">
        <v>40</v>
      </c>
      <c r="E2421" s="2" t="s">
        <v>65</v>
      </c>
      <c r="F2421" s="3">
        <v>44466</v>
      </c>
      <c r="G2421" s="4">
        <v>15526</v>
      </c>
      <c r="H2421" s="5">
        <v>47</v>
      </c>
      <c r="I2421" s="2">
        <v>1195</v>
      </c>
    </row>
    <row r="2422" spans="3:9" x14ac:dyDescent="0.35">
      <c r="C2422" s="2" t="s">
        <v>14</v>
      </c>
      <c r="D2422" s="2" t="s">
        <v>20</v>
      </c>
      <c r="E2422" s="2" t="s">
        <v>63</v>
      </c>
      <c r="F2422" s="3">
        <v>44466</v>
      </c>
      <c r="G2422" s="4">
        <v>14525</v>
      </c>
      <c r="H2422" s="5">
        <v>60</v>
      </c>
      <c r="I2422" s="2">
        <v>581</v>
      </c>
    </row>
    <row r="2423" spans="3:9" x14ac:dyDescent="0.35">
      <c r="C2423" s="2" t="s">
        <v>62</v>
      </c>
      <c r="D2423" s="2" t="s">
        <v>20</v>
      </c>
      <c r="E2423" s="2" t="s">
        <v>16</v>
      </c>
      <c r="F2423" s="3">
        <v>44466</v>
      </c>
      <c r="G2423" s="4">
        <v>2485</v>
      </c>
      <c r="H2423" s="5">
        <v>98</v>
      </c>
      <c r="I2423" s="2">
        <v>131</v>
      </c>
    </row>
    <row r="2424" spans="3:9" x14ac:dyDescent="0.35">
      <c r="C2424" s="2" t="s">
        <v>56</v>
      </c>
      <c r="D2424" s="2" t="s">
        <v>45</v>
      </c>
      <c r="E2424" s="2" t="s">
        <v>17</v>
      </c>
      <c r="F2424" s="3">
        <v>44466</v>
      </c>
      <c r="G2424" s="4">
        <v>7091</v>
      </c>
      <c r="H2424" s="5">
        <v>253</v>
      </c>
      <c r="I2424" s="2">
        <v>245</v>
      </c>
    </row>
    <row r="2425" spans="3:9" x14ac:dyDescent="0.35">
      <c r="C2425" s="2" t="s">
        <v>23</v>
      </c>
      <c r="D2425" s="2" t="s">
        <v>28</v>
      </c>
      <c r="E2425" s="2" t="s">
        <v>26</v>
      </c>
      <c r="F2425" s="3">
        <v>44466</v>
      </c>
      <c r="G2425" s="4">
        <v>6846</v>
      </c>
      <c r="H2425" s="5">
        <v>647</v>
      </c>
      <c r="I2425" s="2">
        <v>428</v>
      </c>
    </row>
    <row r="2426" spans="3:9" x14ac:dyDescent="0.35">
      <c r="C2426" s="2" t="s">
        <v>76</v>
      </c>
      <c r="D2426" s="2" t="s">
        <v>28</v>
      </c>
      <c r="E2426" s="2" t="s">
        <v>57</v>
      </c>
      <c r="F2426" s="3">
        <v>44466</v>
      </c>
      <c r="G2426" s="4">
        <v>1204</v>
      </c>
      <c r="H2426" s="5">
        <v>273</v>
      </c>
      <c r="I2426" s="2">
        <v>49</v>
      </c>
    </row>
    <row r="2427" spans="3:9" x14ac:dyDescent="0.35">
      <c r="C2427" s="2" t="s">
        <v>78</v>
      </c>
      <c r="D2427" s="2" t="s">
        <v>45</v>
      </c>
      <c r="E2427" s="2" t="s">
        <v>73</v>
      </c>
      <c r="F2427" s="3">
        <v>44466</v>
      </c>
      <c r="G2427" s="4">
        <v>1883</v>
      </c>
      <c r="H2427" s="5">
        <v>83</v>
      </c>
      <c r="I2427" s="2">
        <v>111</v>
      </c>
    </row>
    <row r="2428" spans="3:9" x14ac:dyDescent="0.35">
      <c r="C2428" s="2" t="s">
        <v>68</v>
      </c>
      <c r="D2428" s="2" t="s">
        <v>40</v>
      </c>
      <c r="E2428" s="2" t="s">
        <v>75</v>
      </c>
      <c r="F2428" s="3">
        <v>44466</v>
      </c>
      <c r="G2428" s="4">
        <v>2723</v>
      </c>
      <c r="H2428" s="5">
        <v>194</v>
      </c>
      <c r="I2428" s="2">
        <v>144</v>
      </c>
    </row>
    <row r="2429" spans="3:9" x14ac:dyDescent="0.35">
      <c r="C2429" s="2" t="s">
        <v>52</v>
      </c>
      <c r="D2429" s="2" t="s">
        <v>45</v>
      </c>
      <c r="E2429" s="2" t="s">
        <v>38</v>
      </c>
      <c r="F2429" s="3">
        <v>44466</v>
      </c>
      <c r="G2429" s="4">
        <v>7196</v>
      </c>
      <c r="H2429" s="5">
        <v>104</v>
      </c>
      <c r="I2429" s="2">
        <v>219</v>
      </c>
    </row>
    <row r="2430" spans="3:9" x14ac:dyDescent="0.35">
      <c r="C2430" s="2" t="s">
        <v>42</v>
      </c>
      <c r="D2430" s="2" t="s">
        <v>45</v>
      </c>
      <c r="E2430" s="2" t="s">
        <v>16</v>
      </c>
      <c r="F2430" s="3">
        <v>44466</v>
      </c>
      <c r="G2430" s="4">
        <v>1078</v>
      </c>
      <c r="H2430" s="5">
        <v>307</v>
      </c>
      <c r="I2430" s="2">
        <v>49</v>
      </c>
    </row>
    <row r="2431" spans="3:9" x14ac:dyDescent="0.35">
      <c r="C2431" s="2" t="s">
        <v>70</v>
      </c>
      <c r="D2431" s="2" t="s">
        <v>24</v>
      </c>
      <c r="E2431" s="2" t="s">
        <v>44</v>
      </c>
      <c r="F2431" s="3">
        <v>44467</v>
      </c>
      <c r="G2431" s="4">
        <v>4998</v>
      </c>
      <c r="H2431" s="5">
        <v>67</v>
      </c>
      <c r="I2431" s="2">
        <v>385</v>
      </c>
    </row>
    <row r="2432" spans="3:9" x14ac:dyDescent="0.35">
      <c r="C2432" s="2" t="s">
        <v>33</v>
      </c>
      <c r="D2432" s="2" t="s">
        <v>20</v>
      </c>
      <c r="E2432" s="2" t="s">
        <v>72</v>
      </c>
      <c r="F2432" s="3">
        <v>44467</v>
      </c>
      <c r="G2432" s="4">
        <v>8127</v>
      </c>
      <c r="H2432" s="5">
        <v>206</v>
      </c>
      <c r="I2432" s="2">
        <v>581</v>
      </c>
    </row>
    <row r="2433" spans="3:9" x14ac:dyDescent="0.35">
      <c r="C2433" s="2" t="s">
        <v>71</v>
      </c>
      <c r="D2433" s="2" t="s">
        <v>20</v>
      </c>
      <c r="E2433" s="2" t="s">
        <v>57</v>
      </c>
      <c r="F2433" s="3">
        <v>44467</v>
      </c>
      <c r="G2433" s="4">
        <v>6006</v>
      </c>
      <c r="H2433" s="5">
        <v>202</v>
      </c>
      <c r="I2433" s="2">
        <v>273</v>
      </c>
    </row>
    <row r="2434" spans="3:9" x14ac:dyDescent="0.35">
      <c r="C2434" s="2" t="s">
        <v>48</v>
      </c>
      <c r="D2434" s="2" t="s">
        <v>40</v>
      </c>
      <c r="E2434" s="2" t="s">
        <v>53</v>
      </c>
      <c r="F2434" s="3">
        <v>44467</v>
      </c>
      <c r="G2434" s="4">
        <v>13349</v>
      </c>
      <c r="H2434" s="5">
        <v>208</v>
      </c>
      <c r="I2434" s="2">
        <v>431</v>
      </c>
    </row>
    <row r="2435" spans="3:9" x14ac:dyDescent="0.35">
      <c r="C2435" s="2" t="s">
        <v>59</v>
      </c>
      <c r="D2435" s="2" t="s">
        <v>40</v>
      </c>
      <c r="E2435" s="2" t="s">
        <v>16</v>
      </c>
      <c r="F2435" s="3">
        <v>44467</v>
      </c>
      <c r="G2435" s="4">
        <v>994</v>
      </c>
      <c r="H2435" s="5">
        <v>42</v>
      </c>
      <c r="I2435" s="2">
        <v>50</v>
      </c>
    </row>
    <row r="2436" spans="3:9" x14ac:dyDescent="0.35">
      <c r="C2436" s="2" t="s">
        <v>64</v>
      </c>
      <c r="D2436" s="2" t="s">
        <v>15</v>
      </c>
      <c r="E2436" s="2" t="s">
        <v>16</v>
      </c>
      <c r="F2436" s="3">
        <v>44467</v>
      </c>
      <c r="G2436" s="4">
        <v>6160</v>
      </c>
      <c r="H2436" s="5">
        <v>163</v>
      </c>
      <c r="I2436" s="2">
        <v>363</v>
      </c>
    </row>
    <row r="2437" spans="3:9" x14ac:dyDescent="0.35">
      <c r="C2437" s="2" t="s">
        <v>64</v>
      </c>
      <c r="D2437" s="2" t="s">
        <v>28</v>
      </c>
      <c r="E2437" s="2" t="s">
        <v>61</v>
      </c>
      <c r="F2437" s="3">
        <v>44467</v>
      </c>
      <c r="G2437" s="4">
        <v>2569</v>
      </c>
      <c r="H2437" s="5">
        <v>210</v>
      </c>
      <c r="I2437" s="2">
        <v>108</v>
      </c>
    </row>
    <row r="2438" spans="3:9" x14ac:dyDescent="0.35">
      <c r="C2438" s="2" t="s">
        <v>70</v>
      </c>
      <c r="D2438" s="2" t="s">
        <v>40</v>
      </c>
      <c r="E2438" s="2" t="s">
        <v>65</v>
      </c>
      <c r="F2438" s="3">
        <v>44467</v>
      </c>
      <c r="G2438" s="4">
        <v>3206</v>
      </c>
      <c r="H2438" s="5">
        <v>473</v>
      </c>
      <c r="I2438" s="2">
        <v>321</v>
      </c>
    </row>
    <row r="2439" spans="3:9" x14ac:dyDescent="0.35">
      <c r="C2439" s="2" t="s">
        <v>52</v>
      </c>
      <c r="D2439" s="2" t="s">
        <v>24</v>
      </c>
      <c r="E2439" s="2" t="s">
        <v>72</v>
      </c>
      <c r="F2439" s="3">
        <v>44468</v>
      </c>
      <c r="G2439" s="4">
        <v>665</v>
      </c>
      <c r="H2439" s="5">
        <v>112</v>
      </c>
      <c r="I2439" s="2">
        <v>52</v>
      </c>
    </row>
    <row r="2440" spans="3:9" x14ac:dyDescent="0.35">
      <c r="C2440" s="2" t="s">
        <v>42</v>
      </c>
      <c r="D2440" s="2" t="s">
        <v>20</v>
      </c>
      <c r="E2440" s="2" t="s">
        <v>32</v>
      </c>
      <c r="F2440" s="3">
        <v>44468</v>
      </c>
      <c r="G2440" s="4">
        <v>427</v>
      </c>
      <c r="H2440" s="5">
        <v>16</v>
      </c>
      <c r="I2440" s="2">
        <v>26</v>
      </c>
    </row>
    <row r="2441" spans="3:9" x14ac:dyDescent="0.35">
      <c r="C2441" s="2" t="s">
        <v>33</v>
      </c>
      <c r="D2441" s="2" t="s">
        <v>28</v>
      </c>
      <c r="E2441" s="2" t="s">
        <v>61</v>
      </c>
      <c r="F2441" s="3">
        <v>44468</v>
      </c>
      <c r="G2441" s="4">
        <v>5166</v>
      </c>
      <c r="H2441" s="5">
        <v>83</v>
      </c>
      <c r="I2441" s="2">
        <v>216</v>
      </c>
    </row>
    <row r="2442" spans="3:9" x14ac:dyDescent="0.35">
      <c r="C2442" s="2" t="s">
        <v>77</v>
      </c>
      <c r="D2442" s="2" t="s">
        <v>15</v>
      </c>
      <c r="E2442" s="2" t="s">
        <v>34</v>
      </c>
      <c r="F2442" s="3">
        <v>44468</v>
      </c>
      <c r="G2442" s="4">
        <v>8603</v>
      </c>
      <c r="H2442" s="5">
        <v>93</v>
      </c>
      <c r="I2442" s="2">
        <v>574</v>
      </c>
    </row>
    <row r="2443" spans="3:9" x14ac:dyDescent="0.35">
      <c r="C2443" s="2" t="s">
        <v>76</v>
      </c>
      <c r="D2443" s="2" t="s">
        <v>40</v>
      </c>
      <c r="E2443" s="2" t="s">
        <v>53</v>
      </c>
      <c r="F2443" s="3">
        <v>44468</v>
      </c>
      <c r="G2443" s="4">
        <v>1904</v>
      </c>
      <c r="H2443" s="5">
        <v>205</v>
      </c>
      <c r="I2443" s="2">
        <v>71</v>
      </c>
    </row>
    <row r="2444" spans="3:9" x14ac:dyDescent="0.35">
      <c r="C2444" s="2" t="s">
        <v>56</v>
      </c>
      <c r="D2444" s="2" t="s">
        <v>40</v>
      </c>
      <c r="E2444" s="2" t="s">
        <v>32</v>
      </c>
      <c r="F2444" s="3">
        <v>44468</v>
      </c>
      <c r="G2444" s="4">
        <v>3766</v>
      </c>
      <c r="H2444" s="5">
        <v>252</v>
      </c>
      <c r="I2444" s="2">
        <v>210</v>
      </c>
    </row>
    <row r="2445" spans="3:9" x14ac:dyDescent="0.35">
      <c r="C2445" s="2" t="s">
        <v>71</v>
      </c>
      <c r="D2445" s="2" t="s">
        <v>20</v>
      </c>
      <c r="E2445" s="2" t="s">
        <v>25</v>
      </c>
      <c r="F2445" s="3">
        <v>44468</v>
      </c>
      <c r="G2445" s="4">
        <v>1337</v>
      </c>
      <c r="H2445" s="5">
        <v>17</v>
      </c>
      <c r="I2445" s="2">
        <v>134</v>
      </c>
    </row>
    <row r="2446" spans="3:9" x14ac:dyDescent="0.35">
      <c r="C2446" s="2" t="s">
        <v>78</v>
      </c>
      <c r="D2446" s="2" t="s">
        <v>45</v>
      </c>
      <c r="E2446" s="2" t="s">
        <v>39</v>
      </c>
      <c r="F2446" s="3">
        <v>44468</v>
      </c>
      <c r="G2446" s="4">
        <v>12775</v>
      </c>
      <c r="H2446" s="5">
        <v>347</v>
      </c>
      <c r="I2446" s="2">
        <v>913</v>
      </c>
    </row>
    <row r="2447" spans="3:9" x14ac:dyDescent="0.35">
      <c r="C2447" s="2" t="s">
        <v>62</v>
      </c>
      <c r="D2447" s="2" t="s">
        <v>24</v>
      </c>
      <c r="E2447" s="2" t="s">
        <v>26</v>
      </c>
      <c r="F2447" s="3">
        <v>44468</v>
      </c>
      <c r="G2447" s="4">
        <v>7812</v>
      </c>
      <c r="H2447" s="5">
        <v>40</v>
      </c>
      <c r="I2447" s="2">
        <v>601</v>
      </c>
    </row>
    <row r="2448" spans="3:9" x14ac:dyDescent="0.35">
      <c r="C2448" s="2" t="s">
        <v>52</v>
      </c>
      <c r="D2448" s="2" t="s">
        <v>20</v>
      </c>
      <c r="E2448" s="2" t="s">
        <v>32</v>
      </c>
      <c r="F2448" s="3">
        <v>44468</v>
      </c>
      <c r="G2448" s="4">
        <v>3976</v>
      </c>
      <c r="H2448" s="5">
        <v>199</v>
      </c>
      <c r="I2448" s="2">
        <v>249</v>
      </c>
    </row>
    <row r="2449" spans="3:9" x14ac:dyDescent="0.35">
      <c r="C2449" s="2" t="s">
        <v>69</v>
      </c>
      <c r="D2449" s="2" t="s">
        <v>40</v>
      </c>
      <c r="E2449" s="2" t="s">
        <v>63</v>
      </c>
      <c r="F2449" s="3">
        <v>44468</v>
      </c>
      <c r="G2449" s="4">
        <v>13083</v>
      </c>
      <c r="H2449" s="5">
        <v>337</v>
      </c>
      <c r="I2449" s="2">
        <v>437</v>
      </c>
    </row>
    <row r="2450" spans="3:9" x14ac:dyDescent="0.35">
      <c r="C2450" s="2" t="s">
        <v>68</v>
      </c>
      <c r="D2450" s="2" t="s">
        <v>24</v>
      </c>
      <c r="E2450" s="2" t="s">
        <v>57</v>
      </c>
      <c r="F2450" s="3">
        <v>44468</v>
      </c>
      <c r="G2450" s="4">
        <v>4487</v>
      </c>
      <c r="H2450" s="5">
        <v>18</v>
      </c>
      <c r="I2450" s="2">
        <v>187</v>
      </c>
    </row>
    <row r="2451" spans="3:9" x14ac:dyDescent="0.35">
      <c r="C2451" s="2" t="s">
        <v>76</v>
      </c>
      <c r="D2451" s="2" t="s">
        <v>45</v>
      </c>
      <c r="E2451" s="2" t="s">
        <v>75</v>
      </c>
      <c r="F2451" s="3">
        <v>44468</v>
      </c>
      <c r="G2451" s="4">
        <v>5313</v>
      </c>
      <c r="H2451" s="5">
        <v>96</v>
      </c>
      <c r="I2451" s="2">
        <v>253</v>
      </c>
    </row>
    <row r="2452" spans="3:9" x14ac:dyDescent="0.35">
      <c r="C2452" s="2" t="s">
        <v>47</v>
      </c>
      <c r="D2452" s="2" t="s">
        <v>40</v>
      </c>
      <c r="E2452" s="2" t="s">
        <v>57</v>
      </c>
      <c r="F2452" s="3">
        <v>44468</v>
      </c>
      <c r="G2452" s="4">
        <v>2163</v>
      </c>
      <c r="H2452" s="5">
        <v>195</v>
      </c>
      <c r="I2452" s="2">
        <v>91</v>
      </c>
    </row>
    <row r="2453" spans="3:9" x14ac:dyDescent="0.35">
      <c r="C2453" s="2" t="s">
        <v>48</v>
      </c>
      <c r="D2453" s="2" t="s">
        <v>15</v>
      </c>
      <c r="E2453" s="2" t="s">
        <v>17</v>
      </c>
      <c r="F2453" s="3">
        <v>44468</v>
      </c>
      <c r="G2453" s="4">
        <v>4830</v>
      </c>
      <c r="H2453" s="5">
        <v>29</v>
      </c>
      <c r="I2453" s="2">
        <v>173</v>
      </c>
    </row>
    <row r="2454" spans="3:9" x14ac:dyDescent="0.35">
      <c r="C2454" s="2" t="s">
        <v>47</v>
      </c>
      <c r="D2454" s="2" t="s">
        <v>40</v>
      </c>
      <c r="E2454" s="2" t="s">
        <v>49</v>
      </c>
      <c r="F2454" s="3">
        <v>44468</v>
      </c>
      <c r="G2454" s="4">
        <v>7959</v>
      </c>
      <c r="H2454" s="5">
        <v>59</v>
      </c>
      <c r="I2454" s="2">
        <v>295</v>
      </c>
    </row>
    <row r="2455" spans="3:9" x14ac:dyDescent="0.35">
      <c r="C2455" s="2" t="s">
        <v>47</v>
      </c>
      <c r="D2455" s="2" t="s">
        <v>28</v>
      </c>
      <c r="E2455" s="2" t="s">
        <v>58</v>
      </c>
      <c r="F2455" s="3">
        <v>44468</v>
      </c>
      <c r="G2455" s="4">
        <v>4067</v>
      </c>
      <c r="H2455" s="5">
        <v>14</v>
      </c>
      <c r="I2455" s="2">
        <v>452</v>
      </c>
    </row>
    <row r="2456" spans="3:9" x14ac:dyDescent="0.35">
      <c r="C2456" s="2" t="s">
        <v>68</v>
      </c>
      <c r="D2456" s="2" t="s">
        <v>15</v>
      </c>
      <c r="E2456" s="2" t="s">
        <v>58</v>
      </c>
      <c r="F2456" s="3">
        <v>44468</v>
      </c>
      <c r="G2456" s="4">
        <v>1120</v>
      </c>
      <c r="H2456" s="5">
        <v>21</v>
      </c>
      <c r="I2456" s="2">
        <v>80</v>
      </c>
    </row>
    <row r="2457" spans="3:9" x14ac:dyDescent="0.35">
      <c r="C2457" s="2" t="s">
        <v>56</v>
      </c>
      <c r="D2457" s="2" t="s">
        <v>40</v>
      </c>
      <c r="E2457" s="2" t="s">
        <v>65</v>
      </c>
      <c r="F2457" s="3">
        <v>44468</v>
      </c>
      <c r="G2457" s="4">
        <v>10829</v>
      </c>
      <c r="H2457" s="5">
        <v>30</v>
      </c>
      <c r="I2457" s="2">
        <v>722</v>
      </c>
    </row>
    <row r="2458" spans="3:9" x14ac:dyDescent="0.35">
      <c r="C2458" s="2" t="s">
        <v>37</v>
      </c>
      <c r="D2458" s="2" t="s">
        <v>15</v>
      </c>
      <c r="E2458" s="2" t="s">
        <v>58</v>
      </c>
      <c r="F2458" s="3">
        <v>44468</v>
      </c>
      <c r="G2458" s="4">
        <v>5068</v>
      </c>
      <c r="H2458" s="5">
        <v>183</v>
      </c>
      <c r="I2458" s="2">
        <v>724</v>
      </c>
    </row>
    <row r="2459" spans="3:9" x14ac:dyDescent="0.35">
      <c r="C2459" s="2" t="s">
        <v>33</v>
      </c>
      <c r="D2459" s="2" t="s">
        <v>15</v>
      </c>
      <c r="E2459" s="2" t="s">
        <v>73</v>
      </c>
      <c r="F2459" s="3">
        <v>44468</v>
      </c>
      <c r="G2459" s="4">
        <v>9156</v>
      </c>
      <c r="H2459" s="5">
        <v>88</v>
      </c>
      <c r="I2459" s="2">
        <v>436</v>
      </c>
    </row>
    <row r="2460" spans="3:9" x14ac:dyDescent="0.35">
      <c r="C2460" s="2" t="s">
        <v>70</v>
      </c>
      <c r="D2460" s="2" t="s">
        <v>15</v>
      </c>
      <c r="E2460" s="2" t="s">
        <v>53</v>
      </c>
      <c r="F2460" s="3">
        <v>44469</v>
      </c>
      <c r="G2460" s="4">
        <v>6944</v>
      </c>
      <c r="H2460" s="5">
        <v>227</v>
      </c>
      <c r="I2460" s="2">
        <v>240</v>
      </c>
    </row>
    <row r="2461" spans="3:9" x14ac:dyDescent="0.35">
      <c r="C2461" s="2" t="s">
        <v>51</v>
      </c>
      <c r="D2461" s="2" t="s">
        <v>15</v>
      </c>
      <c r="E2461" s="2" t="s">
        <v>25</v>
      </c>
      <c r="F2461" s="3">
        <v>44469</v>
      </c>
      <c r="G2461" s="4">
        <v>2870</v>
      </c>
      <c r="H2461" s="5">
        <v>152</v>
      </c>
      <c r="I2461" s="2">
        <v>169</v>
      </c>
    </row>
    <row r="2462" spans="3:9" x14ac:dyDescent="0.35">
      <c r="C2462" s="2" t="s">
        <v>37</v>
      </c>
      <c r="D2462" s="2" t="s">
        <v>20</v>
      </c>
      <c r="E2462" s="2" t="s">
        <v>73</v>
      </c>
      <c r="F2462" s="3">
        <v>44469</v>
      </c>
      <c r="G2462" s="4">
        <v>4403</v>
      </c>
      <c r="H2462" s="5">
        <v>145</v>
      </c>
      <c r="I2462" s="2">
        <v>210</v>
      </c>
    </row>
    <row r="2463" spans="3:9" x14ac:dyDescent="0.35">
      <c r="C2463" s="2" t="s">
        <v>62</v>
      </c>
      <c r="D2463" s="2" t="s">
        <v>40</v>
      </c>
      <c r="E2463" s="2" t="s">
        <v>44</v>
      </c>
      <c r="F2463" s="3">
        <v>44469</v>
      </c>
      <c r="G2463" s="4">
        <v>4312</v>
      </c>
      <c r="H2463" s="5">
        <v>100</v>
      </c>
      <c r="I2463" s="2">
        <v>240</v>
      </c>
    </row>
    <row r="2464" spans="3:9" x14ac:dyDescent="0.35">
      <c r="C2464" s="2" t="s">
        <v>52</v>
      </c>
      <c r="D2464" s="2" t="s">
        <v>20</v>
      </c>
      <c r="E2464" s="2" t="s">
        <v>63</v>
      </c>
      <c r="F2464" s="3">
        <v>44470</v>
      </c>
      <c r="G2464" s="4">
        <v>1050</v>
      </c>
      <c r="H2464" s="5">
        <v>49</v>
      </c>
      <c r="I2464" s="2">
        <v>33</v>
      </c>
    </row>
    <row r="2465" spans="3:9" x14ac:dyDescent="0.35">
      <c r="C2465" s="2" t="s">
        <v>71</v>
      </c>
      <c r="D2465" s="2" t="s">
        <v>40</v>
      </c>
      <c r="E2465" s="2" t="s">
        <v>16</v>
      </c>
      <c r="F2465" s="3">
        <v>44470</v>
      </c>
      <c r="G2465" s="4">
        <v>1890</v>
      </c>
      <c r="H2465" s="5">
        <v>84</v>
      </c>
      <c r="I2465" s="2">
        <v>119</v>
      </c>
    </row>
    <row r="2466" spans="3:9" x14ac:dyDescent="0.35">
      <c r="C2466" s="2" t="s">
        <v>70</v>
      </c>
      <c r="D2466" s="2" t="s">
        <v>28</v>
      </c>
      <c r="E2466" s="2" t="s">
        <v>72</v>
      </c>
      <c r="F2466" s="3">
        <v>44470</v>
      </c>
      <c r="G2466" s="4">
        <v>5348</v>
      </c>
      <c r="H2466" s="5">
        <v>170</v>
      </c>
      <c r="I2466" s="2">
        <v>764</v>
      </c>
    </row>
    <row r="2467" spans="3:9" x14ac:dyDescent="0.35">
      <c r="C2467" s="2" t="s">
        <v>41</v>
      </c>
      <c r="D2467" s="2" t="s">
        <v>40</v>
      </c>
      <c r="E2467" s="2" t="s">
        <v>61</v>
      </c>
      <c r="F2467" s="3">
        <v>44470</v>
      </c>
      <c r="G2467" s="4">
        <v>11214</v>
      </c>
      <c r="H2467" s="5">
        <v>140</v>
      </c>
      <c r="I2467" s="2">
        <v>534</v>
      </c>
    </row>
    <row r="2468" spans="3:9" x14ac:dyDescent="0.35">
      <c r="C2468" s="2" t="s">
        <v>77</v>
      </c>
      <c r="D2468" s="2" t="s">
        <v>24</v>
      </c>
      <c r="E2468" s="2" t="s">
        <v>61</v>
      </c>
      <c r="F2468" s="3">
        <v>44470</v>
      </c>
      <c r="G2468" s="4">
        <v>1113</v>
      </c>
      <c r="H2468" s="5">
        <v>196</v>
      </c>
      <c r="I2468" s="2">
        <v>49</v>
      </c>
    </row>
    <row r="2469" spans="3:9" x14ac:dyDescent="0.35">
      <c r="C2469" s="2" t="s">
        <v>51</v>
      </c>
      <c r="D2469" s="2" t="s">
        <v>15</v>
      </c>
      <c r="E2469" s="2" t="s">
        <v>49</v>
      </c>
      <c r="F2469" s="3">
        <v>44470</v>
      </c>
      <c r="G2469" s="4">
        <v>2268</v>
      </c>
      <c r="H2469" s="5">
        <v>196</v>
      </c>
      <c r="I2469" s="2">
        <v>88</v>
      </c>
    </row>
    <row r="2470" spans="3:9" x14ac:dyDescent="0.35">
      <c r="C2470" s="2" t="s">
        <v>42</v>
      </c>
      <c r="D2470" s="2" t="s">
        <v>20</v>
      </c>
      <c r="E2470" s="2" t="s">
        <v>65</v>
      </c>
      <c r="F2470" s="3">
        <v>44470</v>
      </c>
      <c r="G2470" s="4">
        <v>6419</v>
      </c>
      <c r="H2470" s="5">
        <v>141</v>
      </c>
      <c r="I2470" s="2">
        <v>378</v>
      </c>
    </row>
    <row r="2471" spans="3:9" x14ac:dyDescent="0.35">
      <c r="C2471" s="2" t="s">
        <v>69</v>
      </c>
      <c r="D2471" s="2" t="s">
        <v>28</v>
      </c>
      <c r="E2471" s="2" t="s">
        <v>65</v>
      </c>
      <c r="F2471" s="3">
        <v>44470</v>
      </c>
      <c r="G2471" s="4">
        <v>7539</v>
      </c>
      <c r="H2471" s="5">
        <v>162</v>
      </c>
      <c r="I2471" s="2">
        <v>419</v>
      </c>
    </row>
    <row r="2472" spans="3:9" x14ac:dyDescent="0.35">
      <c r="C2472" s="2" t="s">
        <v>51</v>
      </c>
      <c r="D2472" s="2" t="s">
        <v>24</v>
      </c>
      <c r="E2472" s="2" t="s">
        <v>31</v>
      </c>
      <c r="F2472" s="3">
        <v>44470</v>
      </c>
      <c r="G2472" s="4">
        <v>9520</v>
      </c>
      <c r="H2472" s="5">
        <v>87</v>
      </c>
      <c r="I2472" s="2">
        <v>414</v>
      </c>
    </row>
    <row r="2473" spans="3:9" x14ac:dyDescent="0.35">
      <c r="C2473" s="2" t="s">
        <v>35</v>
      </c>
      <c r="D2473" s="2" t="s">
        <v>45</v>
      </c>
      <c r="E2473" s="2" t="s">
        <v>65</v>
      </c>
      <c r="F2473" s="3">
        <v>44470</v>
      </c>
      <c r="G2473" s="4">
        <v>6209</v>
      </c>
      <c r="H2473" s="5">
        <v>262</v>
      </c>
      <c r="I2473" s="2">
        <v>518</v>
      </c>
    </row>
    <row r="2474" spans="3:9" x14ac:dyDescent="0.35">
      <c r="C2474" s="2" t="s">
        <v>51</v>
      </c>
      <c r="D2474" s="2" t="s">
        <v>45</v>
      </c>
      <c r="E2474" s="2" t="s">
        <v>32</v>
      </c>
      <c r="F2474" s="3">
        <v>44470</v>
      </c>
      <c r="G2474" s="4">
        <v>1652</v>
      </c>
      <c r="H2474" s="5">
        <v>271</v>
      </c>
      <c r="I2474" s="2">
        <v>92</v>
      </c>
    </row>
    <row r="2475" spans="3:9" x14ac:dyDescent="0.35">
      <c r="C2475" s="2" t="s">
        <v>76</v>
      </c>
      <c r="D2475" s="2" t="s">
        <v>24</v>
      </c>
      <c r="E2475" s="2" t="s">
        <v>57</v>
      </c>
      <c r="F2475" s="3">
        <v>44470</v>
      </c>
      <c r="G2475" s="4">
        <v>6657</v>
      </c>
      <c r="H2475" s="5">
        <v>179</v>
      </c>
      <c r="I2475" s="2">
        <v>278</v>
      </c>
    </row>
    <row r="2476" spans="3:9" x14ac:dyDescent="0.35">
      <c r="C2476" s="2" t="s">
        <v>68</v>
      </c>
      <c r="D2476" s="2" t="s">
        <v>40</v>
      </c>
      <c r="E2476" s="2" t="s">
        <v>74</v>
      </c>
      <c r="F2476" s="3">
        <v>44470</v>
      </c>
      <c r="G2476" s="4">
        <v>12460</v>
      </c>
      <c r="H2476" s="5">
        <v>127</v>
      </c>
      <c r="I2476" s="2">
        <v>656</v>
      </c>
    </row>
    <row r="2477" spans="3:9" x14ac:dyDescent="0.35">
      <c r="C2477" s="2" t="s">
        <v>33</v>
      </c>
      <c r="D2477" s="2" t="s">
        <v>24</v>
      </c>
      <c r="E2477" s="2" t="s">
        <v>43</v>
      </c>
      <c r="F2477" s="3">
        <v>44470</v>
      </c>
      <c r="G2477" s="4">
        <v>9548</v>
      </c>
      <c r="H2477" s="5">
        <v>365</v>
      </c>
      <c r="I2477" s="2">
        <v>455</v>
      </c>
    </row>
    <row r="2478" spans="3:9" x14ac:dyDescent="0.35">
      <c r="C2478" s="2" t="s">
        <v>68</v>
      </c>
      <c r="D2478" s="2" t="s">
        <v>20</v>
      </c>
      <c r="E2478" s="2" t="s">
        <v>53</v>
      </c>
      <c r="F2478" s="3">
        <v>44470</v>
      </c>
      <c r="G2478" s="4">
        <v>8176</v>
      </c>
      <c r="H2478" s="5">
        <v>204</v>
      </c>
      <c r="I2478" s="2">
        <v>356</v>
      </c>
    </row>
    <row r="2479" spans="3:9" x14ac:dyDescent="0.35">
      <c r="C2479" s="2" t="s">
        <v>76</v>
      </c>
      <c r="D2479" s="2" t="s">
        <v>28</v>
      </c>
      <c r="E2479" s="2" t="s">
        <v>39</v>
      </c>
      <c r="F2479" s="3">
        <v>44470</v>
      </c>
      <c r="G2479" s="4">
        <v>7903</v>
      </c>
      <c r="H2479" s="5">
        <v>260</v>
      </c>
      <c r="I2479" s="2">
        <v>465</v>
      </c>
    </row>
    <row r="2480" spans="3:9" x14ac:dyDescent="0.35">
      <c r="C2480" s="2" t="s">
        <v>35</v>
      </c>
      <c r="D2480" s="2" t="s">
        <v>20</v>
      </c>
      <c r="E2480" s="2" t="s">
        <v>31</v>
      </c>
      <c r="F2480" s="3">
        <v>44470</v>
      </c>
      <c r="G2480" s="4">
        <v>4473</v>
      </c>
      <c r="H2480" s="5">
        <v>396</v>
      </c>
      <c r="I2480" s="2">
        <v>224</v>
      </c>
    </row>
    <row r="2481" spans="3:9" x14ac:dyDescent="0.35">
      <c r="C2481" s="2" t="s">
        <v>71</v>
      </c>
      <c r="D2481" s="2" t="s">
        <v>28</v>
      </c>
      <c r="E2481" s="2" t="s">
        <v>53</v>
      </c>
      <c r="F2481" s="3">
        <v>44470</v>
      </c>
      <c r="G2481" s="4">
        <v>4536</v>
      </c>
      <c r="H2481" s="5">
        <v>337</v>
      </c>
      <c r="I2481" s="2">
        <v>175</v>
      </c>
    </row>
    <row r="2482" spans="3:9" x14ac:dyDescent="0.35">
      <c r="C2482" s="2" t="s">
        <v>47</v>
      </c>
      <c r="D2482" s="2" t="s">
        <v>15</v>
      </c>
      <c r="E2482" s="2" t="s">
        <v>34</v>
      </c>
      <c r="F2482" s="3">
        <v>44473</v>
      </c>
      <c r="G2482" s="4">
        <v>3962</v>
      </c>
      <c r="H2482" s="5">
        <v>21</v>
      </c>
      <c r="I2482" s="2">
        <v>397</v>
      </c>
    </row>
    <row r="2483" spans="3:9" x14ac:dyDescent="0.35">
      <c r="C2483" s="2" t="s">
        <v>76</v>
      </c>
      <c r="D2483" s="2" t="s">
        <v>45</v>
      </c>
      <c r="E2483" s="2" t="s">
        <v>72</v>
      </c>
      <c r="F2483" s="3">
        <v>44473</v>
      </c>
      <c r="G2483" s="4">
        <v>21588</v>
      </c>
      <c r="H2483" s="5">
        <v>74</v>
      </c>
      <c r="I2483" s="2">
        <v>1440</v>
      </c>
    </row>
    <row r="2484" spans="3:9" x14ac:dyDescent="0.35">
      <c r="C2484" s="2" t="s">
        <v>14</v>
      </c>
      <c r="D2484" s="2" t="s">
        <v>15</v>
      </c>
      <c r="E2484" s="2" t="s">
        <v>38</v>
      </c>
      <c r="F2484" s="3">
        <v>44473</v>
      </c>
      <c r="G2484" s="4">
        <v>16394</v>
      </c>
      <c r="H2484" s="5">
        <v>115</v>
      </c>
      <c r="I2484" s="2">
        <v>547</v>
      </c>
    </row>
    <row r="2485" spans="3:9" x14ac:dyDescent="0.35">
      <c r="C2485" s="2" t="s">
        <v>69</v>
      </c>
      <c r="D2485" s="2" t="s">
        <v>20</v>
      </c>
      <c r="E2485" s="2" t="s">
        <v>49</v>
      </c>
      <c r="F2485" s="3">
        <v>44473</v>
      </c>
      <c r="G2485" s="4">
        <v>3101</v>
      </c>
      <c r="H2485" s="5">
        <v>115</v>
      </c>
      <c r="I2485" s="2">
        <v>115</v>
      </c>
    </row>
    <row r="2486" spans="3:9" x14ac:dyDescent="0.35">
      <c r="C2486" s="2" t="s">
        <v>52</v>
      </c>
      <c r="D2486" s="2" t="s">
        <v>20</v>
      </c>
      <c r="E2486" s="2" t="s">
        <v>38</v>
      </c>
      <c r="F2486" s="3">
        <v>44473</v>
      </c>
      <c r="G2486" s="4">
        <v>4039</v>
      </c>
      <c r="H2486" s="5">
        <v>16</v>
      </c>
      <c r="I2486" s="2">
        <v>131</v>
      </c>
    </row>
    <row r="2487" spans="3:9" x14ac:dyDescent="0.35">
      <c r="C2487" s="2" t="s">
        <v>78</v>
      </c>
      <c r="D2487" s="2" t="s">
        <v>15</v>
      </c>
      <c r="E2487" s="2" t="s">
        <v>74</v>
      </c>
      <c r="F2487" s="3">
        <v>44474</v>
      </c>
      <c r="G2487" s="4">
        <v>2975</v>
      </c>
      <c r="H2487" s="5">
        <v>248</v>
      </c>
      <c r="I2487" s="2">
        <v>124</v>
      </c>
    </row>
    <row r="2488" spans="3:9" x14ac:dyDescent="0.35">
      <c r="C2488" s="2" t="s">
        <v>62</v>
      </c>
      <c r="D2488" s="2" t="s">
        <v>15</v>
      </c>
      <c r="E2488" s="2" t="s">
        <v>34</v>
      </c>
      <c r="F2488" s="3">
        <v>44474</v>
      </c>
      <c r="G2488" s="4">
        <v>5320</v>
      </c>
      <c r="H2488" s="5">
        <v>163</v>
      </c>
      <c r="I2488" s="2">
        <v>532</v>
      </c>
    </row>
    <row r="2489" spans="3:9" x14ac:dyDescent="0.35">
      <c r="C2489" s="2" t="s">
        <v>70</v>
      </c>
      <c r="D2489" s="2" t="s">
        <v>20</v>
      </c>
      <c r="E2489" s="2" t="s">
        <v>43</v>
      </c>
      <c r="F2489" s="3">
        <v>44474</v>
      </c>
      <c r="G2489" s="4">
        <v>287</v>
      </c>
      <c r="H2489" s="5">
        <v>190</v>
      </c>
      <c r="I2489" s="2">
        <v>16</v>
      </c>
    </row>
    <row r="2490" spans="3:9" x14ac:dyDescent="0.35">
      <c r="C2490" s="2" t="s">
        <v>42</v>
      </c>
      <c r="D2490" s="2" t="s">
        <v>20</v>
      </c>
      <c r="E2490" s="2" t="s">
        <v>57</v>
      </c>
      <c r="F2490" s="3">
        <v>44474</v>
      </c>
      <c r="G2490" s="4">
        <v>6902</v>
      </c>
      <c r="H2490" s="5">
        <v>37</v>
      </c>
      <c r="I2490" s="2">
        <v>277</v>
      </c>
    </row>
    <row r="2491" spans="3:9" x14ac:dyDescent="0.35">
      <c r="C2491" s="2" t="s">
        <v>71</v>
      </c>
      <c r="D2491" s="2" t="s">
        <v>24</v>
      </c>
      <c r="E2491" s="2" t="s">
        <v>53</v>
      </c>
      <c r="F2491" s="3">
        <v>44474</v>
      </c>
      <c r="G2491" s="4">
        <v>5726</v>
      </c>
      <c r="H2491" s="5">
        <v>438</v>
      </c>
      <c r="I2491" s="2">
        <v>230</v>
      </c>
    </row>
    <row r="2492" spans="3:9" x14ac:dyDescent="0.35">
      <c r="C2492" s="2" t="s">
        <v>52</v>
      </c>
      <c r="D2492" s="2" t="s">
        <v>15</v>
      </c>
      <c r="E2492" s="2" t="s">
        <v>34</v>
      </c>
      <c r="F2492" s="3">
        <v>44474</v>
      </c>
      <c r="G2492" s="4">
        <v>1512</v>
      </c>
      <c r="H2492" s="5">
        <v>80</v>
      </c>
      <c r="I2492" s="2">
        <v>168</v>
      </c>
    </row>
    <row r="2493" spans="3:9" x14ac:dyDescent="0.35">
      <c r="C2493" s="2" t="s">
        <v>77</v>
      </c>
      <c r="D2493" s="2" t="s">
        <v>28</v>
      </c>
      <c r="E2493" s="2" t="s">
        <v>38</v>
      </c>
      <c r="F2493" s="3">
        <v>44474</v>
      </c>
      <c r="G2493" s="4">
        <v>5845</v>
      </c>
      <c r="H2493" s="5">
        <v>114</v>
      </c>
      <c r="I2493" s="2">
        <v>183</v>
      </c>
    </row>
    <row r="2494" spans="3:9" x14ac:dyDescent="0.35">
      <c r="C2494" s="2" t="s">
        <v>14</v>
      </c>
      <c r="D2494" s="2" t="s">
        <v>20</v>
      </c>
      <c r="E2494" s="2" t="s">
        <v>38</v>
      </c>
      <c r="F2494" s="3">
        <v>44474</v>
      </c>
      <c r="G2494" s="4">
        <v>3038</v>
      </c>
      <c r="H2494" s="5">
        <v>8</v>
      </c>
      <c r="I2494" s="2">
        <v>98</v>
      </c>
    </row>
    <row r="2495" spans="3:9" x14ac:dyDescent="0.35">
      <c r="C2495" s="2" t="s">
        <v>47</v>
      </c>
      <c r="D2495" s="2" t="s">
        <v>15</v>
      </c>
      <c r="E2495" s="2" t="s">
        <v>74</v>
      </c>
      <c r="F2495" s="3">
        <v>44474</v>
      </c>
      <c r="G2495" s="4">
        <v>1085</v>
      </c>
      <c r="H2495" s="5">
        <v>197</v>
      </c>
      <c r="I2495" s="2">
        <v>44</v>
      </c>
    </row>
    <row r="2496" spans="3:9" x14ac:dyDescent="0.35">
      <c r="C2496" s="2" t="s">
        <v>62</v>
      </c>
      <c r="D2496" s="2" t="s">
        <v>28</v>
      </c>
      <c r="E2496" s="2" t="s">
        <v>25</v>
      </c>
      <c r="F2496" s="3">
        <v>44474</v>
      </c>
      <c r="G2496" s="4">
        <v>1029</v>
      </c>
      <c r="H2496" s="5">
        <v>306</v>
      </c>
      <c r="I2496" s="2">
        <v>86</v>
      </c>
    </row>
    <row r="2497" spans="3:9" x14ac:dyDescent="0.35">
      <c r="C2497" s="2" t="s">
        <v>69</v>
      </c>
      <c r="D2497" s="2" t="s">
        <v>28</v>
      </c>
      <c r="E2497" s="2" t="s">
        <v>61</v>
      </c>
      <c r="F2497" s="3">
        <v>44474</v>
      </c>
      <c r="G2497" s="4">
        <v>10038</v>
      </c>
      <c r="H2497" s="5">
        <v>14</v>
      </c>
      <c r="I2497" s="2">
        <v>457</v>
      </c>
    </row>
    <row r="2498" spans="3:9" x14ac:dyDescent="0.35">
      <c r="C2498" s="2" t="s">
        <v>35</v>
      </c>
      <c r="D2498" s="2" t="s">
        <v>24</v>
      </c>
      <c r="E2498" s="2" t="s">
        <v>43</v>
      </c>
      <c r="F2498" s="3">
        <v>44474</v>
      </c>
      <c r="G2498" s="4">
        <v>10843</v>
      </c>
      <c r="H2498" s="5">
        <v>65</v>
      </c>
      <c r="I2498" s="2">
        <v>493</v>
      </c>
    </row>
    <row r="2499" spans="3:9" x14ac:dyDescent="0.35">
      <c r="C2499" s="2" t="s">
        <v>62</v>
      </c>
      <c r="D2499" s="2" t="s">
        <v>40</v>
      </c>
      <c r="E2499" s="2" t="s">
        <v>75</v>
      </c>
      <c r="F2499" s="3">
        <v>44475</v>
      </c>
      <c r="G2499" s="4">
        <v>3101</v>
      </c>
      <c r="H2499" s="5">
        <v>526</v>
      </c>
      <c r="I2499" s="2">
        <v>141</v>
      </c>
    </row>
    <row r="2500" spans="3:9" x14ac:dyDescent="0.35">
      <c r="C2500" s="2" t="s">
        <v>71</v>
      </c>
      <c r="D2500" s="2" t="s">
        <v>40</v>
      </c>
      <c r="E2500" s="2" t="s">
        <v>74</v>
      </c>
      <c r="F2500" s="3">
        <v>44475</v>
      </c>
      <c r="G2500" s="4">
        <v>1162</v>
      </c>
      <c r="H2500" s="5">
        <v>265</v>
      </c>
      <c r="I2500" s="2">
        <v>56</v>
      </c>
    </row>
    <row r="2501" spans="3:9" x14ac:dyDescent="0.35">
      <c r="C2501" s="2" t="s">
        <v>47</v>
      </c>
      <c r="D2501" s="2" t="s">
        <v>45</v>
      </c>
      <c r="E2501" s="2" t="s">
        <v>63</v>
      </c>
      <c r="F2501" s="3">
        <v>44475</v>
      </c>
      <c r="G2501" s="4">
        <v>3885</v>
      </c>
      <c r="H2501" s="5">
        <v>168</v>
      </c>
      <c r="I2501" s="2">
        <v>126</v>
      </c>
    </row>
    <row r="2502" spans="3:9" x14ac:dyDescent="0.35">
      <c r="C2502" s="2" t="s">
        <v>78</v>
      </c>
      <c r="D2502" s="2" t="s">
        <v>40</v>
      </c>
      <c r="E2502" s="2" t="s">
        <v>63</v>
      </c>
      <c r="F2502" s="3">
        <v>44475</v>
      </c>
      <c r="G2502" s="4">
        <v>8960</v>
      </c>
      <c r="H2502" s="5">
        <v>85</v>
      </c>
      <c r="I2502" s="2">
        <v>299</v>
      </c>
    </row>
    <row r="2503" spans="3:9" x14ac:dyDescent="0.35">
      <c r="C2503" s="2" t="s">
        <v>23</v>
      </c>
      <c r="D2503" s="2" t="s">
        <v>20</v>
      </c>
      <c r="E2503" s="2" t="s">
        <v>73</v>
      </c>
      <c r="F2503" s="3">
        <v>44475</v>
      </c>
      <c r="G2503" s="4">
        <v>6902</v>
      </c>
      <c r="H2503" s="5">
        <v>46</v>
      </c>
      <c r="I2503" s="2">
        <v>406</v>
      </c>
    </row>
    <row r="2504" spans="3:9" x14ac:dyDescent="0.35">
      <c r="C2504" s="2" t="s">
        <v>69</v>
      </c>
      <c r="D2504" s="2" t="s">
        <v>28</v>
      </c>
      <c r="E2504" s="2" t="s">
        <v>34</v>
      </c>
      <c r="F2504" s="3">
        <v>44475</v>
      </c>
      <c r="G2504" s="4">
        <v>4830</v>
      </c>
      <c r="H2504" s="5">
        <v>215</v>
      </c>
      <c r="I2504" s="2">
        <v>440</v>
      </c>
    </row>
    <row r="2505" spans="3:9" x14ac:dyDescent="0.35">
      <c r="C2505" s="2" t="s">
        <v>69</v>
      </c>
      <c r="D2505" s="2" t="s">
        <v>28</v>
      </c>
      <c r="E2505" s="2" t="s">
        <v>49</v>
      </c>
      <c r="F2505" s="3">
        <v>44475</v>
      </c>
      <c r="G2505" s="4">
        <v>1792</v>
      </c>
      <c r="H2505" s="5">
        <v>36</v>
      </c>
      <c r="I2505" s="2">
        <v>75</v>
      </c>
    </row>
    <row r="2506" spans="3:9" x14ac:dyDescent="0.35">
      <c r="C2506" s="2" t="s">
        <v>30</v>
      </c>
      <c r="D2506" s="2" t="s">
        <v>28</v>
      </c>
      <c r="E2506" s="2" t="s">
        <v>26</v>
      </c>
      <c r="F2506" s="3">
        <v>44475</v>
      </c>
      <c r="G2506" s="4">
        <v>18165</v>
      </c>
      <c r="H2506" s="5">
        <v>50</v>
      </c>
      <c r="I2506" s="2">
        <v>1514</v>
      </c>
    </row>
    <row r="2507" spans="3:9" x14ac:dyDescent="0.35">
      <c r="C2507" s="2" t="s">
        <v>76</v>
      </c>
      <c r="D2507" s="2" t="s">
        <v>45</v>
      </c>
      <c r="E2507" s="2" t="s">
        <v>39</v>
      </c>
      <c r="F2507" s="3">
        <v>44475</v>
      </c>
      <c r="G2507" s="4">
        <v>5152</v>
      </c>
      <c r="H2507" s="5">
        <v>142</v>
      </c>
      <c r="I2507" s="2">
        <v>322</v>
      </c>
    </row>
    <row r="2508" spans="3:9" x14ac:dyDescent="0.35">
      <c r="C2508" s="2" t="s">
        <v>33</v>
      </c>
      <c r="D2508" s="2" t="s">
        <v>45</v>
      </c>
      <c r="E2508" s="2" t="s">
        <v>72</v>
      </c>
      <c r="F2508" s="3">
        <v>44475</v>
      </c>
      <c r="G2508" s="4">
        <v>812</v>
      </c>
      <c r="H2508" s="5">
        <v>314</v>
      </c>
      <c r="I2508" s="2">
        <v>74</v>
      </c>
    </row>
    <row r="2509" spans="3:9" x14ac:dyDescent="0.35">
      <c r="C2509" s="2" t="s">
        <v>59</v>
      </c>
      <c r="D2509" s="2" t="s">
        <v>45</v>
      </c>
      <c r="E2509" s="2" t="s">
        <v>58</v>
      </c>
      <c r="F2509" s="3">
        <v>44476</v>
      </c>
      <c r="G2509" s="4">
        <v>1918</v>
      </c>
      <c r="H2509" s="5">
        <v>154</v>
      </c>
      <c r="I2509" s="2">
        <v>137</v>
      </c>
    </row>
    <row r="2510" spans="3:9" x14ac:dyDescent="0.35">
      <c r="C2510" s="2" t="s">
        <v>77</v>
      </c>
      <c r="D2510" s="2" t="s">
        <v>15</v>
      </c>
      <c r="E2510" s="2" t="s">
        <v>31</v>
      </c>
      <c r="F2510" s="3">
        <v>44476</v>
      </c>
      <c r="G2510" s="4">
        <v>4879</v>
      </c>
      <c r="H2510" s="5">
        <v>82</v>
      </c>
      <c r="I2510" s="2">
        <v>287</v>
      </c>
    </row>
    <row r="2511" spans="3:9" x14ac:dyDescent="0.35">
      <c r="C2511" s="2" t="s">
        <v>48</v>
      </c>
      <c r="D2511" s="2" t="s">
        <v>45</v>
      </c>
      <c r="E2511" s="2" t="s">
        <v>43</v>
      </c>
      <c r="F2511" s="3">
        <v>44476</v>
      </c>
      <c r="G2511" s="4">
        <v>4788</v>
      </c>
      <c r="H2511" s="5">
        <v>264</v>
      </c>
      <c r="I2511" s="2">
        <v>252</v>
      </c>
    </row>
    <row r="2512" spans="3:9" x14ac:dyDescent="0.35">
      <c r="C2512" s="2" t="s">
        <v>68</v>
      </c>
      <c r="D2512" s="2" t="s">
        <v>28</v>
      </c>
      <c r="E2512" s="2" t="s">
        <v>63</v>
      </c>
      <c r="F2512" s="3">
        <v>44476</v>
      </c>
      <c r="G2512" s="4">
        <v>6860</v>
      </c>
      <c r="H2512" s="5">
        <v>280</v>
      </c>
      <c r="I2512" s="2">
        <v>229</v>
      </c>
    </row>
    <row r="2513" spans="3:9" x14ac:dyDescent="0.35">
      <c r="C2513" s="2" t="s">
        <v>69</v>
      </c>
      <c r="D2513" s="2" t="s">
        <v>28</v>
      </c>
      <c r="E2513" s="2" t="s">
        <v>39</v>
      </c>
      <c r="F2513" s="3">
        <v>44476</v>
      </c>
      <c r="G2513" s="4">
        <v>6461</v>
      </c>
      <c r="H2513" s="5">
        <v>238</v>
      </c>
      <c r="I2513" s="2">
        <v>404</v>
      </c>
    </row>
    <row r="2514" spans="3:9" x14ac:dyDescent="0.35">
      <c r="C2514" s="2" t="s">
        <v>76</v>
      </c>
      <c r="D2514" s="2" t="s">
        <v>28</v>
      </c>
      <c r="E2514" s="2" t="s">
        <v>31</v>
      </c>
      <c r="F2514" s="3">
        <v>44476</v>
      </c>
      <c r="G2514" s="4">
        <v>77</v>
      </c>
      <c r="H2514" s="5">
        <v>61</v>
      </c>
      <c r="I2514" s="2">
        <v>5</v>
      </c>
    </row>
    <row r="2515" spans="3:9" x14ac:dyDescent="0.35">
      <c r="C2515" s="2" t="s">
        <v>70</v>
      </c>
      <c r="D2515" s="2" t="s">
        <v>24</v>
      </c>
      <c r="E2515" s="2" t="s">
        <v>74</v>
      </c>
      <c r="F2515" s="3">
        <v>44477</v>
      </c>
      <c r="G2515" s="4">
        <v>1358</v>
      </c>
      <c r="H2515" s="5">
        <v>459</v>
      </c>
      <c r="I2515" s="2">
        <v>76</v>
      </c>
    </row>
    <row r="2516" spans="3:9" x14ac:dyDescent="0.35">
      <c r="C2516" s="2" t="s">
        <v>14</v>
      </c>
      <c r="D2516" s="2" t="s">
        <v>15</v>
      </c>
      <c r="E2516" s="2" t="s">
        <v>61</v>
      </c>
      <c r="F2516" s="3">
        <v>44477</v>
      </c>
      <c r="G2516" s="4">
        <v>9373</v>
      </c>
      <c r="H2516" s="5">
        <v>203</v>
      </c>
      <c r="I2516" s="2">
        <v>361</v>
      </c>
    </row>
    <row r="2517" spans="3:9" x14ac:dyDescent="0.35">
      <c r="C2517" s="2" t="s">
        <v>70</v>
      </c>
      <c r="D2517" s="2" t="s">
        <v>40</v>
      </c>
      <c r="E2517" s="2" t="s">
        <v>43</v>
      </c>
      <c r="F2517" s="3">
        <v>44477</v>
      </c>
      <c r="G2517" s="4">
        <v>2968</v>
      </c>
      <c r="H2517" s="5">
        <v>42</v>
      </c>
      <c r="I2517" s="2">
        <v>186</v>
      </c>
    </row>
    <row r="2518" spans="3:9" x14ac:dyDescent="0.35">
      <c r="C2518" s="2" t="s">
        <v>37</v>
      </c>
      <c r="D2518" s="2" t="s">
        <v>28</v>
      </c>
      <c r="E2518" s="2" t="s">
        <v>17</v>
      </c>
      <c r="F2518" s="3">
        <v>44477</v>
      </c>
      <c r="G2518" s="4">
        <v>6111</v>
      </c>
      <c r="H2518" s="5">
        <v>79</v>
      </c>
      <c r="I2518" s="2">
        <v>266</v>
      </c>
    </row>
    <row r="2519" spans="3:9" x14ac:dyDescent="0.35">
      <c r="C2519" s="2" t="s">
        <v>69</v>
      </c>
      <c r="D2519" s="2" t="s">
        <v>24</v>
      </c>
      <c r="E2519" s="2" t="s">
        <v>61</v>
      </c>
      <c r="F2519" s="3">
        <v>44477</v>
      </c>
      <c r="G2519" s="4">
        <v>13251</v>
      </c>
      <c r="H2519" s="5">
        <v>290</v>
      </c>
      <c r="I2519" s="2">
        <v>631</v>
      </c>
    </row>
    <row r="2520" spans="3:9" x14ac:dyDescent="0.35">
      <c r="C2520" s="2" t="s">
        <v>71</v>
      </c>
      <c r="D2520" s="2" t="s">
        <v>15</v>
      </c>
      <c r="E2520" s="2" t="s">
        <v>25</v>
      </c>
      <c r="F2520" s="3">
        <v>44477</v>
      </c>
      <c r="G2520" s="4">
        <v>8085</v>
      </c>
      <c r="H2520" s="5">
        <v>185</v>
      </c>
      <c r="I2520" s="2">
        <v>674</v>
      </c>
    </row>
    <row r="2521" spans="3:9" x14ac:dyDescent="0.35">
      <c r="C2521" s="2" t="s">
        <v>14</v>
      </c>
      <c r="D2521" s="2" t="s">
        <v>45</v>
      </c>
      <c r="E2521" s="2" t="s">
        <v>49</v>
      </c>
      <c r="F2521" s="3">
        <v>44477</v>
      </c>
      <c r="G2521" s="4">
        <v>15022</v>
      </c>
      <c r="H2521" s="5">
        <v>299</v>
      </c>
      <c r="I2521" s="2">
        <v>626</v>
      </c>
    </row>
    <row r="2522" spans="3:9" x14ac:dyDescent="0.35">
      <c r="C2522" s="2" t="s">
        <v>78</v>
      </c>
      <c r="D2522" s="2" t="s">
        <v>24</v>
      </c>
      <c r="E2522" s="2" t="s">
        <v>32</v>
      </c>
      <c r="F2522" s="3">
        <v>44477</v>
      </c>
      <c r="G2522" s="4">
        <v>3003</v>
      </c>
      <c r="H2522" s="5">
        <v>11</v>
      </c>
      <c r="I2522" s="2">
        <v>131</v>
      </c>
    </row>
    <row r="2523" spans="3:9" x14ac:dyDescent="0.35">
      <c r="C2523" s="2" t="s">
        <v>56</v>
      </c>
      <c r="D2523" s="2" t="s">
        <v>40</v>
      </c>
      <c r="E2523" s="2" t="s">
        <v>25</v>
      </c>
      <c r="F2523" s="3">
        <v>44477</v>
      </c>
      <c r="G2523" s="4">
        <v>7602</v>
      </c>
      <c r="H2523" s="5">
        <v>229</v>
      </c>
      <c r="I2523" s="2">
        <v>845</v>
      </c>
    </row>
    <row r="2524" spans="3:9" x14ac:dyDescent="0.35">
      <c r="C2524" s="2" t="s">
        <v>78</v>
      </c>
      <c r="D2524" s="2" t="s">
        <v>24</v>
      </c>
      <c r="E2524" s="2" t="s">
        <v>38</v>
      </c>
      <c r="F2524" s="3">
        <v>44477</v>
      </c>
      <c r="G2524" s="4">
        <v>4368</v>
      </c>
      <c r="H2524" s="5">
        <v>23</v>
      </c>
      <c r="I2524" s="2">
        <v>151</v>
      </c>
    </row>
    <row r="2525" spans="3:9" x14ac:dyDescent="0.35">
      <c r="C2525" s="2" t="s">
        <v>51</v>
      </c>
      <c r="D2525" s="2" t="s">
        <v>28</v>
      </c>
      <c r="E2525" s="2" t="s">
        <v>65</v>
      </c>
      <c r="F2525" s="3">
        <v>44477</v>
      </c>
      <c r="G2525" s="4">
        <v>3577</v>
      </c>
      <c r="H2525" s="5">
        <v>2</v>
      </c>
      <c r="I2525" s="2">
        <v>224</v>
      </c>
    </row>
    <row r="2526" spans="3:9" x14ac:dyDescent="0.35">
      <c r="C2526" s="2" t="s">
        <v>47</v>
      </c>
      <c r="D2526" s="2" t="s">
        <v>28</v>
      </c>
      <c r="E2526" s="2" t="s">
        <v>72</v>
      </c>
      <c r="F2526" s="3">
        <v>44477</v>
      </c>
      <c r="G2526" s="4">
        <v>2590</v>
      </c>
      <c r="H2526" s="5">
        <v>300</v>
      </c>
      <c r="I2526" s="2">
        <v>200</v>
      </c>
    </row>
    <row r="2527" spans="3:9" x14ac:dyDescent="0.35">
      <c r="C2527" s="2" t="s">
        <v>41</v>
      </c>
      <c r="D2527" s="2" t="s">
        <v>20</v>
      </c>
      <c r="E2527" s="2" t="s">
        <v>39</v>
      </c>
      <c r="F2527" s="3">
        <v>44477</v>
      </c>
      <c r="G2527" s="4">
        <v>931</v>
      </c>
      <c r="H2527" s="5">
        <v>43</v>
      </c>
      <c r="I2527" s="2">
        <v>72</v>
      </c>
    </row>
    <row r="2528" spans="3:9" x14ac:dyDescent="0.35">
      <c r="C2528" s="2" t="s">
        <v>54</v>
      </c>
      <c r="D2528" s="2" t="s">
        <v>28</v>
      </c>
      <c r="E2528" s="2" t="s">
        <v>17</v>
      </c>
      <c r="F2528" s="3">
        <v>44477</v>
      </c>
      <c r="G2528" s="4">
        <v>8750</v>
      </c>
      <c r="H2528" s="5">
        <v>207</v>
      </c>
      <c r="I2528" s="2">
        <v>283</v>
      </c>
    </row>
    <row r="2529" spans="3:9" x14ac:dyDescent="0.35">
      <c r="C2529" s="2" t="s">
        <v>59</v>
      </c>
      <c r="D2529" s="2" t="s">
        <v>15</v>
      </c>
      <c r="E2529" s="2" t="s">
        <v>43</v>
      </c>
      <c r="F2529" s="3">
        <v>44477</v>
      </c>
      <c r="G2529" s="4">
        <v>1960</v>
      </c>
      <c r="H2529" s="5">
        <v>170</v>
      </c>
      <c r="I2529" s="2">
        <v>104</v>
      </c>
    </row>
    <row r="2530" spans="3:9" x14ac:dyDescent="0.35">
      <c r="C2530" s="2" t="s">
        <v>41</v>
      </c>
      <c r="D2530" s="2" t="s">
        <v>15</v>
      </c>
      <c r="E2530" s="2" t="s">
        <v>74</v>
      </c>
      <c r="F2530" s="3">
        <v>44477</v>
      </c>
      <c r="G2530" s="4">
        <v>7252</v>
      </c>
      <c r="H2530" s="5">
        <v>189</v>
      </c>
      <c r="I2530" s="2">
        <v>363</v>
      </c>
    </row>
    <row r="2531" spans="3:9" x14ac:dyDescent="0.35">
      <c r="C2531" s="2" t="s">
        <v>14</v>
      </c>
      <c r="D2531" s="2" t="s">
        <v>24</v>
      </c>
      <c r="E2531" s="2" t="s">
        <v>16</v>
      </c>
      <c r="F2531" s="3">
        <v>44477</v>
      </c>
      <c r="G2531" s="4">
        <v>9933</v>
      </c>
      <c r="H2531" s="5">
        <v>69</v>
      </c>
      <c r="I2531" s="2">
        <v>552</v>
      </c>
    </row>
    <row r="2532" spans="3:9" x14ac:dyDescent="0.35">
      <c r="C2532" s="2" t="s">
        <v>76</v>
      </c>
      <c r="D2532" s="2" t="s">
        <v>28</v>
      </c>
      <c r="E2532" s="2" t="s">
        <v>74</v>
      </c>
      <c r="F2532" s="3">
        <v>44480</v>
      </c>
      <c r="G2532" s="4">
        <v>7434</v>
      </c>
      <c r="H2532" s="5">
        <v>267</v>
      </c>
      <c r="I2532" s="2">
        <v>413</v>
      </c>
    </row>
    <row r="2533" spans="3:9" x14ac:dyDescent="0.35">
      <c r="C2533" s="2" t="s">
        <v>23</v>
      </c>
      <c r="D2533" s="2" t="s">
        <v>28</v>
      </c>
      <c r="E2533" s="2" t="s">
        <v>32</v>
      </c>
      <c r="F2533" s="3">
        <v>44480</v>
      </c>
      <c r="G2533" s="4">
        <v>9275</v>
      </c>
      <c r="H2533" s="5">
        <v>451</v>
      </c>
      <c r="I2533" s="2">
        <v>442</v>
      </c>
    </row>
    <row r="2534" spans="3:9" x14ac:dyDescent="0.35">
      <c r="C2534" s="2" t="s">
        <v>41</v>
      </c>
      <c r="D2534" s="2" t="s">
        <v>24</v>
      </c>
      <c r="E2534" s="2" t="s">
        <v>63</v>
      </c>
      <c r="F2534" s="3">
        <v>44480</v>
      </c>
      <c r="G2534" s="4">
        <v>1274</v>
      </c>
      <c r="H2534" s="5">
        <v>246</v>
      </c>
      <c r="I2534" s="2">
        <v>51</v>
      </c>
    </row>
    <row r="2535" spans="3:9" x14ac:dyDescent="0.35">
      <c r="C2535" s="2" t="s">
        <v>23</v>
      </c>
      <c r="D2535" s="2" t="s">
        <v>45</v>
      </c>
      <c r="E2535" s="2" t="s">
        <v>65</v>
      </c>
      <c r="F2535" s="3">
        <v>44480</v>
      </c>
      <c r="G2535" s="4">
        <v>9737</v>
      </c>
      <c r="H2535" s="5">
        <v>298</v>
      </c>
      <c r="I2535" s="2">
        <v>650</v>
      </c>
    </row>
    <row r="2536" spans="3:9" x14ac:dyDescent="0.35">
      <c r="C2536" s="2" t="s">
        <v>68</v>
      </c>
      <c r="D2536" s="2" t="s">
        <v>15</v>
      </c>
      <c r="E2536" s="2" t="s">
        <v>34</v>
      </c>
      <c r="F2536" s="3">
        <v>44480</v>
      </c>
      <c r="G2536" s="4">
        <v>2569</v>
      </c>
      <c r="H2536" s="5">
        <v>153</v>
      </c>
      <c r="I2536" s="2">
        <v>257</v>
      </c>
    </row>
    <row r="2537" spans="3:9" x14ac:dyDescent="0.35">
      <c r="C2537" s="2" t="s">
        <v>71</v>
      </c>
      <c r="D2537" s="2" t="s">
        <v>45</v>
      </c>
      <c r="E2537" s="2" t="s">
        <v>44</v>
      </c>
      <c r="F2537" s="3">
        <v>44480</v>
      </c>
      <c r="G2537" s="4">
        <v>14959</v>
      </c>
      <c r="H2537" s="5">
        <v>299</v>
      </c>
      <c r="I2537" s="2">
        <v>713</v>
      </c>
    </row>
    <row r="2538" spans="3:9" x14ac:dyDescent="0.35">
      <c r="C2538" s="2" t="s">
        <v>14</v>
      </c>
      <c r="D2538" s="2" t="s">
        <v>28</v>
      </c>
      <c r="E2538" s="2" t="s">
        <v>74</v>
      </c>
      <c r="F2538" s="3">
        <v>44480</v>
      </c>
      <c r="G2538" s="4">
        <v>8939</v>
      </c>
      <c r="H2538" s="5">
        <v>38</v>
      </c>
      <c r="I2538" s="2">
        <v>389</v>
      </c>
    </row>
    <row r="2539" spans="3:9" x14ac:dyDescent="0.35">
      <c r="C2539" s="2" t="s">
        <v>42</v>
      </c>
      <c r="D2539" s="2" t="s">
        <v>20</v>
      </c>
      <c r="E2539" s="2" t="s">
        <v>61</v>
      </c>
      <c r="F2539" s="3">
        <v>44480</v>
      </c>
      <c r="G2539" s="4">
        <v>2688</v>
      </c>
      <c r="H2539" s="5">
        <v>179</v>
      </c>
      <c r="I2539" s="2">
        <v>108</v>
      </c>
    </row>
    <row r="2540" spans="3:9" x14ac:dyDescent="0.35">
      <c r="C2540" s="2" t="s">
        <v>68</v>
      </c>
      <c r="D2540" s="2" t="s">
        <v>15</v>
      </c>
      <c r="E2540" s="2" t="s">
        <v>73</v>
      </c>
      <c r="F2540" s="3">
        <v>44480</v>
      </c>
      <c r="G2540" s="4">
        <v>3675</v>
      </c>
      <c r="H2540" s="5">
        <v>178</v>
      </c>
      <c r="I2540" s="2">
        <v>217</v>
      </c>
    </row>
    <row r="2541" spans="3:9" x14ac:dyDescent="0.35">
      <c r="C2541" s="2" t="s">
        <v>68</v>
      </c>
      <c r="D2541" s="2" t="s">
        <v>24</v>
      </c>
      <c r="E2541" s="2" t="s">
        <v>49</v>
      </c>
      <c r="F2541" s="3">
        <v>44480</v>
      </c>
      <c r="G2541" s="4">
        <v>10738</v>
      </c>
      <c r="H2541" s="5">
        <v>256</v>
      </c>
      <c r="I2541" s="2">
        <v>430</v>
      </c>
    </row>
    <row r="2542" spans="3:9" x14ac:dyDescent="0.35">
      <c r="C2542" s="2" t="s">
        <v>47</v>
      </c>
      <c r="D2542" s="2" t="s">
        <v>24</v>
      </c>
      <c r="E2542" s="2" t="s">
        <v>74</v>
      </c>
      <c r="F2542" s="3">
        <v>44480</v>
      </c>
      <c r="G2542" s="4">
        <v>812</v>
      </c>
      <c r="H2542" s="5">
        <v>109</v>
      </c>
      <c r="I2542" s="2">
        <v>41</v>
      </c>
    </row>
    <row r="2543" spans="3:9" x14ac:dyDescent="0.35">
      <c r="C2543" s="2" t="s">
        <v>64</v>
      </c>
      <c r="D2543" s="2" t="s">
        <v>40</v>
      </c>
      <c r="E2543" s="2" t="s">
        <v>32</v>
      </c>
      <c r="F2543" s="3">
        <v>44480</v>
      </c>
      <c r="G2543" s="4">
        <v>10612</v>
      </c>
      <c r="H2543" s="5">
        <v>54</v>
      </c>
      <c r="I2543" s="2">
        <v>590</v>
      </c>
    </row>
    <row r="2544" spans="3:9" x14ac:dyDescent="0.35">
      <c r="C2544" s="2" t="s">
        <v>56</v>
      </c>
      <c r="D2544" s="2" t="s">
        <v>40</v>
      </c>
      <c r="E2544" s="2" t="s">
        <v>61</v>
      </c>
      <c r="F2544" s="3">
        <v>44480</v>
      </c>
      <c r="G2544" s="4">
        <v>3822</v>
      </c>
      <c r="H2544" s="5">
        <v>280</v>
      </c>
      <c r="I2544" s="2">
        <v>160</v>
      </c>
    </row>
    <row r="2545" spans="3:9" x14ac:dyDescent="0.35">
      <c r="C2545" s="2" t="s">
        <v>33</v>
      </c>
      <c r="D2545" s="2" t="s">
        <v>28</v>
      </c>
      <c r="E2545" s="2" t="s">
        <v>32</v>
      </c>
      <c r="F2545" s="3">
        <v>44480</v>
      </c>
      <c r="G2545" s="4">
        <v>1463</v>
      </c>
      <c r="H2545" s="5">
        <v>195</v>
      </c>
      <c r="I2545" s="2">
        <v>67</v>
      </c>
    </row>
    <row r="2546" spans="3:9" x14ac:dyDescent="0.35">
      <c r="C2546" s="2" t="s">
        <v>54</v>
      </c>
      <c r="D2546" s="2" t="s">
        <v>24</v>
      </c>
      <c r="E2546" s="2" t="s">
        <v>53</v>
      </c>
      <c r="F2546" s="3">
        <v>44480</v>
      </c>
      <c r="G2546" s="4">
        <v>3262</v>
      </c>
      <c r="H2546" s="5">
        <v>350</v>
      </c>
      <c r="I2546" s="2">
        <v>126</v>
      </c>
    </row>
    <row r="2547" spans="3:9" x14ac:dyDescent="0.35">
      <c r="C2547" s="2" t="s">
        <v>76</v>
      </c>
      <c r="D2547" s="2" t="s">
        <v>28</v>
      </c>
      <c r="E2547" s="2" t="s">
        <v>72</v>
      </c>
      <c r="F2547" s="3">
        <v>44480</v>
      </c>
      <c r="G2547" s="4">
        <v>217</v>
      </c>
      <c r="H2547" s="5">
        <v>55</v>
      </c>
      <c r="I2547" s="2">
        <v>17</v>
      </c>
    </row>
    <row r="2548" spans="3:9" x14ac:dyDescent="0.35">
      <c r="C2548" s="2" t="s">
        <v>47</v>
      </c>
      <c r="D2548" s="2" t="s">
        <v>20</v>
      </c>
      <c r="E2548" s="2" t="s">
        <v>53</v>
      </c>
      <c r="F2548" s="3">
        <v>44480</v>
      </c>
      <c r="G2548" s="4">
        <v>5600</v>
      </c>
      <c r="H2548" s="5">
        <v>50</v>
      </c>
      <c r="I2548" s="2">
        <v>187</v>
      </c>
    </row>
    <row r="2549" spans="3:9" x14ac:dyDescent="0.35">
      <c r="C2549" s="2" t="s">
        <v>47</v>
      </c>
      <c r="D2549" s="2" t="s">
        <v>40</v>
      </c>
      <c r="E2549" s="2" t="s">
        <v>61</v>
      </c>
      <c r="F2549" s="3">
        <v>44480</v>
      </c>
      <c r="G2549" s="4">
        <v>1120</v>
      </c>
      <c r="H2549" s="5">
        <v>121</v>
      </c>
      <c r="I2549" s="2">
        <v>56</v>
      </c>
    </row>
    <row r="2550" spans="3:9" x14ac:dyDescent="0.35">
      <c r="C2550" s="2" t="s">
        <v>37</v>
      </c>
      <c r="D2550" s="2" t="s">
        <v>40</v>
      </c>
      <c r="E2550" s="2" t="s">
        <v>17</v>
      </c>
      <c r="F2550" s="3">
        <v>44480</v>
      </c>
      <c r="G2550" s="4">
        <v>294</v>
      </c>
      <c r="H2550" s="5">
        <v>20</v>
      </c>
      <c r="I2550" s="2">
        <v>11</v>
      </c>
    </row>
    <row r="2551" spans="3:9" x14ac:dyDescent="0.35">
      <c r="C2551" s="2" t="s">
        <v>66</v>
      </c>
      <c r="D2551" s="2" t="s">
        <v>40</v>
      </c>
      <c r="E2551" s="2" t="s">
        <v>44</v>
      </c>
      <c r="F2551" s="3">
        <v>44481</v>
      </c>
      <c r="G2551" s="4">
        <v>5663</v>
      </c>
      <c r="H2551" s="5">
        <v>231</v>
      </c>
      <c r="I2551" s="2">
        <v>334</v>
      </c>
    </row>
    <row r="2552" spans="3:9" x14ac:dyDescent="0.35">
      <c r="C2552" s="2" t="s">
        <v>77</v>
      </c>
      <c r="D2552" s="2" t="s">
        <v>40</v>
      </c>
      <c r="E2552" s="2" t="s">
        <v>53</v>
      </c>
      <c r="F2552" s="3">
        <v>44481</v>
      </c>
      <c r="G2552" s="4">
        <v>10689</v>
      </c>
      <c r="H2552" s="5">
        <v>83</v>
      </c>
      <c r="I2552" s="2">
        <v>428</v>
      </c>
    </row>
    <row r="2553" spans="3:9" x14ac:dyDescent="0.35">
      <c r="C2553" s="2" t="s">
        <v>37</v>
      </c>
      <c r="D2553" s="2" t="s">
        <v>20</v>
      </c>
      <c r="E2553" s="2" t="s">
        <v>57</v>
      </c>
      <c r="F2553" s="3">
        <v>44481</v>
      </c>
      <c r="G2553" s="4">
        <v>70</v>
      </c>
      <c r="H2553" s="5">
        <v>197</v>
      </c>
      <c r="I2553" s="2">
        <v>3</v>
      </c>
    </row>
    <row r="2554" spans="3:9" x14ac:dyDescent="0.35">
      <c r="C2554" s="2" t="s">
        <v>48</v>
      </c>
      <c r="D2554" s="2" t="s">
        <v>15</v>
      </c>
      <c r="E2554" s="2" t="s">
        <v>61</v>
      </c>
      <c r="F2554" s="3">
        <v>44481</v>
      </c>
      <c r="G2554" s="4">
        <v>9093</v>
      </c>
      <c r="H2554" s="5">
        <v>45</v>
      </c>
      <c r="I2554" s="2">
        <v>379</v>
      </c>
    </row>
    <row r="2555" spans="3:9" x14ac:dyDescent="0.35">
      <c r="C2555" s="2" t="s">
        <v>52</v>
      </c>
      <c r="D2555" s="2" t="s">
        <v>24</v>
      </c>
      <c r="E2555" s="2" t="s">
        <v>61</v>
      </c>
      <c r="F2555" s="3">
        <v>44481</v>
      </c>
      <c r="G2555" s="4">
        <v>14238</v>
      </c>
      <c r="H2555" s="5">
        <v>193</v>
      </c>
      <c r="I2555" s="2">
        <v>594</v>
      </c>
    </row>
    <row r="2556" spans="3:9" x14ac:dyDescent="0.35">
      <c r="C2556" s="2" t="s">
        <v>51</v>
      </c>
      <c r="D2556" s="2" t="s">
        <v>40</v>
      </c>
      <c r="E2556" s="2" t="s">
        <v>49</v>
      </c>
      <c r="F2556" s="3">
        <v>44481</v>
      </c>
      <c r="G2556" s="4">
        <v>2408</v>
      </c>
      <c r="H2556" s="5">
        <v>103</v>
      </c>
      <c r="I2556" s="2">
        <v>84</v>
      </c>
    </row>
    <row r="2557" spans="3:9" x14ac:dyDescent="0.35">
      <c r="C2557" s="2" t="s">
        <v>70</v>
      </c>
      <c r="D2557" s="2" t="s">
        <v>15</v>
      </c>
      <c r="E2557" s="2" t="s">
        <v>49</v>
      </c>
      <c r="F2557" s="3">
        <v>44481</v>
      </c>
      <c r="G2557" s="4">
        <v>203</v>
      </c>
      <c r="H2557" s="5">
        <v>158</v>
      </c>
      <c r="I2557" s="2">
        <v>8</v>
      </c>
    </row>
    <row r="2558" spans="3:9" x14ac:dyDescent="0.35">
      <c r="C2558" s="2" t="s">
        <v>23</v>
      </c>
      <c r="D2558" s="2" t="s">
        <v>45</v>
      </c>
      <c r="E2558" s="2" t="s">
        <v>17</v>
      </c>
      <c r="F2558" s="3">
        <v>44481</v>
      </c>
      <c r="G2558" s="4">
        <v>2359</v>
      </c>
      <c r="H2558" s="5">
        <v>163</v>
      </c>
      <c r="I2558" s="2">
        <v>99</v>
      </c>
    </row>
    <row r="2559" spans="3:9" x14ac:dyDescent="0.35">
      <c r="C2559" s="2" t="s">
        <v>66</v>
      </c>
      <c r="D2559" s="2" t="s">
        <v>24</v>
      </c>
      <c r="E2559" s="2" t="s">
        <v>61</v>
      </c>
      <c r="F2559" s="3">
        <v>44481</v>
      </c>
      <c r="G2559" s="4">
        <v>6650</v>
      </c>
      <c r="H2559" s="5">
        <v>42</v>
      </c>
      <c r="I2559" s="2">
        <v>247</v>
      </c>
    </row>
    <row r="2560" spans="3:9" x14ac:dyDescent="0.35">
      <c r="C2560" s="2" t="s">
        <v>66</v>
      </c>
      <c r="D2560" s="2" t="s">
        <v>15</v>
      </c>
      <c r="E2560" s="2" t="s">
        <v>73</v>
      </c>
      <c r="F2560" s="3">
        <v>44481</v>
      </c>
      <c r="G2560" s="4">
        <v>5845</v>
      </c>
      <c r="H2560" s="5">
        <v>25</v>
      </c>
      <c r="I2560" s="2">
        <v>390</v>
      </c>
    </row>
    <row r="2561" spans="3:9" x14ac:dyDescent="0.35">
      <c r="C2561" s="2" t="s">
        <v>52</v>
      </c>
      <c r="D2561" s="2" t="s">
        <v>28</v>
      </c>
      <c r="E2561" s="2" t="s">
        <v>17</v>
      </c>
      <c r="F2561" s="3">
        <v>44481</v>
      </c>
      <c r="G2561" s="4">
        <v>3206</v>
      </c>
      <c r="H2561" s="5">
        <v>179</v>
      </c>
      <c r="I2561" s="2">
        <v>124</v>
      </c>
    </row>
    <row r="2562" spans="3:9" x14ac:dyDescent="0.35">
      <c r="C2562" s="2" t="s">
        <v>77</v>
      </c>
      <c r="D2562" s="2" t="s">
        <v>24</v>
      </c>
      <c r="E2562" s="2" t="s">
        <v>32</v>
      </c>
      <c r="F2562" s="3">
        <v>44481</v>
      </c>
      <c r="G2562" s="4">
        <v>2632</v>
      </c>
      <c r="H2562" s="5">
        <v>241</v>
      </c>
      <c r="I2562" s="2">
        <v>155</v>
      </c>
    </row>
    <row r="2563" spans="3:9" x14ac:dyDescent="0.35">
      <c r="C2563" s="2" t="s">
        <v>69</v>
      </c>
      <c r="D2563" s="2" t="s">
        <v>24</v>
      </c>
      <c r="E2563" s="2" t="s">
        <v>44</v>
      </c>
      <c r="F2563" s="3">
        <v>44481</v>
      </c>
      <c r="G2563" s="4">
        <v>6895</v>
      </c>
      <c r="H2563" s="5">
        <v>148</v>
      </c>
      <c r="I2563" s="2">
        <v>406</v>
      </c>
    </row>
    <row r="2564" spans="3:9" x14ac:dyDescent="0.35">
      <c r="C2564" s="2" t="s">
        <v>56</v>
      </c>
      <c r="D2564" s="2" t="s">
        <v>40</v>
      </c>
      <c r="E2564" s="2" t="s">
        <v>72</v>
      </c>
      <c r="F2564" s="3">
        <v>44481</v>
      </c>
      <c r="G2564" s="4">
        <v>140</v>
      </c>
      <c r="H2564" s="5">
        <v>419</v>
      </c>
      <c r="I2564" s="2">
        <v>20</v>
      </c>
    </row>
    <row r="2565" spans="3:9" x14ac:dyDescent="0.35">
      <c r="C2565" s="2" t="s">
        <v>62</v>
      </c>
      <c r="D2565" s="2" t="s">
        <v>45</v>
      </c>
      <c r="E2565" s="2" t="s">
        <v>57</v>
      </c>
      <c r="F2565" s="3">
        <v>44482</v>
      </c>
      <c r="G2565" s="4">
        <v>2107</v>
      </c>
      <c r="H2565" s="5">
        <v>143</v>
      </c>
      <c r="I2565" s="2">
        <v>82</v>
      </c>
    </row>
    <row r="2566" spans="3:9" x14ac:dyDescent="0.35">
      <c r="C2566" s="2" t="s">
        <v>14</v>
      </c>
      <c r="D2566" s="2" t="s">
        <v>24</v>
      </c>
      <c r="E2566" s="2" t="s">
        <v>73</v>
      </c>
      <c r="F2566" s="3">
        <v>44482</v>
      </c>
      <c r="G2566" s="4">
        <v>10136</v>
      </c>
      <c r="H2566" s="5">
        <v>47</v>
      </c>
      <c r="I2566" s="2">
        <v>676</v>
      </c>
    </row>
    <row r="2567" spans="3:9" x14ac:dyDescent="0.35">
      <c r="C2567" s="2" t="s">
        <v>69</v>
      </c>
      <c r="D2567" s="2" t="s">
        <v>15</v>
      </c>
      <c r="E2567" s="2" t="s">
        <v>26</v>
      </c>
      <c r="F2567" s="3">
        <v>44482</v>
      </c>
      <c r="G2567" s="4">
        <v>15722</v>
      </c>
      <c r="H2567" s="5">
        <v>73</v>
      </c>
      <c r="I2567" s="2">
        <v>1966</v>
      </c>
    </row>
    <row r="2568" spans="3:9" x14ac:dyDescent="0.35">
      <c r="C2568" s="2" t="s">
        <v>54</v>
      </c>
      <c r="D2568" s="2" t="s">
        <v>24</v>
      </c>
      <c r="E2568" s="2" t="s">
        <v>57</v>
      </c>
      <c r="F2568" s="3">
        <v>44482</v>
      </c>
      <c r="G2568" s="4">
        <v>1323</v>
      </c>
      <c r="H2568" s="5">
        <v>288</v>
      </c>
      <c r="I2568" s="2">
        <v>49</v>
      </c>
    </row>
    <row r="2569" spans="3:9" x14ac:dyDescent="0.35">
      <c r="C2569" s="2" t="s">
        <v>69</v>
      </c>
      <c r="D2569" s="2" t="s">
        <v>28</v>
      </c>
      <c r="E2569" s="2" t="s">
        <v>26</v>
      </c>
      <c r="F2569" s="3">
        <v>44482</v>
      </c>
      <c r="G2569" s="4">
        <v>4767</v>
      </c>
      <c r="H2569" s="5">
        <v>5</v>
      </c>
      <c r="I2569" s="2">
        <v>398</v>
      </c>
    </row>
    <row r="2570" spans="3:9" x14ac:dyDescent="0.35">
      <c r="C2570" s="2" t="s">
        <v>66</v>
      </c>
      <c r="D2570" s="2" t="s">
        <v>20</v>
      </c>
      <c r="E2570" s="2" t="s">
        <v>58</v>
      </c>
      <c r="F2570" s="3">
        <v>44482</v>
      </c>
      <c r="G2570" s="4">
        <v>20825</v>
      </c>
      <c r="H2570" s="5">
        <v>258</v>
      </c>
      <c r="I2570" s="2">
        <v>2314</v>
      </c>
    </row>
    <row r="2571" spans="3:9" x14ac:dyDescent="0.35">
      <c r="C2571" s="2" t="s">
        <v>71</v>
      </c>
      <c r="D2571" s="2" t="s">
        <v>45</v>
      </c>
      <c r="E2571" s="2" t="s">
        <v>65</v>
      </c>
      <c r="F2571" s="3">
        <v>44482</v>
      </c>
      <c r="G2571" s="4">
        <v>4627</v>
      </c>
      <c r="H2571" s="5">
        <v>300</v>
      </c>
      <c r="I2571" s="2">
        <v>331</v>
      </c>
    </row>
    <row r="2572" spans="3:9" x14ac:dyDescent="0.35">
      <c r="C2572" s="2" t="s">
        <v>30</v>
      </c>
      <c r="D2572" s="2" t="s">
        <v>15</v>
      </c>
      <c r="E2572" s="2" t="s">
        <v>38</v>
      </c>
      <c r="F2572" s="3">
        <v>44483</v>
      </c>
      <c r="G2572" s="4">
        <v>4095</v>
      </c>
      <c r="H2572" s="5">
        <v>2</v>
      </c>
      <c r="I2572" s="2">
        <v>158</v>
      </c>
    </row>
    <row r="2573" spans="3:9" x14ac:dyDescent="0.35">
      <c r="C2573" s="2" t="s">
        <v>37</v>
      </c>
      <c r="D2573" s="2" t="s">
        <v>15</v>
      </c>
      <c r="E2573" s="2" t="s">
        <v>65</v>
      </c>
      <c r="F2573" s="3">
        <v>44483</v>
      </c>
      <c r="G2573" s="4">
        <v>8365</v>
      </c>
      <c r="H2573" s="5">
        <v>98</v>
      </c>
      <c r="I2573" s="2">
        <v>761</v>
      </c>
    </row>
    <row r="2574" spans="3:9" x14ac:dyDescent="0.35">
      <c r="C2574" s="2" t="s">
        <v>54</v>
      </c>
      <c r="D2574" s="2" t="s">
        <v>24</v>
      </c>
      <c r="E2574" s="2" t="s">
        <v>74</v>
      </c>
      <c r="F2574" s="3">
        <v>44483</v>
      </c>
      <c r="G2574" s="4">
        <v>4193</v>
      </c>
      <c r="H2574" s="5">
        <v>123</v>
      </c>
      <c r="I2574" s="2">
        <v>210</v>
      </c>
    </row>
    <row r="2575" spans="3:9" x14ac:dyDescent="0.35">
      <c r="C2575" s="2" t="s">
        <v>41</v>
      </c>
      <c r="D2575" s="2" t="s">
        <v>40</v>
      </c>
      <c r="E2575" s="2" t="s">
        <v>38</v>
      </c>
      <c r="F2575" s="3">
        <v>44483</v>
      </c>
      <c r="G2575" s="4">
        <v>5754</v>
      </c>
      <c r="H2575" s="5">
        <v>335</v>
      </c>
      <c r="I2575" s="2">
        <v>206</v>
      </c>
    </row>
    <row r="2576" spans="3:9" x14ac:dyDescent="0.35">
      <c r="C2576" s="2" t="s">
        <v>14</v>
      </c>
      <c r="D2576" s="2" t="s">
        <v>45</v>
      </c>
      <c r="E2576" s="2" t="s">
        <v>72</v>
      </c>
      <c r="F2576" s="3">
        <v>44483</v>
      </c>
      <c r="G2576" s="4">
        <v>9093</v>
      </c>
      <c r="H2576" s="5">
        <v>211</v>
      </c>
      <c r="I2576" s="2">
        <v>827</v>
      </c>
    </row>
    <row r="2577" spans="3:9" x14ac:dyDescent="0.35">
      <c r="C2577" s="2" t="s">
        <v>30</v>
      </c>
      <c r="D2577" s="2" t="s">
        <v>28</v>
      </c>
      <c r="E2577" s="2" t="s">
        <v>53</v>
      </c>
      <c r="F2577" s="3">
        <v>44483</v>
      </c>
      <c r="G2577" s="4">
        <v>3675</v>
      </c>
      <c r="H2577" s="5">
        <v>342</v>
      </c>
      <c r="I2577" s="2">
        <v>154</v>
      </c>
    </row>
    <row r="2578" spans="3:9" x14ac:dyDescent="0.35">
      <c r="C2578" s="2" t="s">
        <v>33</v>
      </c>
      <c r="D2578" s="2" t="s">
        <v>15</v>
      </c>
      <c r="E2578" s="2" t="s">
        <v>31</v>
      </c>
      <c r="F2578" s="3">
        <v>44484</v>
      </c>
      <c r="G2578" s="4">
        <v>2555</v>
      </c>
      <c r="H2578" s="5">
        <v>74</v>
      </c>
      <c r="I2578" s="2">
        <v>135</v>
      </c>
    </row>
    <row r="2579" spans="3:9" x14ac:dyDescent="0.35">
      <c r="C2579" s="2" t="s">
        <v>66</v>
      </c>
      <c r="D2579" s="2" t="s">
        <v>28</v>
      </c>
      <c r="E2579" s="2" t="s">
        <v>72</v>
      </c>
      <c r="F2579" s="3">
        <v>44484</v>
      </c>
      <c r="G2579" s="4">
        <v>1071</v>
      </c>
      <c r="H2579" s="5">
        <v>205</v>
      </c>
      <c r="I2579" s="2">
        <v>134</v>
      </c>
    </row>
    <row r="2580" spans="3:9" x14ac:dyDescent="0.35">
      <c r="C2580" s="2" t="s">
        <v>76</v>
      </c>
      <c r="D2580" s="2" t="s">
        <v>28</v>
      </c>
      <c r="E2580" s="2" t="s">
        <v>53</v>
      </c>
      <c r="F2580" s="3">
        <v>44484</v>
      </c>
      <c r="G2580" s="4">
        <v>3612</v>
      </c>
      <c r="H2580" s="5">
        <v>191</v>
      </c>
      <c r="I2580" s="2">
        <v>145</v>
      </c>
    </row>
    <row r="2581" spans="3:9" x14ac:dyDescent="0.35">
      <c r="C2581" s="2" t="s">
        <v>52</v>
      </c>
      <c r="D2581" s="2" t="s">
        <v>28</v>
      </c>
      <c r="E2581" s="2" t="s">
        <v>34</v>
      </c>
      <c r="F2581" s="3">
        <v>44484</v>
      </c>
      <c r="G2581" s="4">
        <v>1540</v>
      </c>
      <c r="H2581" s="5">
        <v>229</v>
      </c>
      <c r="I2581" s="2">
        <v>97</v>
      </c>
    </row>
    <row r="2582" spans="3:9" x14ac:dyDescent="0.35">
      <c r="C2582" s="2" t="s">
        <v>14</v>
      </c>
      <c r="D2582" s="2" t="s">
        <v>45</v>
      </c>
      <c r="E2582" s="2" t="s">
        <v>63</v>
      </c>
      <c r="F2582" s="3">
        <v>44484</v>
      </c>
      <c r="G2582" s="4">
        <v>6790</v>
      </c>
      <c r="H2582" s="5">
        <v>235</v>
      </c>
      <c r="I2582" s="2">
        <v>262</v>
      </c>
    </row>
    <row r="2583" spans="3:9" x14ac:dyDescent="0.35">
      <c r="C2583" s="2" t="s">
        <v>77</v>
      </c>
      <c r="D2583" s="2" t="s">
        <v>15</v>
      </c>
      <c r="E2583" s="2" t="s">
        <v>49</v>
      </c>
      <c r="F2583" s="3">
        <v>44487</v>
      </c>
      <c r="G2583" s="4">
        <v>9863</v>
      </c>
      <c r="H2583" s="5">
        <v>165</v>
      </c>
      <c r="I2583" s="2">
        <v>353</v>
      </c>
    </row>
    <row r="2584" spans="3:9" x14ac:dyDescent="0.35">
      <c r="C2584" s="2" t="s">
        <v>48</v>
      </c>
      <c r="D2584" s="2" t="s">
        <v>40</v>
      </c>
      <c r="E2584" s="2" t="s">
        <v>73</v>
      </c>
      <c r="F2584" s="3">
        <v>44487</v>
      </c>
      <c r="G2584" s="4">
        <v>1106</v>
      </c>
      <c r="H2584" s="5">
        <v>160</v>
      </c>
      <c r="I2584" s="2">
        <v>74</v>
      </c>
    </row>
    <row r="2585" spans="3:9" x14ac:dyDescent="0.35">
      <c r="C2585" s="2" t="s">
        <v>14</v>
      </c>
      <c r="D2585" s="2" t="s">
        <v>40</v>
      </c>
      <c r="E2585" s="2" t="s">
        <v>57</v>
      </c>
      <c r="F2585" s="3">
        <v>44487</v>
      </c>
      <c r="G2585" s="4">
        <v>3129</v>
      </c>
      <c r="H2585" s="5">
        <v>299</v>
      </c>
      <c r="I2585" s="2">
        <v>105</v>
      </c>
    </row>
    <row r="2586" spans="3:9" x14ac:dyDescent="0.35">
      <c r="C2586" s="2" t="s">
        <v>52</v>
      </c>
      <c r="D2586" s="2" t="s">
        <v>40</v>
      </c>
      <c r="E2586" s="2" t="s">
        <v>43</v>
      </c>
      <c r="F2586" s="3">
        <v>44487</v>
      </c>
      <c r="G2586" s="4">
        <v>7077</v>
      </c>
      <c r="H2586" s="5">
        <v>136</v>
      </c>
      <c r="I2586" s="2">
        <v>373</v>
      </c>
    </row>
    <row r="2587" spans="3:9" x14ac:dyDescent="0.35">
      <c r="C2587" s="2" t="s">
        <v>41</v>
      </c>
      <c r="D2587" s="2" t="s">
        <v>40</v>
      </c>
      <c r="E2587" s="2" t="s">
        <v>26</v>
      </c>
      <c r="F2587" s="3">
        <v>44487</v>
      </c>
      <c r="G2587" s="4">
        <v>392</v>
      </c>
      <c r="H2587" s="5">
        <v>51</v>
      </c>
      <c r="I2587" s="2">
        <v>27</v>
      </c>
    </row>
    <row r="2588" spans="3:9" x14ac:dyDescent="0.35">
      <c r="C2588" s="2" t="s">
        <v>51</v>
      </c>
      <c r="D2588" s="2" t="s">
        <v>20</v>
      </c>
      <c r="E2588" s="2" t="s">
        <v>38</v>
      </c>
      <c r="F2588" s="3">
        <v>44487</v>
      </c>
      <c r="G2588" s="4">
        <v>7952</v>
      </c>
      <c r="H2588" s="5">
        <v>194</v>
      </c>
      <c r="I2588" s="2">
        <v>319</v>
      </c>
    </row>
    <row r="2589" spans="3:9" x14ac:dyDescent="0.35">
      <c r="C2589" s="2" t="s">
        <v>23</v>
      </c>
      <c r="D2589" s="2" t="s">
        <v>45</v>
      </c>
      <c r="E2589" s="2" t="s">
        <v>74</v>
      </c>
      <c r="F2589" s="3">
        <v>44487</v>
      </c>
      <c r="G2589" s="4">
        <v>10703</v>
      </c>
      <c r="H2589" s="5">
        <v>166</v>
      </c>
      <c r="I2589" s="2">
        <v>487</v>
      </c>
    </row>
    <row r="2590" spans="3:9" x14ac:dyDescent="0.35">
      <c r="C2590" s="2" t="s">
        <v>56</v>
      </c>
      <c r="D2590" s="2" t="s">
        <v>20</v>
      </c>
      <c r="E2590" s="2" t="s">
        <v>75</v>
      </c>
      <c r="F2590" s="3">
        <v>44487</v>
      </c>
      <c r="G2590" s="4">
        <v>9660</v>
      </c>
      <c r="H2590" s="5">
        <v>132</v>
      </c>
      <c r="I2590" s="2">
        <v>440</v>
      </c>
    </row>
    <row r="2591" spans="3:9" x14ac:dyDescent="0.35">
      <c r="C2591" s="2" t="s">
        <v>64</v>
      </c>
      <c r="D2591" s="2" t="s">
        <v>20</v>
      </c>
      <c r="E2591" s="2" t="s">
        <v>73</v>
      </c>
      <c r="F2591" s="3">
        <v>44487</v>
      </c>
      <c r="G2591" s="4">
        <v>3808</v>
      </c>
      <c r="H2591" s="5">
        <v>191</v>
      </c>
      <c r="I2591" s="2">
        <v>293</v>
      </c>
    </row>
    <row r="2592" spans="3:9" x14ac:dyDescent="0.35">
      <c r="C2592" s="2" t="s">
        <v>62</v>
      </c>
      <c r="D2592" s="2" t="s">
        <v>28</v>
      </c>
      <c r="E2592" s="2" t="s">
        <v>65</v>
      </c>
      <c r="F2592" s="3">
        <v>44487</v>
      </c>
      <c r="G2592" s="4">
        <v>4060</v>
      </c>
      <c r="H2592" s="5">
        <v>353</v>
      </c>
      <c r="I2592" s="2">
        <v>313</v>
      </c>
    </row>
    <row r="2593" spans="3:9" x14ac:dyDescent="0.35">
      <c r="C2593" s="2" t="s">
        <v>14</v>
      </c>
      <c r="D2593" s="2" t="s">
        <v>15</v>
      </c>
      <c r="E2593" s="2" t="s">
        <v>75</v>
      </c>
      <c r="F2593" s="3">
        <v>44487</v>
      </c>
      <c r="G2593" s="4">
        <v>12236</v>
      </c>
      <c r="H2593" s="5">
        <v>42</v>
      </c>
      <c r="I2593" s="2">
        <v>816</v>
      </c>
    </row>
    <row r="2594" spans="3:9" x14ac:dyDescent="0.35">
      <c r="C2594" s="2" t="s">
        <v>70</v>
      </c>
      <c r="D2594" s="2" t="s">
        <v>45</v>
      </c>
      <c r="E2594" s="2" t="s">
        <v>49</v>
      </c>
      <c r="F2594" s="3">
        <v>44488</v>
      </c>
      <c r="G2594" s="4">
        <v>959</v>
      </c>
      <c r="H2594" s="5">
        <v>16</v>
      </c>
      <c r="I2594" s="2">
        <v>44</v>
      </c>
    </row>
    <row r="2595" spans="3:9" x14ac:dyDescent="0.35">
      <c r="C2595" s="2" t="s">
        <v>52</v>
      </c>
      <c r="D2595" s="2" t="s">
        <v>45</v>
      </c>
      <c r="E2595" s="2" t="s">
        <v>26</v>
      </c>
      <c r="F2595" s="3">
        <v>44488</v>
      </c>
      <c r="G2595" s="4">
        <v>2114</v>
      </c>
      <c r="H2595" s="5">
        <v>100</v>
      </c>
      <c r="I2595" s="2">
        <v>193</v>
      </c>
    </row>
    <row r="2596" spans="3:9" x14ac:dyDescent="0.35">
      <c r="C2596" s="2" t="s">
        <v>35</v>
      </c>
      <c r="D2596" s="2" t="s">
        <v>24</v>
      </c>
      <c r="E2596" s="2" t="s">
        <v>57</v>
      </c>
      <c r="F2596" s="3">
        <v>44488</v>
      </c>
      <c r="G2596" s="4">
        <v>1743</v>
      </c>
      <c r="H2596" s="5">
        <v>9</v>
      </c>
      <c r="I2596" s="2">
        <v>61</v>
      </c>
    </row>
    <row r="2597" spans="3:9" x14ac:dyDescent="0.35">
      <c r="C2597" s="2" t="s">
        <v>37</v>
      </c>
      <c r="D2597" s="2" t="s">
        <v>45</v>
      </c>
      <c r="E2597" s="2" t="s">
        <v>58</v>
      </c>
      <c r="F2597" s="3">
        <v>44488</v>
      </c>
      <c r="G2597" s="4">
        <v>9044</v>
      </c>
      <c r="H2597" s="5">
        <v>214</v>
      </c>
      <c r="I2597" s="2">
        <v>823</v>
      </c>
    </row>
    <row r="2598" spans="3:9" x14ac:dyDescent="0.35">
      <c r="C2598" s="2" t="s">
        <v>30</v>
      </c>
      <c r="D2598" s="2" t="s">
        <v>40</v>
      </c>
      <c r="E2598" s="2" t="s">
        <v>72</v>
      </c>
      <c r="F2598" s="3">
        <v>44488</v>
      </c>
      <c r="G2598" s="4">
        <v>9506</v>
      </c>
      <c r="H2598" s="5">
        <v>137</v>
      </c>
      <c r="I2598" s="2">
        <v>951</v>
      </c>
    </row>
    <row r="2599" spans="3:9" x14ac:dyDescent="0.35">
      <c r="C2599" s="2" t="s">
        <v>78</v>
      </c>
      <c r="D2599" s="2" t="s">
        <v>40</v>
      </c>
      <c r="E2599" s="2" t="s">
        <v>43</v>
      </c>
      <c r="F2599" s="3">
        <v>44488</v>
      </c>
      <c r="G2599" s="4">
        <v>6608</v>
      </c>
      <c r="H2599" s="5">
        <v>79</v>
      </c>
      <c r="I2599" s="2">
        <v>276</v>
      </c>
    </row>
    <row r="2600" spans="3:9" x14ac:dyDescent="0.35">
      <c r="C2600" s="2" t="s">
        <v>66</v>
      </c>
      <c r="D2600" s="2" t="s">
        <v>28</v>
      </c>
      <c r="E2600" s="2" t="s">
        <v>16</v>
      </c>
      <c r="F2600" s="3">
        <v>44488</v>
      </c>
      <c r="G2600" s="4">
        <v>1799</v>
      </c>
      <c r="H2600" s="5">
        <v>19</v>
      </c>
      <c r="I2600" s="2">
        <v>90</v>
      </c>
    </row>
    <row r="2601" spans="3:9" x14ac:dyDescent="0.35">
      <c r="C2601" s="2" t="s">
        <v>62</v>
      </c>
      <c r="D2601" s="2" t="s">
        <v>40</v>
      </c>
      <c r="E2601" s="2" t="s">
        <v>65</v>
      </c>
      <c r="F2601" s="3">
        <v>44488</v>
      </c>
      <c r="G2601" s="4">
        <v>5425</v>
      </c>
      <c r="H2601" s="5">
        <v>18</v>
      </c>
      <c r="I2601" s="2">
        <v>453</v>
      </c>
    </row>
    <row r="2602" spans="3:9" x14ac:dyDescent="0.35">
      <c r="C2602" s="2" t="s">
        <v>14</v>
      </c>
      <c r="D2602" s="2" t="s">
        <v>15</v>
      </c>
      <c r="E2602" s="2" t="s">
        <v>58</v>
      </c>
      <c r="F2602" s="3">
        <v>44488</v>
      </c>
      <c r="G2602" s="4">
        <v>5292</v>
      </c>
      <c r="H2602" s="5">
        <v>170</v>
      </c>
      <c r="I2602" s="2">
        <v>441</v>
      </c>
    </row>
    <row r="2603" spans="3:9" x14ac:dyDescent="0.35">
      <c r="C2603" s="2" t="s">
        <v>56</v>
      </c>
      <c r="D2603" s="2" t="s">
        <v>45</v>
      </c>
      <c r="E2603" s="2" t="s">
        <v>25</v>
      </c>
      <c r="F2603" s="3">
        <v>44488</v>
      </c>
      <c r="G2603" s="4">
        <v>2352</v>
      </c>
      <c r="H2603" s="5">
        <v>155</v>
      </c>
      <c r="I2603" s="2">
        <v>168</v>
      </c>
    </row>
    <row r="2604" spans="3:9" x14ac:dyDescent="0.35">
      <c r="C2604" s="2" t="s">
        <v>78</v>
      </c>
      <c r="D2604" s="2" t="s">
        <v>40</v>
      </c>
      <c r="E2604" s="2" t="s">
        <v>38</v>
      </c>
      <c r="F2604" s="3">
        <v>44488</v>
      </c>
      <c r="G2604" s="4">
        <v>5236</v>
      </c>
      <c r="H2604" s="5">
        <v>496</v>
      </c>
      <c r="I2604" s="2">
        <v>202</v>
      </c>
    </row>
    <row r="2605" spans="3:9" x14ac:dyDescent="0.35">
      <c r="C2605" s="2" t="s">
        <v>42</v>
      </c>
      <c r="D2605" s="2" t="s">
        <v>45</v>
      </c>
      <c r="E2605" s="2" t="s">
        <v>53</v>
      </c>
      <c r="F2605" s="3">
        <v>44488</v>
      </c>
      <c r="G2605" s="4">
        <v>4354</v>
      </c>
      <c r="H2605" s="5">
        <v>50</v>
      </c>
      <c r="I2605" s="2">
        <v>146</v>
      </c>
    </row>
    <row r="2606" spans="3:9" x14ac:dyDescent="0.35">
      <c r="C2606" s="2" t="s">
        <v>42</v>
      </c>
      <c r="D2606" s="2" t="s">
        <v>28</v>
      </c>
      <c r="E2606" s="2" t="s">
        <v>44</v>
      </c>
      <c r="F2606" s="3">
        <v>44488</v>
      </c>
      <c r="G2606" s="4">
        <v>7133</v>
      </c>
      <c r="H2606" s="5">
        <v>51</v>
      </c>
      <c r="I2606" s="2">
        <v>376</v>
      </c>
    </row>
    <row r="2607" spans="3:9" x14ac:dyDescent="0.35">
      <c r="C2607" s="2" t="s">
        <v>77</v>
      </c>
      <c r="D2607" s="2" t="s">
        <v>20</v>
      </c>
      <c r="E2607" s="2" t="s">
        <v>72</v>
      </c>
      <c r="F2607" s="3">
        <v>44488</v>
      </c>
      <c r="G2607" s="4">
        <v>3066</v>
      </c>
      <c r="H2607" s="5">
        <v>253</v>
      </c>
      <c r="I2607" s="2">
        <v>256</v>
      </c>
    </row>
    <row r="2608" spans="3:9" x14ac:dyDescent="0.35">
      <c r="C2608" s="2" t="s">
        <v>66</v>
      </c>
      <c r="D2608" s="2" t="s">
        <v>24</v>
      </c>
      <c r="E2608" s="2" t="s">
        <v>63</v>
      </c>
      <c r="F2608" s="3">
        <v>44488</v>
      </c>
      <c r="G2608" s="4">
        <v>15932</v>
      </c>
      <c r="H2608" s="5">
        <v>292</v>
      </c>
      <c r="I2608" s="2">
        <v>498</v>
      </c>
    </row>
    <row r="2609" spans="3:9" x14ac:dyDescent="0.35">
      <c r="C2609" s="2" t="s">
        <v>23</v>
      </c>
      <c r="D2609" s="2" t="s">
        <v>15</v>
      </c>
      <c r="E2609" s="2" t="s">
        <v>32</v>
      </c>
      <c r="F2609" s="3">
        <v>44488</v>
      </c>
      <c r="G2609" s="4">
        <v>3836</v>
      </c>
      <c r="H2609" s="5">
        <v>244</v>
      </c>
      <c r="I2609" s="2">
        <v>214</v>
      </c>
    </row>
    <row r="2610" spans="3:9" x14ac:dyDescent="0.35">
      <c r="C2610" s="2" t="s">
        <v>47</v>
      </c>
      <c r="D2610" s="2" t="s">
        <v>20</v>
      </c>
      <c r="E2610" s="2" t="s">
        <v>16</v>
      </c>
      <c r="F2610" s="3">
        <v>44488</v>
      </c>
      <c r="G2610" s="4">
        <v>2149</v>
      </c>
      <c r="H2610" s="5">
        <v>49</v>
      </c>
      <c r="I2610" s="2">
        <v>127</v>
      </c>
    </row>
    <row r="2611" spans="3:9" x14ac:dyDescent="0.35">
      <c r="C2611" s="2" t="s">
        <v>47</v>
      </c>
      <c r="D2611" s="2" t="s">
        <v>28</v>
      </c>
      <c r="E2611" s="2" t="s">
        <v>38</v>
      </c>
      <c r="F2611" s="3">
        <v>44488</v>
      </c>
      <c r="G2611" s="4">
        <v>1043</v>
      </c>
      <c r="H2611" s="5">
        <v>23</v>
      </c>
      <c r="I2611" s="2">
        <v>42</v>
      </c>
    </row>
    <row r="2612" spans="3:9" x14ac:dyDescent="0.35">
      <c r="C2612" s="2" t="s">
        <v>59</v>
      </c>
      <c r="D2612" s="2" t="s">
        <v>24</v>
      </c>
      <c r="E2612" s="2" t="s">
        <v>57</v>
      </c>
      <c r="F2612" s="3">
        <v>44488</v>
      </c>
      <c r="G2612" s="4">
        <v>3087</v>
      </c>
      <c r="H2612" s="5">
        <v>188</v>
      </c>
      <c r="I2612" s="2">
        <v>119</v>
      </c>
    </row>
    <row r="2613" spans="3:9" x14ac:dyDescent="0.35">
      <c r="C2613" s="2" t="s">
        <v>51</v>
      </c>
      <c r="D2613" s="2" t="s">
        <v>45</v>
      </c>
      <c r="E2613" s="2" t="s">
        <v>39</v>
      </c>
      <c r="F2613" s="3">
        <v>44488</v>
      </c>
      <c r="G2613" s="4">
        <v>994</v>
      </c>
      <c r="H2613" s="5">
        <v>60</v>
      </c>
      <c r="I2613" s="2">
        <v>53</v>
      </c>
    </row>
    <row r="2614" spans="3:9" x14ac:dyDescent="0.35">
      <c r="C2614" s="2" t="s">
        <v>41</v>
      </c>
      <c r="D2614" s="2" t="s">
        <v>40</v>
      </c>
      <c r="E2614" s="2" t="s">
        <v>75</v>
      </c>
      <c r="F2614" s="3">
        <v>44488</v>
      </c>
      <c r="G2614" s="4">
        <v>7819</v>
      </c>
      <c r="H2614" s="5">
        <v>186</v>
      </c>
      <c r="I2614" s="2">
        <v>489</v>
      </c>
    </row>
    <row r="2615" spans="3:9" x14ac:dyDescent="0.35">
      <c r="C2615" s="2" t="s">
        <v>54</v>
      </c>
      <c r="D2615" s="2" t="s">
        <v>28</v>
      </c>
      <c r="E2615" s="2" t="s">
        <v>61</v>
      </c>
      <c r="F2615" s="3">
        <v>44488</v>
      </c>
      <c r="G2615" s="4">
        <v>5222</v>
      </c>
      <c r="H2615" s="5">
        <v>32</v>
      </c>
      <c r="I2615" s="2">
        <v>194</v>
      </c>
    </row>
    <row r="2616" spans="3:9" x14ac:dyDescent="0.35">
      <c r="C2616" s="2" t="s">
        <v>41</v>
      </c>
      <c r="D2616" s="2" t="s">
        <v>15</v>
      </c>
      <c r="E2616" s="2" t="s">
        <v>34</v>
      </c>
      <c r="F2616" s="3">
        <v>44488</v>
      </c>
      <c r="G2616" s="4">
        <v>11102</v>
      </c>
      <c r="H2616" s="5">
        <v>59</v>
      </c>
      <c r="I2616" s="2">
        <v>694</v>
      </c>
    </row>
    <row r="2617" spans="3:9" x14ac:dyDescent="0.35">
      <c r="C2617" s="2" t="s">
        <v>77</v>
      </c>
      <c r="D2617" s="2" t="s">
        <v>20</v>
      </c>
      <c r="E2617" s="2" t="s">
        <v>73</v>
      </c>
      <c r="F2617" s="3">
        <v>44488</v>
      </c>
      <c r="G2617" s="4">
        <v>574</v>
      </c>
      <c r="H2617" s="5">
        <v>40</v>
      </c>
      <c r="I2617" s="2">
        <v>29</v>
      </c>
    </row>
    <row r="2618" spans="3:9" x14ac:dyDescent="0.35">
      <c r="C2618" s="2" t="s">
        <v>52</v>
      </c>
      <c r="D2618" s="2" t="s">
        <v>40</v>
      </c>
      <c r="E2618" s="2" t="s">
        <v>44</v>
      </c>
      <c r="F2618" s="3">
        <v>44488</v>
      </c>
      <c r="G2618" s="4">
        <v>19824</v>
      </c>
      <c r="H2618" s="5">
        <v>45</v>
      </c>
      <c r="I2618" s="2">
        <v>1167</v>
      </c>
    </row>
    <row r="2619" spans="3:9" x14ac:dyDescent="0.35">
      <c r="C2619" s="2" t="s">
        <v>71</v>
      </c>
      <c r="D2619" s="2" t="s">
        <v>24</v>
      </c>
      <c r="E2619" s="2" t="s">
        <v>32</v>
      </c>
      <c r="F2619" s="3">
        <v>44488</v>
      </c>
      <c r="G2619" s="4">
        <v>343</v>
      </c>
      <c r="H2619" s="5">
        <v>27</v>
      </c>
      <c r="I2619" s="2">
        <v>17</v>
      </c>
    </row>
    <row r="2620" spans="3:9" x14ac:dyDescent="0.35">
      <c r="C2620" s="2" t="s">
        <v>23</v>
      </c>
      <c r="D2620" s="2" t="s">
        <v>28</v>
      </c>
      <c r="E2620" s="2" t="s">
        <v>72</v>
      </c>
      <c r="F2620" s="3">
        <v>44489</v>
      </c>
      <c r="G2620" s="4">
        <v>7637</v>
      </c>
      <c r="H2620" s="5">
        <v>231</v>
      </c>
      <c r="I2620" s="2">
        <v>1091</v>
      </c>
    </row>
    <row r="2621" spans="3:9" x14ac:dyDescent="0.35">
      <c r="C2621" s="2" t="s">
        <v>33</v>
      </c>
      <c r="D2621" s="2" t="s">
        <v>45</v>
      </c>
      <c r="E2621" s="2" t="s">
        <v>49</v>
      </c>
      <c r="F2621" s="3">
        <v>44489</v>
      </c>
      <c r="G2621" s="4">
        <v>3745</v>
      </c>
      <c r="H2621" s="5">
        <v>84</v>
      </c>
      <c r="I2621" s="2">
        <v>130</v>
      </c>
    </row>
    <row r="2622" spans="3:9" x14ac:dyDescent="0.35">
      <c r="C2622" s="2" t="s">
        <v>59</v>
      </c>
      <c r="D2622" s="2" t="s">
        <v>40</v>
      </c>
      <c r="E2622" s="2" t="s">
        <v>49</v>
      </c>
      <c r="F2622" s="3">
        <v>44489</v>
      </c>
      <c r="G2622" s="4">
        <v>8253</v>
      </c>
      <c r="H2622" s="5">
        <v>74</v>
      </c>
      <c r="I2622" s="2">
        <v>331</v>
      </c>
    </row>
    <row r="2623" spans="3:9" x14ac:dyDescent="0.35">
      <c r="C2623" s="2" t="s">
        <v>47</v>
      </c>
      <c r="D2623" s="2" t="s">
        <v>24</v>
      </c>
      <c r="E2623" s="2" t="s">
        <v>25</v>
      </c>
      <c r="F2623" s="3">
        <v>44489</v>
      </c>
      <c r="G2623" s="4">
        <v>266</v>
      </c>
      <c r="H2623" s="5">
        <v>303</v>
      </c>
      <c r="I2623" s="2">
        <v>19</v>
      </c>
    </row>
    <row r="2624" spans="3:9" x14ac:dyDescent="0.35">
      <c r="C2624" s="2" t="s">
        <v>69</v>
      </c>
      <c r="D2624" s="2" t="s">
        <v>24</v>
      </c>
      <c r="E2624" s="2" t="s">
        <v>25</v>
      </c>
      <c r="F2624" s="3">
        <v>44489</v>
      </c>
      <c r="G2624" s="4">
        <v>6153</v>
      </c>
      <c r="H2624" s="5">
        <v>214</v>
      </c>
      <c r="I2624" s="2">
        <v>684</v>
      </c>
    </row>
    <row r="2625" spans="3:9" x14ac:dyDescent="0.35">
      <c r="C2625" s="2" t="s">
        <v>64</v>
      </c>
      <c r="D2625" s="2" t="s">
        <v>40</v>
      </c>
      <c r="E2625" s="2" t="s">
        <v>26</v>
      </c>
      <c r="F2625" s="3">
        <v>44489</v>
      </c>
      <c r="G2625" s="4">
        <v>1253</v>
      </c>
      <c r="H2625" s="5">
        <v>24</v>
      </c>
      <c r="I2625" s="2">
        <v>90</v>
      </c>
    </row>
    <row r="2626" spans="3:9" x14ac:dyDescent="0.35">
      <c r="C2626" s="2" t="s">
        <v>69</v>
      </c>
      <c r="D2626" s="2" t="s">
        <v>45</v>
      </c>
      <c r="E2626" s="2" t="s">
        <v>63</v>
      </c>
      <c r="F2626" s="3">
        <v>44489</v>
      </c>
      <c r="G2626" s="4">
        <v>3752</v>
      </c>
      <c r="H2626" s="5">
        <v>284</v>
      </c>
      <c r="I2626" s="2">
        <v>122</v>
      </c>
    </row>
    <row r="2627" spans="3:9" x14ac:dyDescent="0.35">
      <c r="C2627" s="2" t="s">
        <v>56</v>
      </c>
      <c r="D2627" s="2" t="s">
        <v>28</v>
      </c>
      <c r="E2627" s="2" t="s">
        <v>31</v>
      </c>
      <c r="F2627" s="3">
        <v>44490</v>
      </c>
      <c r="G2627" s="4">
        <v>5145</v>
      </c>
      <c r="H2627" s="5">
        <v>170</v>
      </c>
      <c r="I2627" s="2">
        <v>286</v>
      </c>
    </row>
    <row r="2628" spans="3:9" x14ac:dyDescent="0.35">
      <c r="C2628" s="2" t="s">
        <v>56</v>
      </c>
      <c r="D2628" s="2" t="s">
        <v>24</v>
      </c>
      <c r="E2628" s="2" t="s">
        <v>31</v>
      </c>
      <c r="F2628" s="3">
        <v>44490</v>
      </c>
      <c r="G2628" s="4">
        <v>2156</v>
      </c>
      <c r="H2628" s="5">
        <v>72</v>
      </c>
      <c r="I2628" s="2">
        <v>90</v>
      </c>
    </row>
    <row r="2629" spans="3:9" x14ac:dyDescent="0.35">
      <c r="C2629" s="2" t="s">
        <v>37</v>
      </c>
      <c r="D2629" s="2" t="s">
        <v>24</v>
      </c>
      <c r="E2629" s="2" t="s">
        <v>58</v>
      </c>
      <c r="F2629" s="3">
        <v>44490</v>
      </c>
      <c r="G2629" s="4">
        <v>1288</v>
      </c>
      <c r="H2629" s="5">
        <v>348</v>
      </c>
      <c r="I2629" s="2">
        <v>108</v>
      </c>
    </row>
    <row r="2630" spans="3:9" x14ac:dyDescent="0.35">
      <c r="C2630" s="2" t="s">
        <v>70</v>
      </c>
      <c r="D2630" s="2" t="s">
        <v>15</v>
      </c>
      <c r="E2630" s="2" t="s">
        <v>72</v>
      </c>
      <c r="F2630" s="3">
        <v>44490</v>
      </c>
      <c r="G2630" s="4">
        <v>2233</v>
      </c>
      <c r="H2630" s="5">
        <v>162</v>
      </c>
      <c r="I2630" s="2">
        <v>224</v>
      </c>
    </row>
    <row r="2631" spans="3:9" x14ac:dyDescent="0.35">
      <c r="C2631" s="2" t="s">
        <v>37</v>
      </c>
      <c r="D2631" s="2" t="s">
        <v>40</v>
      </c>
      <c r="E2631" s="2" t="s">
        <v>73</v>
      </c>
      <c r="F2631" s="3">
        <v>44490</v>
      </c>
      <c r="G2631" s="4">
        <v>2156</v>
      </c>
      <c r="H2631" s="5">
        <v>292</v>
      </c>
      <c r="I2631" s="2">
        <v>154</v>
      </c>
    </row>
    <row r="2632" spans="3:9" x14ac:dyDescent="0.35">
      <c r="C2632" s="2" t="s">
        <v>48</v>
      </c>
      <c r="D2632" s="2" t="s">
        <v>28</v>
      </c>
      <c r="E2632" s="2" t="s">
        <v>73</v>
      </c>
      <c r="F2632" s="3">
        <v>44490</v>
      </c>
      <c r="G2632" s="4">
        <v>9870</v>
      </c>
      <c r="H2632" s="5">
        <v>241</v>
      </c>
      <c r="I2632" s="2">
        <v>581</v>
      </c>
    </row>
    <row r="2633" spans="3:9" x14ac:dyDescent="0.35">
      <c r="C2633" s="2" t="s">
        <v>68</v>
      </c>
      <c r="D2633" s="2" t="s">
        <v>28</v>
      </c>
      <c r="E2633" s="2" t="s">
        <v>65</v>
      </c>
      <c r="F2633" s="3">
        <v>44490</v>
      </c>
      <c r="G2633" s="4">
        <v>9016</v>
      </c>
      <c r="H2633" s="5">
        <v>17</v>
      </c>
      <c r="I2633" s="2">
        <v>564</v>
      </c>
    </row>
    <row r="2634" spans="3:9" x14ac:dyDescent="0.35">
      <c r="C2634" s="2" t="s">
        <v>47</v>
      </c>
      <c r="D2634" s="2" t="s">
        <v>40</v>
      </c>
      <c r="E2634" s="2" t="s">
        <v>75</v>
      </c>
      <c r="F2634" s="3">
        <v>44490</v>
      </c>
      <c r="G2634" s="4">
        <v>6482</v>
      </c>
      <c r="H2634" s="5">
        <v>257</v>
      </c>
      <c r="I2634" s="2">
        <v>342</v>
      </c>
    </row>
    <row r="2635" spans="3:9" x14ac:dyDescent="0.35">
      <c r="C2635" s="2" t="s">
        <v>56</v>
      </c>
      <c r="D2635" s="2" t="s">
        <v>40</v>
      </c>
      <c r="E2635" s="2" t="s">
        <v>58</v>
      </c>
      <c r="F2635" s="3">
        <v>44490</v>
      </c>
      <c r="G2635" s="4">
        <v>8295</v>
      </c>
      <c r="H2635" s="5">
        <v>405</v>
      </c>
      <c r="I2635" s="2">
        <v>1383</v>
      </c>
    </row>
    <row r="2636" spans="3:9" x14ac:dyDescent="0.35">
      <c r="C2636" s="2" t="s">
        <v>71</v>
      </c>
      <c r="D2636" s="2" t="s">
        <v>20</v>
      </c>
      <c r="E2636" s="2" t="s">
        <v>61</v>
      </c>
      <c r="F2636" s="3">
        <v>44490</v>
      </c>
      <c r="G2636" s="4">
        <v>4830</v>
      </c>
      <c r="H2636" s="5">
        <v>154</v>
      </c>
      <c r="I2636" s="2">
        <v>202</v>
      </c>
    </row>
    <row r="2637" spans="3:9" x14ac:dyDescent="0.35">
      <c r="C2637" s="2" t="s">
        <v>14</v>
      </c>
      <c r="D2637" s="2" t="s">
        <v>15</v>
      </c>
      <c r="E2637" s="2" t="s">
        <v>26</v>
      </c>
      <c r="F2637" s="3">
        <v>44490</v>
      </c>
      <c r="G2637" s="4">
        <v>4025</v>
      </c>
      <c r="H2637" s="5">
        <v>152</v>
      </c>
      <c r="I2637" s="2">
        <v>288</v>
      </c>
    </row>
    <row r="2638" spans="3:9" x14ac:dyDescent="0.35">
      <c r="C2638" s="2" t="s">
        <v>64</v>
      </c>
      <c r="D2638" s="2" t="s">
        <v>24</v>
      </c>
      <c r="E2638" s="2" t="s">
        <v>58</v>
      </c>
      <c r="F2638" s="3">
        <v>44490</v>
      </c>
      <c r="G2638" s="4">
        <v>1309</v>
      </c>
      <c r="H2638" s="5">
        <v>421</v>
      </c>
      <c r="I2638" s="2">
        <v>94</v>
      </c>
    </row>
    <row r="2639" spans="3:9" x14ac:dyDescent="0.35">
      <c r="C2639" s="2" t="s">
        <v>37</v>
      </c>
      <c r="D2639" s="2" t="s">
        <v>20</v>
      </c>
      <c r="E2639" s="2" t="s">
        <v>44</v>
      </c>
      <c r="F2639" s="3">
        <v>44490</v>
      </c>
      <c r="G2639" s="4">
        <v>4970</v>
      </c>
      <c r="H2639" s="5">
        <v>17</v>
      </c>
      <c r="I2639" s="2">
        <v>277</v>
      </c>
    </row>
    <row r="2640" spans="3:9" x14ac:dyDescent="0.35">
      <c r="C2640" s="2" t="s">
        <v>68</v>
      </c>
      <c r="D2640" s="2" t="s">
        <v>15</v>
      </c>
      <c r="E2640" s="2" t="s">
        <v>39</v>
      </c>
      <c r="F2640" s="3">
        <v>44490</v>
      </c>
      <c r="G2640" s="4">
        <v>4130</v>
      </c>
      <c r="H2640" s="5">
        <v>61</v>
      </c>
      <c r="I2640" s="2">
        <v>207</v>
      </c>
    </row>
    <row r="2641" spans="3:9" x14ac:dyDescent="0.35">
      <c r="C2641" s="2" t="s">
        <v>68</v>
      </c>
      <c r="D2641" s="2" t="s">
        <v>20</v>
      </c>
      <c r="E2641" s="2" t="s">
        <v>31</v>
      </c>
      <c r="F2641" s="3">
        <v>44490</v>
      </c>
      <c r="G2641" s="4">
        <v>4739</v>
      </c>
      <c r="H2641" s="5">
        <v>180</v>
      </c>
      <c r="I2641" s="2">
        <v>226</v>
      </c>
    </row>
    <row r="2642" spans="3:9" x14ac:dyDescent="0.35">
      <c r="C2642" s="2" t="s">
        <v>33</v>
      </c>
      <c r="D2642" s="2" t="s">
        <v>20</v>
      </c>
      <c r="E2642" s="2" t="s">
        <v>31</v>
      </c>
      <c r="F2642" s="3">
        <v>44491</v>
      </c>
      <c r="G2642" s="4">
        <v>13545</v>
      </c>
      <c r="H2642" s="5">
        <v>69</v>
      </c>
      <c r="I2642" s="2">
        <v>847</v>
      </c>
    </row>
    <row r="2643" spans="3:9" x14ac:dyDescent="0.35">
      <c r="C2643" s="2" t="s">
        <v>56</v>
      </c>
      <c r="D2643" s="2" t="s">
        <v>24</v>
      </c>
      <c r="E2643" s="2" t="s">
        <v>61</v>
      </c>
      <c r="F2643" s="3">
        <v>44491</v>
      </c>
      <c r="G2643" s="4">
        <v>6615</v>
      </c>
      <c r="H2643" s="5">
        <v>473</v>
      </c>
      <c r="I2643" s="2">
        <v>331</v>
      </c>
    </row>
    <row r="2644" spans="3:9" x14ac:dyDescent="0.35">
      <c r="C2644" s="2" t="s">
        <v>56</v>
      </c>
      <c r="D2644" s="2" t="s">
        <v>24</v>
      </c>
      <c r="E2644" s="2" t="s">
        <v>16</v>
      </c>
      <c r="F2644" s="3">
        <v>44491</v>
      </c>
      <c r="G2644" s="4">
        <v>10101</v>
      </c>
      <c r="H2644" s="5">
        <v>287</v>
      </c>
      <c r="I2644" s="2">
        <v>481</v>
      </c>
    </row>
    <row r="2645" spans="3:9" x14ac:dyDescent="0.35">
      <c r="C2645" s="2" t="s">
        <v>71</v>
      </c>
      <c r="D2645" s="2" t="s">
        <v>28</v>
      </c>
      <c r="E2645" s="2" t="s">
        <v>44</v>
      </c>
      <c r="F2645" s="3">
        <v>44491</v>
      </c>
      <c r="G2645" s="4">
        <v>539</v>
      </c>
      <c r="H2645" s="5">
        <v>44</v>
      </c>
      <c r="I2645" s="2">
        <v>34</v>
      </c>
    </row>
    <row r="2646" spans="3:9" x14ac:dyDescent="0.35">
      <c r="C2646" s="2" t="s">
        <v>33</v>
      </c>
      <c r="D2646" s="2" t="s">
        <v>15</v>
      </c>
      <c r="E2646" s="2" t="s">
        <v>44</v>
      </c>
      <c r="F2646" s="3">
        <v>44491</v>
      </c>
      <c r="G2646" s="4">
        <v>4795</v>
      </c>
      <c r="H2646" s="5">
        <v>227</v>
      </c>
      <c r="I2646" s="2">
        <v>343</v>
      </c>
    </row>
    <row r="2647" spans="3:9" x14ac:dyDescent="0.35">
      <c r="C2647" s="2" t="s">
        <v>70</v>
      </c>
      <c r="D2647" s="2" t="s">
        <v>24</v>
      </c>
      <c r="E2647" s="2" t="s">
        <v>65</v>
      </c>
      <c r="F2647" s="3">
        <v>44491</v>
      </c>
      <c r="G2647" s="4">
        <v>833</v>
      </c>
      <c r="H2647" s="5">
        <v>40</v>
      </c>
      <c r="I2647" s="2">
        <v>65</v>
      </c>
    </row>
    <row r="2648" spans="3:9" x14ac:dyDescent="0.35">
      <c r="C2648" s="2" t="s">
        <v>23</v>
      </c>
      <c r="D2648" s="2" t="s">
        <v>28</v>
      </c>
      <c r="E2648" s="2" t="s">
        <v>61</v>
      </c>
      <c r="F2648" s="3">
        <v>44491</v>
      </c>
      <c r="G2648" s="4">
        <v>2359</v>
      </c>
      <c r="H2648" s="5">
        <v>35</v>
      </c>
      <c r="I2648" s="2">
        <v>91</v>
      </c>
    </row>
    <row r="2649" spans="3:9" x14ac:dyDescent="0.35">
      <c r="C2649" s="2" t="s">
        <v>64</v>
      </c>
      <c r="D2649" s="2" t="s">
        <v>20</v>
      </c>
      <c r="E2649" s="2" t="s">
        <v>16</v>
      </c>
      <c r="F2649" s="3">
        <v>44491</v>
      </c>
      <c r="G2649" s="4">
        <v>1484</v>
      </c>
      <c r="H2649" s="5">
        <v>75</v>
      </c>
      <c r="I2649" s="2">
        <v>93</v>
      </c>
    </row>
    <row r="2650" spans="3:9" x14ac:dyDescent="0.35">
      <c r="C2650" s="2" t="s">
        <v>70</v>
      </c>
      <c r="D2650" s="2" t="s">
        <v>15</v>
      </c>
      <c r="E2650" s="2" t="s">
        <v>63</v>
      </c>
      <c r="F2650" s="3">
        <v>44491</v>
      </c>
      <c r="G2650" s="4">
        <v>14378</v>
      </c>
      <c r="H2650" s="5">
        <v>150</v>
      </c>
      <c r="I2650" s="2">
        <v>533</v>
      </c>
    </row>
    <row r="2651" spans="3:9" x14ac:dyDescent="0.35">
      <c r="C2651" s="2" t="s">
        <v>71</v>
      </c>
      <c r="D2651" s="2" t="s">
        <v>28</v>
      </c>
      <c r="E2651" s="2" t="s">
        <v>32</v>
      </c>
      <c r="F2651" s="3">
        <v>44491</v>
      </c>
      <c r="G2651" s="4">
        <v>11039</v>
      </c>
      <c r="H2651" s="5">
        <v>87</v>
      </c>
      <c r="I2651" s="2">
        <v>614</v>
      </c>
    </row>
    <row r="2652" spans="3:9" x14ac:dyDescent="0.35">
      <c r="C2652" s="2" t="s">
        <v>71</v>
      </c>
      <c r="D2652" s="2" t="s">
        <v>40</v>
      </c>
      <c r="E2652" s="2" t="s">
        <v>75</v>
      </c>
      <c r="F2652" s="3">
        <v>44491</v>
      </c>
      <c r="G2652" s="4">
        <v>1218</v>
      </c>
      <c r="H2652" s="5">
        <v>310</v>
      </c>
      <c r="I2652" s="2">
        <v>77</v>
      </c>
    </row>
    <row r="2653" spans="3:9" x14ac:dyDescent="0.35">
      <c r="C2653" s="2" t="s">
        <v>48</v>
      </c>
      <c r="D2653" s="2" t="s">
        <v>20</v>
      </c>
      <c r="E2653" s="2" t="s">
        <v>74</v>
      </c>
      <c r="F2653" s="3">
        <v>44491</v>
      </c>
      <c r="G2653" s="4">
        <v>5117</v>
      </c>
      <c r="H2653" s="5">
        <v>149</v>
      </c>
      <c r="I2653" s="2">
        <v>214</v>
      </c>
    </row>
    <row r="2654" spans="3:9" x14ac:dyDescent="0.35">
      <c r="C2654" s="2" t="s">
        <v>52</v>
      </c>
      <c r="D2654" s="2" t="s">
        <v>45</v>
      </c>
      <c r="E2654" s="2" t="s">
        <v>74</v>
      </c>
      <c r="F2654" s="3">
        <v>44491</v>
      </c>
      <c r="G2654" s="4">
        <v>469</v>
      </c>
      <c r="H2654" s="5">
        <v>359</v>
      </c>
      <c r="I2654" s="2">
        <v>25</v>
      </c>
    </row>
    <row r="2655" spans="3:9" x14ac:dyDescent="0.35">
      <c r="C2655" s="2" t="s">
        <v>41</v>
      </c>
      <c r="D2655" s="2" t="s">
        <v>15</v>
      </c>
      <c r="E2655" s="2" t="s">
        <v>44</v>
      </c>
      <c r="F2655" s="3">
        <v>44491</v>
      </c>
      <c r="G2655" s="4">
        <v>1806</v>
      </c>
      <c r="H2655" s="5">
        <v>8</v>
      </c>
      <c r="I2655" s="2">
        <v>113</v>
      </c>
    </row>
    <row r="2656" spans="3:9" x14ac:dyDescent="0.35">
      <c r="C2656" s="2" t="s">
        <v>42</v>
      </c>
      <c r="D2656" s="2" t="s">
        <v>45</v>
      </c>
      <c r="E2656" s="2" t="s">
        <v>63</v>
      </c>
      <c r="F2656" s="3">
        <v>44491</v>
      </c>
      <c r="G2656" s="4">
        <v>4739</v>
      </c>
      <c r="H2656" s="5">
        <v>90</v>
      </c>
      <c r="I2656" s="2">
        <v>149</v>
      </c>
    </row>
    <row r="2657" spans="3:9" x14ac:dyDescent="0.35">
      <c r="C2657" s="2" t="s">
        <v>33</v>
      </c>
      <c r="D2657" s="2" t="s">
        <v>45</v>
      </c>
      <c r="E2657" s="2" t="s">
        <v>65</v>
      </c>
      <c r="F2657" s="3">
        <v>44494</v>
      </c>
      <c r="G2657" s="4">
        <v>4053</v>
      </c>
      <c r="H2657" s="5">
        <v>131</v>
      </c>
      <c r="I2657" s="2">
        <v>271</v>
      </c>
    </row>
    <row r="2658" spans="3:9" x14ac:dyDescent="0.35">
      <c r="C2658" s="2" t="s">
        <v>37</v>
      </c>
      <c r="D2658" s="2" t="s">
        <v>40</v>
      </c>
      <c r="E2658" s="2" t="s">
        <v>53</v>
      </c>
      <c r="F2658" s="3">
        <v>44494</v>
      </c>
      <c r="G2658" s="4">
        <v>3353</v>
      </c>
      <c r="H2658" s="5">
        <v>245</v>
      </c>
      <c r="I2658" s="2">
        <v>112</v>
      </c>
    </row>
    <row r="2659" spans="3:9" x14ac:dyDescent="0.35">
      <c r="C2659" s="2" t="s">
        <v>47</v>
      </c>
      <c r="D2659" s="2" t="s">
        <v>15</v>
      </c>
      <c r="E2659" s="2" t="s">
        <v>25</v>
      </c>
      <c r="F2659" s="3">
        <v>44494</v>
      </c>
      <c r="G2659" s="4">
        <v>10080</v>
      </c>
      <c r="H2659" s="5">
        <v>179</v>
      </c>
      <c r="I2659" s="2">
        <v>1008</v>
      </c>
    </row>
    <row r="2660" spans="3:9" x14ac:dyDescent="0.35">
      <c r="C2660" s="2" t="s">
        <v>68</v>
      </c>
      <c r="D2660" s="2" t="s">
        <v>40</v>
      </c>
      <c r="E2660" s="2" t="s">
        <v>17</v>
      </c>
      <c r="F2660" s="3">
        <v>44494</v>
      </c>
      <c r="G2660" s="4">
        <v>3367</v>
      </c>
      <c r="H2660" s="5">
        <v>6</v>
      </c>
      <c r="I2660" s="2">
        <v>117</v>
      </c>
    </row>
    <row r="2661" spans="3:9" x14ac:dyDescent="0.35">
      <c r="C2661" s="2" t="s">
        <v>14</v>
      </c>
      <c r="D2661" s="2" t="s">
        <v>40</v>
      </c>
      <c r="E2661" s="2" t="s">
        <v>44</v>
      </c>
      <c r="F2661" s="3">
        <v>44494</v>
      </c>
      <c r="G2661" s="4">
        <v>4011</v>
      </c>
      <c r="H2661" s="5">
        <v>65</v>
      </c>
      <c r="I2661" s="2">
        <v>236</v>
      </c>
    </row>
    <row r="2662" spans="3:9" x14ac:dyDescent="0.35">
      <c r="C2662" s="2" t="s">
        <v>33</v>
      </c>
      <c r="D2662" s="2" t="s">
        <v>24</v>
      </c>
      <c r="E2662" s="2" t="s">
        <v>32</v>
      </c>
      <c r="F2662" s="3">
        <v>44494</v>
      </c>
      <c r="G2662" s="4">
        <v>22715</v>
      </c>
      <c r="H2662" s="5">
        <v>16</v>
      </c>
      <c r="I2662" s="2">
        <v>1420</v>
      </c>
    </row>
    <row r="2663" spans="3:9" x14ac:dyDescent="0.35">
      <c r="C2663" s="2" t="s">
        <v>33</v>
      </c>
      <c r="D2663" s="2" t="s">
        <v>40</v>
      </c>
      <c r="E2663" s="2" t="s">
        <v>32</v>
      </c>
      <c r="F2663" s="3">
        <v>44494</v>
      </c>
      <c r="G2663" s="4">
        <v>2583</v>
      </c>
      <c r="H2663" s="5">
        <v>193</v>
      </c>
      <c r="I2663" s="2">
        <v>152</v>
      </c>
    </row>
    <row r="2664" spans="3:9" x14ac:dyDescent="0.35">
      <c r="C2664" s="2" t="s">
        <v>70</v>
      </c>
      <c r="D2664" s="2" t="s">
        <v>45</v>
      </c>
      <c r="E2664" s="2" t="s">
        <v>31</v>
      </c>
      <c r="F2664" s="3">
        <v>44494</v>
      </c>
      <c r="G2664" s="4">
        <v>12537</v>
      </c>
      <c r="H2664" s="5">
        <v>243</v>
      </c>
      <c r="I2664" s="2">
        <v>738</v>
      </c>
    </row>
    <row r="2665" spans="3:9" x14ac:dyDescent="0.35">
      <c r="C2665" s="2" t="s">
        <v>35</v>
      </c>
      <c r="D2665" s="2" t="s">
        <v>40</v>
      </c>
      <c r="E2665" s="2" t="s">
        <v>73</v>
      </c>
      <c r="F2665" s="3">
        <v>44494</v>
      </c>
      <c r="G2665" s="4">
        <v>6587</v>
      </c>
      <c r="H2665" s="5">
        <v>170</v>
      </c>
      <c r="I2665" s="2">
        <v>330</v>
      </c>
    </row>
    <row r="2666" spans="3:9" x14ac:dyDescent="0.35">
      <c r="C2666" s="2" t="s">
        <v>37</v>
      </c>
      <c r="D2666" s="2" t="s">
        <v>28</v>
      </c>
      <c r="E2666" s="2" t="s">
        <v>72</v>
      </c>
      <c r="F2666" s="3">
        <v>44494</v>
      </c>
      <c r="G2666" s="4">
        <v>56</v>
      </c>
      <c r="H2666" s="5">
        <v>123</v>
      </c>
      <c r="I2666" s="2">
        <v>6</v>
      </c>
    </row>
    <row r="2667" spans="3:9" x14ac:dyDescent="0.35">
      <c r="C2667" s="2" t="s">
        <v>30</v>
      </c>
      <c r="D2667" s="2" t="s">
        <v>40</v>
      </c>
      <c r="E2667" s="2" t="s">
        <v>39</v>
      </c>
      <c r="F2667" s="3">
        <v>44494</v>
      </c>
      <c r="G2667" s="4">
        <v>5124</v>
      </c>
      <c r="H2667" s="5">
        <v>206</v>
      </c>
      <c r="I2667" s="2">
        <v>285</v>
      </c>
    </row>
    <row r="2668" spans="3:9" x14ac:dyDescent="0.35">
      <c r="C2668" s="2" t="s">
        <v>78</v>
      </c>
      <c r="D2668" s="2" t="s">
        <v>28</v>
      </c>
      <c r="E2668" s="2" t="s">
        <v>16</v>
      </c>
      <c r="F2668" s="3">
        <v>44494</v>
      </c>
      <c r="G2668" s="4">
        <v>4970</v>
      </c>
      <c r="H2668" s="5">
        <v>182</v>
      </c>
      <c r="I2668" s="2">
        <v>311</v>
      </c>
    </row>
    <row r="2669" spans="3:9" x14ac:dyDescent="0.35">
      <c r="C2669" s="2" t="s">
        <v>30</v>
      </c>
      <c r="D2669" s="2" t="s">
        <v>15</v>
      </c>
      <c r="E2669" s="2" t="s">
        <v>25</v>
      </c>
      <c r="F2669" s="3">
        <v>44494</v>
      </c>
      <c r="G2669" s="4">
        <v>952</v>
      </c>
      <c r="H2669" s="5">
        <v>401</v>
      </c>
      <c r="I2669" s="2">
        <v>74</v>
      </c>
    </row>
    <row r="2670" spans="3:9" x14ac:dyDescent="0.35">
      <c r="C2670" s="2" t="s">
        <v>51</v>
      </c>
      <c r="D2670" s="2" t="s">
        <v>20</v>
      </c>
      <c r="E2670" s="2" t="s">
        <v>53</v>
      </c>
      <c r="F2670" s="3">
        <v>44494</v>
      </c>
      <c r="G2670" s="4">
        <v>8365</v>
      </c>
      <c r="H2670" s="5">
        <v>60</v>
      </c>
      <c r="I2670" s="2">
        <v>349</v>
      </c>
    </row>
    <row r="2671" spans="3:9" x14ac:dyDescent="0.35">
      <c r="C2671" s="2" t="s">
        <v>76</v>
      </c>
      <c r="D2671" s="2" t="s">
        <v>40</v>
      </c>
      <c r="E2671" s="2" t="s">
        <v>58</v>
      </c>
      <c r="F2671" s="3">
        <v>44494</v>
      </c>
      <c r="G2671" s="4">
        <v>7217</v>
      </c>
      <c r="H2671" s="5">
        <v>219</v>
      </c>
      <c r="I2671" s="2">
        <v>722</v>
      </c>
    </row>
    <row r="2672" spans="3:9" x14ac:dyDescent="0.35">
      <c r="C2672" s="2" t="s">
        <v>68</v>
      </c>
      <c r="D2672" s="2" t="s">
        <v>45</v>
      </c>
      <c r="E2672" s="2" t="s">
        <v>34</v>
      </c>
      <c r="F2672" s="3">
        <v>44494</v>
      </c>
      <c r="G2672" s="4">
        <v>8022</v>
      </c>
      <c r="H2672" s="5">
        <v>389</v>
      </c>
      <c r="I2672" s="2">
        <v>502</v>
      </c>
    </row>
    <row r="2673" spans="3:9" x14ac:dyDescent="0.35">
      <c r="C2673" s="2" t="s">
        <v>66</v>
      </c>
      <c r="D2673" s="2" t="s">
        <v>20</v>
      </c>
      <c r="E2673" s="2" t="s">
        <v>16</v>
      </c>
      <c r="F2673" s="3">
        <v>44494</v>
      </c>
      <c r="G2673" s="4">
        <v>3360</v>
      </c>
      <c r="H2673" s="5">
        <v>3</v>
      </c>
      <c r="I2673" s="2">
        <v>198</v>
      </c>
    </row>
    <row r="2674" spans="3:9" x14ac:dyDescent="0.35">
      <c r="C2674" s="2" t="s">
        <v>51</v>
      </c>
      <c r="D2674" s="2" t="s">
        <v>24</v>
      </c>
      <c r="E2674" s="2" t="s">
        <v>39</v>
      </c>
      <c r="F2674" s="3">
        <v>44495</v>
      </c>
      <c r="G2674" s="4">
        <v>9975</v>
      </c>
      <c r="H2674" s="5">
        <v>65</v>
      </c>
      <c r="I2674" s="2">
        <v>768</v>
      </c>
    </row>
    <row r="2675" spans="3:9" x14ac:dyDescent="0.35">
      <c r="C2675" s="2" t="s">
        <v>37</v>
      </c>
      <c r="D2675" s="2" t="s">
        <v>28</v>
      </c>
      <c r="E2675" s="2" t="s">
        <v>73</v>
      </c>
      <c r="F2675" s="3">
        <v>44495</v>
      </c>
      <c r="G2675" s="4">
        <v>6174</v>
      </c>
      <c r="H2675" s="5">
        <v>184</v>
      </c>
      <c r="I2675" s="2">
        <v>441</v>
      </c>
    </row>
    <row r="2676" spans="3:9" x14ac:dyDescent="0.35">
      <c r="C2676" s="2" t="s">
        <v>41</v>
      </c>
      <c r="D2676" s="2" t="s">
        <v>24</v>
      </c>
      <c r="E2676" s="2" t="s">
        <v>39</v>
      </c>
      <c r="F2676" s="3">
        <v>44495</v>
      </c>
      <c r="G2676" s="4">
        <v>2485</v>
      </c>
      <c r="H2676" s="5">
        <v>234</v>
      </c>
      <c r="I2676" s="2">
        <v>125</v>
      </c>
    </row>
    <row r="2677" spans="3:9" x14ac:dyDescent="0.35">
      <c r="C2677" s="2" t="s">
        <v>47</v>
      </c>
      <c r="D2677" s="2" t="s">
        <v>15</v>
      </c>
      <c r="E2677" s="2" t="s">
        <v>53</v>
      </c>
      <c r="F2677" s="3">
        <v>44495</v>
      </c>
      <c r="G2677" s="4">
        <v>9604</v>
      </c>
      <c r="H2677" s="5">
        <v>49</v>
      </c>
      <c r="I2677" s="2">
        <v>343</v>
      </c>
    </row>
    <row r="2678" spans="3:9" x14ac:dyDescent="0.35">
      <c r="C2678" s="2" t="s">
        <v>71</v>
      </c>
      <c r="D2678" s="2" t="s">
        <v>40</v>
      </c>
      <c r="E2678" s="2" t="s">
        <v>65</v>
      </c>
      <c r="F2678" s="3">
        <v>44495</v>
      </c>
      <c r="G2678" s="4">
        <v>1274</v>
      </c>
      <c r="H2678" s="5">
        <v>209</v>
      </c>
      <c r="I2678" s="2">
        <v>116</v>
      </c>
    </row>
    <row r="2679" spans="3:9" x14ac:dyDescent="0.35">
      <c r="C2679" s="2" t="s">
        <v>51</v>
      </c>
      <c r="D2679" s="2" t="s">
        <v>20</v>
      </c>
      <c r="E2679" s="2" t="s">
        <v>25</v>
      </c>
      <c r="F2679" s="3">
        <v>44495</v>
      </c>
      <c r="G2679" s="4">
        <v>6916</v>
      </c>
      <c r="H2679" s="5">
        <v>350</v>
      </c>
      <c r="I2679" s="2">
        <v>692</v>
      </c>
    </row>
    <row r="2680" spans="3:9" x14ac:dyDescent="0.35">
      <c r="C2680" s="2" t="s">
        <v>62</v>
      </c>
      <c r="D2680" s="2" t="s">
        <v>20</v>
      </c>
      <c r="E2680" s="2" t="s">
        <v>39</v>
      </c>
      <c r="F2680" s="3">
        <v>44495</v>
      </c>
      <c r="G2680" s="4">
        <v>10682</v>
      </c>
      <c r="H2680" s="5">
        <v>8</v>
      </c>
      <c r="I2680" s="2">
        <v>629</v>
      </c>
    </row>
    <row r="2681" spans="3:9" x14ac:dyDescent="0.35">
      <c r="C2681" s="2" t="s">
        <v>23</v>
      </c>
      <c r="D2681" s="2" t="s">
        <v>45</v>
      </c>
      <c r="E2681" s="2" t="s">
        <v>75</v>
      </c>
      <c r="F2681" s="3">
        <v>44495</v>
      </c>
      <c r="G2681" s="4">
        <v>2023</v>
      </c>
      <c r="H2681" s="5">
        <v>240</v>
      </c>
      <c r="I2681" s="2">
        <v>145</v>
      </c>
    </row>
    <row r="2682" spans="3:9" x14ac:dyDescent="0.35">
      <c r="C2682" s="2" t="s">
        <v>48</v>
      </c>
      <c r="D2682" s="2" t="s">
        <v>45</v>
      </c>
      <c r="E2682" s="2" t="s">
        <v>73</v>
      </c>
      <c r="F2682" s="3">
        <v>44495</v>
      </c>
      <c r="G2682" s="4">
        <v>6034</v>
      </c>
      <c r="H2682" s="5">
        <v>224</v>
      </c>
      <c r="I2682" s="2">
        <v>355</v>
      </c>
    </row>
    <row r="2683" spans="3:9" x14ac:dyDescent="0.35">
      <c r="C2683" s="2" t="s">
        <v>68</v>
      </c>
      <c r="D2683" s="2" t="s">
        <v>28</v>
      </c>
      <c r="E2683" s="2" t="s">
        <v>34</v>
      </c>
      <c r="F2683" s="3">
        <v>44495</v>
      </c>
      <c r="G2683" s="4">
        <v>602</v>
      </c>
      <c r="H2683" s="5">
        <v>107</v>
      </c>
      <c r="I2683" s="2">
        <v>67</v>
      </c>
    </row>
    <row r="2684" spans="3:9" x14ac:dyDescent="0.35">
      <c r="C2684" s="2" t="s">
        <v>14</v>
      </c>
      <c r="D2684" s="2" t="s">
        <v>28</v>
      </c>
      <c r="E2684" s="2" t="s">
        <v>44</v>
      </c>
      <c r="F2684" s="3">
        <v>44495</v>
      </c>
      <c r="G2684" s="4">
        <v>3864</v>
      </c>
      <c r="H2684" s="5">
        <v>80</v>
      </c>
      <c r="I2684" s="2">
        <v>298</v>
      </c>
    </row>
    <row r="2685" spans="3:9" x14ac:dyDescent="0.35">
      <c r="C2685" s="2" t="s">
        <v>37</v>
      </c>
      <c r="D2685" s="2" t="s">
        <v>20</v>
      </c>
      <c r="E2685" s="2" t="s">
        <v>31</v>
      </c>
      <c r="F2685" s="3">
        <v>44495</v>
      </c>
      <c r="G2685" s="4">
        <v>8057</v>
      </c>
      <c r="H2685" s="5">
        <v>2</v>
      </c>
      <c r="I2685" s="2">
        <v>504</v>
      </c>
    </row>
    <row r="2686" spans="3:9" x14ac:dyDescent="0.35">
      <c r="C2686" s="2" t="s">
        <v>69</v>
      </c>
      <c r="D2686" s="2" t="s">
        <v>45</v>
      </c>
      <c r="E2686" s="2" t="s">
        <v>38</v>
      </c>
      <c r="F2686" s="3">
        <v>44495</v>
      </c>
      <c r="G2686" s="4">
        <v>14000</v>
      </c>
      <c r="H2686" s="5">
        <v>183</v>
      </c>
      <c r="I2686" s="2">
        <v>438</v>
      </c>
    </row>
    <row r="2687" spans="3:9" x14ac:dyDescent="0.35">
      <c r="C2687" s="2" t="s">
        <v>78</v>
      </c>
      <c r="D2687" s="2" t="s">
        <v>15</v>
      </c>
      <c r="E2687" s="2" t="s">
        <v>26</v>
      </c>
      <c r="F2687" s="3">
        <v>44495</v>
      </c>
      <c r="G2687" s="4">
        <v>7749</v>
      </c>
      <c r="H2687" s="5">
        <v>75</v>
      </c>
      <c r="I2687" s="2">
        <v>775</v>
      </c>
    </row>
    <row r="2688" spans="3:9" x14ac:dyDescent="0.35">
      <c r="C2688" s="2" t="s">
        <v>77</v>
      </c>
      <c r="D2688" s="2" t="s">
        <v>45</v>
      </c>
      <c r="E2688" s="2" t="s">
        <v>39</v>
      </c>
      <c r="F2688" s="3">
        <v>44495</v>
      </c>
      <c r="G2688" s="4">
        <v>280</v>
      </c>
      <c r="H2688" s="5">
        <v>378</v>
      </c>
      <c r="I2688" s="2">
        <v>19</v>
      </c>
    </row>
    <row r="2689" spans="3:9" x14ac:dyDescent="0.35">
      <c r="C2689" s="2" t="s">
        <v>51</v>
      </c>
      <c r="D2689" s="2" t="s">
        <v>20</v>
      </c>
      <c r="E2689" s="2" t="s">
        <v>73</v>
      </c>
      <c r="F2689" s="3">
        <v>44495</v>
      </c>
      <c r="G2689" s="4">
        <v>623</v>
      </c>
      <c r="H2689" s="5">
        <v>102</v>
      </c>
      <c r="I2689" s="2">
        <v>30</v>
      </c>
    </row>
    <row r="2690" spans="3:9" x14ac:dyDescent="0.35">
      <c r="C2690" s="2" t="s">
        <v>77</v>
      </c>
      <c r="D2690" s="2" t="s">
        <v>20</v>
      </c>
      <c r="E2690" s="2" t="s">
        <v>57</v>
      </c>
      <c r="F2690" s="3">
        <v>44496</v>
      </c>
      <c r="G2690" s="4">
        <v>6629</v>
      </c>
      <c r="H2690" s="5">
        <v>401</v>
      </c>
      <c r="I2690" s="2">
        <v>277</v>
      </c>
    </row>
    <row r="2691" spans="3:9" x14ac:dyDescent="0.35">
      <c r="C2691" s="2" t="s">
        <v>30</v>
      </c>
      <c r="D2691" s="2" t="s">
        <v>40</v>
      </c>
      <c r="E2691" s="2" t="s">
        <v>43</v>
      </c>
      <c r="F2691" s="3">
        <v>44496</v>
      </c>
      <c r="G2691" s="4">
        <v>8393</v>
      </c>
      <c r="H2691" s="5">
        <v>100</v>
      </c>
      <c r="I2691" s="2">
        <v>365</v>
      </c>
    </row>
    <row r="2692" spans="3:9" x14ac:dyDescent="0.35">
      <c r="C2692" s="2" t="s">
        <v>66</v>
      </c>
      <c r="D2692" s="2" t="s">
        <v>28</v>
      </c>
      <c r="E2692" s="2" t="s">
        <v>61</v>
      </c>
      <c r="F2692" s="3">
        <v>44496</v>
      </c>
      <c r="G2692" s="4">
        <v>9646</v>
      </c>
      <c r="H2692" s="5">
        <v>528</v>
      </c>
      <c r="I2692" s="2">
        <v>420</v>
      </c>
    </row>
    <row r="2693" spans="3:9" x14ac:dyDescent="0.35">
      <c r="C2693" s="2" t="s">
        <v>76</v>
      </c>
      <c r="D2693" s="2" t="s">
        <v>20</v>
      </c>
      <c r="E2693" s="2" t="s">
        <v>72</v>
      </c>
      <c r="F2693" s="3">
        <v>44496</v>
      </c>
      <c r="G2693" s="4">
        <v>8792</v>
      </c>
      <c r="H2693" s="5">
        <v>27</v>
      </c>
      <c r="I2693" s="2">
        <v>1256</v>
      </c>
    </row>
    <row r="2694" spans="3:9" x14ac:dyDescent="0.35">
      <c r="C2694" s="2" t="s">
        <v>33</v>
      </c>
      <c r="D2694" s="2" t="s">
        <v>24</v>
      </c>
      <c r="E2694" s="2" t="s">
        <v>65</v>
      </c>
      <c r="F2694" s="3">
        <v>44496</v>
      </c>
      <c r="G2694" s="4">
        <v>7623</v>
      </c>
      <c r="H2694" s="5">
        <v>96</v>
      </c>
      <c r="I2694" s="2">
        <v>693</v>
      </c>
    </row>
    <row r="2695" spans="3:9" x14ac:dyDescent="0.35">
      <c r="C2695" s="2" t="s">
        <v>71</v>
      </c>
      <c r="D2695" s="2" t="s">
        <v>45</v>
      </c>
      <c r="E2695" s="2" t="s">
        <v>63</v>
      </c>
      <c r="F2695" s="3">
        <v>44496</v>
      </c>
      <c r="G2695" s="4">
        <v>5600</v>
      </c>
      <c r="H2695" s="5">
        <v>176</v>
      </c>
      <c r="I2695" s="2">
        <v>187</v>
      </c>
    </row>
    <row r="2696" spans="3:9" x14ac:dyDescent="0.35">
      <c r="C2696" s="2" t="s">
        <v>30</v>
      </c>
      <c r="D2696" s="2" t="s">
        <v>45</v>
      </c>
      <c r="E2696" s="2" t="s">
        <v>72</v>
      </c>
      <c r="F2696" s="3">
        <v>44496</v>
      </c>
      <c r="G2696" s="4">
        <v>6076</v>
      </c>
      <c r="H2696" s="5">
        <v>59</v>
      </c>
      <c r="I2696" s="2">
        <v>868</v>
      </c>
    </row>
    <row r="2697" spans="3:9" x14ac:dyDescent="0.35">
      <c r="C2697" s="2" t="s">
        <v>62</v>
      </c>
      <c r="D2697" s="2" t="s">
        <v>28</v>
      </c>
      <c r="E2697" s="2" t="s">
        <v>16</v>
      </c>
      <c r="F2697" s="3">
        <v>44496</v>
      </c>
      <c r="G2697" s="4">
        <v>10269</v>
      </c>
      <c r="H2697" s="5">
        <v>32</v>
      </c>
      <c r="I2697" s="2">
        <v>514</v>
      </c>
    </row>
    <row r="2698" spans="3:9" x14ac:dyDescent="0.35">
      <c r="C2698" s="2" t="s">
        <v>52</v>
      </c>
      <c r="D2698" s="2" t="s">
        <v>24</v>
      </c>
      <c r="E2698" s="2" t="s">
        <v>16</v>
      </c>
      <c r="F2698" s="3">
        <v>44496</v>
      </c>
      <c r="G2698" s="4">
        <v>4144</v>
      </c>
      <c r="H2698" s="5">
        <v>177</v>
      </c>
      <c r="I2698" s="2">
        <v>189</v>
      </c>
    </row>
    <row r="2699" spans="3:9" x14ac:dyDescent="0.35">
      <c r="C2699" s="2" t="s">
        <v>76</v>
      </c>
      <c r="D2699" s="2" t="s">
        <v>24</v>
      </c>
      <c r="E2699" s="2" t="s">
        <v>44</v>
      </c>
      <c r="F2699" s="3">
        <v>44496</v>
      </c>
      <c r="G2699" s="4">
        <v>11795</v>
      </c>
      <c r="H2699" s="5">
        <v>86</v>
      </c>
      <c r="I2699" s="2">
        <v>562</v>
      </c>
    </row>
    <row r="2700" spans="3:9" x14ac:dyDescent="0.35">
      <c r="C2700" s="2" t="s">
        <v>66</v>
      </c>
      <c r="D2700" s="2" t="s">
        <v>40</v>
      </c>
      <c r="E2700" s="2" t="s">
        <v>63</v>
      </c>
      <c r="F2700" s="3">
        <v>44496</v>
      </c>
      <c r="G2700" s="4">
        <v>1519</v>
      </c>
      <c r="H2700" s="5">
        <v>76</v>
      </c>
      <c r="I2700" s="2">
        <v>57</v>
      </c>
    </row>
    <row r="2701" spans="3:9" x14ac:dyDescent="0.35">
      <c r="C2701" s="2" t="s">
        <v>76</v>
      </c>
      <c r="D2701" s="2" t="s">
        <v>15</v>
      </c>
      <c r="E2701" s="2" t="s">
        <v>44</v>
      </c>
      <c r="F2701" s="3">
        <v>44496</v>
      </c>
      <c r="G2701" s="4">
        <v>2121</v>
      </c>
      <c r="H2701" s="5">
        <v>388</v>
      </c>
      <c r="I2701" s="2">
        <v>152</v>
      </c>
    </row>
    <row r="2702" spans="3:9" x14ac:dyDescent="0.35">
      <c r="C2702" s="2" t="s">
        <v>48</v>
      </c>
      <c r="D2702" s="2" t="s">
        <v>28</v>
      </c>
      <c r="E2702" s="2" t="s">
        <v>31</v>
      </c>
      <c r="F2702" s="3">
        <v>44496</v>
      </c>
      <c r="G2702" s="4">
        <v>2758</v>
      </c>
      <c r="H2702" s="5">
        <v>30</v>
      </c>
      <c r="I2702" s="2">
        <v>173</v>
      </c>
    </row>
    <row r="2703" spans="3:9" x14ac:dyDescent="0.35">
      <c r="C2703" s="2" t="s">
        <v>30</v>
      </c>
      <c r="D2703" s="2" t="s">
        <v>24</v>
      </c>
      <c r="E2703" s="2" t="s">
        <v>31</v>
      </c>
      <c r="F2703" s="3">
        <v>44497</v>
      </c>
      <c r="G2703" s="4">
        <v>1519</v>
      </c>
      <c r="H2703" s="5">
        <v>231</v>
      </c>
      <c r="I2703" s="2">
        <v>90</v>
      </c>
    </row>
    <row r="2704" spans="3:9" x14ac:dyDescent="0.35">
      <c r="C2704" s="2" t="s">
        <v>76</v>
      </c>
      <c r="D2704" s="2" t="s">
        <v>28</v>
      </c>
      <c r="E2704" s="2" t="s">
        <v>34</v>
      </c>
      <c r="F2704" s="3">
        <v>44497</v>
      </c>
      <c r="G2704" s="4">
        <v>7427</v>
      </c>
      <c r="H2704" s="5">
        <v>10</v>
      </c>
      <c r="I2704" s="2">
        <v>676</v>
      </c>
    </row>
    <row r="2705" spans="3:9" x14ac:dyDescent="0.35">
      <c r="C2705" s="2" t="s">
        <v>48</v>
      </c>
      <c r="D2705" s="2" t="s">
        <v>45</v>
      </c>
      <c r="E2705" s="2" t="s">
        <v>49</v>
      </c>
      <c r="F2705" s="3">
        <v>44497</v>
      </c>
      <c r="G2705" s="4">
        <v>6650</v>
      </c>
      <c r="H2705" s="5">
        <v>22</v>
      </c>
      <c r="I2705" s="2">
        <v>247</v>
      </c>
    </row>
    <row r="2706" spans="3:9" x14ac:dyDescent="0.35">
      <c r="C2706" s="2" t="s">
        <v>56</v>
      </c>
      <c r="D2706" s="2" t="s">
        <v>45</v>
      </c>
      <c r="E2706" s="2" t="s">
        <v>58</v>
      </c>
      <c r="F2706" s="3">
        <v>44497</v>
      </c>
      <c r="G2706" s="4">
        <v>2520</v>
      </c>
      <c r="H2706" s="5">
        <v>351</v>
      </c>
      <c r="I2706" s="2">
        <v>194</v>
      </c>
    </row>
    <row r="2707" spans="3:9" x14ac:dyDescent="0.35">
      <c r="C2707" s="2" t="s">
        <v>68</v>
      </c>
      <c r="D2707" s="2" t="s">
        <v>24</v>
      </c>
      <c r="E2707" s="2" t="s">
        <v>72</v>
      </c>
      <c r="F2707" s="3">
        <v>44497</v>
      </c>
      <c r="G2707" s="4">
        <v>3010</v>
      </c>
      <c r="H2707" s="5">
        <v>171</v>
      </c>
      <c r="I2707" s="2">
        <v>232</v>
      </c>
    </row>
    <row r="2708" spans="3:9" x14ac:dyDescent="0.35">
      <c r="C2708" s="2" t="s">
        <v>42</v>
      </c>
      <c r="D2708" s="2" t="s">
        <v>45</v>
      </c>
      <c r="E2708" s="2" t="s">
        <v>73</v>
      </c>
      <c r="F2708" s="3">
        <v>44497</v>
      </c>
      <c r="G2708" s="4">
        <v>9289</v>
      </c>
      <c r="H2708" s="5">
        <v>204</v>
      </c>
      <c r="I2708" s="2">
        <v>517</v>
      </c>
    </row>
    <row r="2709" spans="3:9" x14ac:dyDescent="0.35">
      <c r="C2709" s="2" t="s">
        <v>69</v>
      </c>
      <c r="D2709" s="2" t="s">
        <v>45</v>
      </c>
      <c r="E2709" s="2" t="s">
        <v>43</v>
      </c>
      <c r="F2709" s="3">
        <v>44497</v>
      </c>
      <c r="G2709" s="4">
        <v>3556</v>
      </c>
      <c r="H2709" s="5">
        <v>232</v>
      </c>
      <c r="I2709" s="2">
        <v>149</v>
      </c>
    </row>
    <row r="2710" spans="3:9" x14ac:dyDescent="0.35">
      <c r="C2710" s="2" t="s">
        <v>64</v>
      </c>
      <c r="D2710" s="2" t="s">
        <v>40</v>
      </c>
      <c r="E2710" s="2" t="s">
        <v>57</v>
      </c>
      <c r="F2710" s="3">
        <v>44497</v>
      </c>
      <c r="G2710" s="4">
        <v>2639</v>
      </c>
      <c r="H2710" s="5">
        <v>23</v>
      </c>
      <c r="I2710" s="2">
        <v>91</v>
      </c>
    </row>
    <row r="2711" spans="3:9" x14ac:dyDescent="0.35">
      <c r="C2711" s="2" t="s">
        <v>48</v>
      </c>
      <c r="D2711" s="2" t="s">
        <v>28</v>
      </c>
      <c r="E2711" s="2" t="s">
        <v>16</v>
      </c>
      <c r="F2711" s="3">
        <v>44497</v>
      </c>
      <c r="G2711" s="4">
        <v>1764</v>
      </c>
      <c r="H2711" s="5">
        <v>204</v>
      </c>
      <c r="I2711" s="2">
        <v>89</v>
      </c>
    </row>
    <row r="2712" spans="3:9" x14ac:dyDescent="0.35">
      <c r="C2712" s="2" t="s">
        <v>68</v>
      </c>
      <c r="D2712" s="2" t="s">
        <v>24</v>
      </c>
      <c r="E2712" s="2" t="s">
        <v>74</v>
      </c>
      <c r="F2712" s="3">
        <v>44497</v>
      </c>
      <c r="G2712" s="4">
        <v>15190</v>
      </c>
      <c r="H2712" s="5">
        <v>66</v>
      </c>
      <c r="I2712" s="2">
        <v>691</v>
      </c>
    </row>
    <row r="2713" spans="3:9" x14ac:dyDescent="0.35">
      <c r="C2713" s="2" t="s">
        <v>42</v>
      </c>
      <c r="D2713" s="2" t="s">
        <v>24</v>
      </c>
      <c r="E2713" s="2" t="s">
        <v>31</v>
      </c>
      <c r="F2713" s="3">
        <v>44497</v>
      </c>
      <c r="G2713" s="4">
        <v>6209</v>
      </c>
      <c r="H2713" s="5">
        <v>79</v>
      </c>
      <c r="I2713" s="2">
        <v>389</v>
      </c>
    </row>
    <row r="2714" spans="3:9" x14ac:dyDescent="0.35">
      <c r="C2714" s="2" t="s">
        <v>33</v>
      </c>
      <c r="D2714" s="2" t="s">
        <v>15</v>
      </c>
      <c r="E2714" s="2" t="s">
        <v>49</v>
      </c>
      <c r="F2714" s="3">
        <v>44497</v>
      </c>
      <c r="G2714" s="4">
        <v>7028</v>
      </c>
      <c r="H2714" s="5">
        <v>131</v>
      </c>
      <c r="I2714" s="2">
        <v>282</v>
      </c>
    </row>
    <row r="2715" spans="3:9" x14ac:dyDescent="0.35">
      <c r="C2715" s="2" t="s">
        <v>56</v>
      </c>
      <c r="D2715" s="2" t="s">
        <v>24</v>
      </c>
      <c r="E2715" s="2" t="s">
        <v>73</v>
      </c>
      <c r="F2715" s="3">
        <v>44498</v>
      </c>
      <c r="G2715" s="4">
        <v>9268</v>
      </c>
      <c r="H2715" s="5">
        <v>46</v>
      </c>
      <c r="I2715" s="2">
        <v>618</v>
      </c>
    </row>
    <row r="2716" spans="3:9" x14ac:dyDescent="0.35">
      <c r="C2716" s="2" t="s">
        <v>23</v>
      </c>
      <c r="D2716" s="2" t="s">
        <v>15</v>
      </c>
      <c r="E2716" s="2" t="s">
        <v>74</v>
      </c>
      <c r="F2716" s="3">
        <v>44498</v>
      </c>
      <c r="G2716" s="4">
        <v>6293</v>
      </c>
      <c r="H2716" s="5">
        <v>157</v>
      </c>
      <c r="I2716" s="2">
        <v>243</v>
      </c>
    </row>
    <row r="2717" spans="3:9" x14ac:dyDescent="0.35">
      <c r="C2717" s="2" t="s">
        <v>51</v>
      </c>
      <c r="D2717" s="2" t="s">
        <v>45</v>
      </c>
      <c r="E2717" s="2" t="s">
        <v>58</v>
      </c>
      <c r="F2717" s="3">
        <v>44498</v>
      </c>
      <c r="G2717" s="4">
        <v>3031</v>
      </c>
      <c r="H2717" s="5">
        <v>265</v>
      </c>
      <c r="I2717" s="2">
        <v>337</v>
      </c>
    </row>
    <row r="2718" spans="3:9" x14ac:dyDescent="0.35">
      <c r="C2718" s="2" t="s">
        <v>77</v>
      </c>
      <c r="D2718" s="2" t="s">
        <v>40</v>
      </c>
      <c r="E2718" s="2" t="s">
        <v>63</v>
      </c>
      <c r="F2718" s="3">
        <v>44498</v>
      </c>
      <c r="G2718" s="4">
        <v>2583</v>
      </c>
      <c r="H2718" s="5">
        <v>127</v>
      </c>
      <c r="I2718" s="2">
        <v>100</v>
      </c>
    </row>
    <row r="2719" spans="3:9" x14ac:dyDescent="0.35">
      <c r="C2719" s="2" t="s">
        <v>52</v>
      </c>
      <c r="D2719" s="2" t="s">
        <v>45</v>
      </c>
      <c r="E2719" s="2" t="s">
        <v>75</v>
      </c>
      <c r="F2719" s="3">
        <v>44498</v>
      </c>
      <c r="G2719" s="4">
        <v>3850</v>
      </c>
      <c r="H2719" s="5">
        <v>8</v>
      </c>
      <c r="I2719" s="2">
        <v>214</v>
      </c>
    </row>
    <row r="2720" spans="3:9" x14ac:dyDescent="0.35">
      <c r="C2720" s="2" t="s">
        <v>78</v>
      </c>
      <c r="D2720" s="2" t="s">
        <v>15</v>
      </c>
      <c r="E2720" s="2" t="s">
        <v>58</v>
      </c>
      <c r="F2720" s="3">
        <v>44498</v>
      </c>
      <c r="G2720" s="4">
        <v>17780</v>
      </c>
      <c r="H2720" s="5">
        <v>68</v>
      </c>
      <c r="I2720" s="2">
        <v>1368</v>
      </c>
    </row>
    <row r="2721" spans="3:9" x14ac:dyDescent="0.35">
      <c r="C2721" s="2" t="s">
        <v>71</v>
      </c>
      <c r="D2721" s="2" t="s">
        <v>24</v>
      </c>
      <c r="E2721" s="2" t="s">
        <v>57</v>
      </c>
      <c r="F2721" s="3">
        <v>44498</v>
      </c>
      <c r="G2721" s="4">
        <v>6153</v>
      </c>
      <c r="H2721" s="5">
        <v>138</v>
      </c>
      <c r="I2721" s="2">
        <v>280</v>
      </c>
    </row>
    <row r="2722" spans="3:9" x14ac:dyDescent="0.35">
      <c r="C2722" s="2" t="s">
        <v>62</v>
      </c>
      <c r="D2722" s="2" t="s">
        <v>24</v>
      </c>
      <c r="E2722" s="2" t="s">
        <v>49</v>
      </c>
      <c r="F2722" s="3">
        <v>44498</v>
      </c>
      <c r="G2722" s="4">
        <v>3514</v>
      </c>
      <c r="H2722" s="5">
        <v>221</v>
      </c>
      <c r="I2722" s="2">
        <v>147</v>
      </c>
    </row>
    <row r="2723" spans="3:9" x14ac:dyDescent="0.35">
      <c r="C2723" s="2" t="s">
        <v>14</v>
      </c>
      <c r="D2723" s="2" t="s">
        <v>28</v>
      </c>
      <c r="E2723" s="2" t="s">
        <v>34</v>
      </c>
      <c r="F2723" s="3">
        <v>44498</v>
      </c>
      <c r="G2723" s="4">
        <v>1652</v>
      </c>
      <c r="H2723" s="5">
        <v>205</v>
      </c>
      <c r="I2723" s="2">
        <v>128</v>
      </c>
    </row>
    <row r="2724" spans="3:9" x14ac:dyDescent="0.35">
      <c r="C2724" s="2" t="s">
        <v>56</v>
      </c>
      <c r="D2724" s="2" t="s">
        <v>15</v>
      </c>
      <c r="E2724" s="2" t="s">
        <v>65</v>
      </c>
      <c r="F2724" s="3">
        <v>44498</v>
      </c>
      <c r="G2724" s="4">
        <v>6769</v>
      </c>
      <c r="H2724" s="5">
        <v>464</v>
      </c>
      <c r="I2724" s="2">
        <v>484</v>
      </c>
    </row>
    <row r="2725" spans="3:9" x14ac:dyDescent="0.35">
      <c r="C2725" s="2" t="s">
        <v>70</v>
      </c>
      <c r="D2725" s="2" t="s">
        <v>45</v>
      </c>
      <c r="E2725" s="2" t="s">
        <v>17</v>
      </c>
      <c r="F2725" s="3">
        <v>44498</v>
      </c>
      <c r="G2725" s="4">
        <v>4494</v>
      </c>
      <c r="H2725" s="5">
        <v>356</v>
      </c>
      <c r="I2725" s="2">
        <v>150</v>
      </c>
    </row>
    <row r="2726" spans="3:9" x14ac:dyDescent="0.35">
      <c r="C2726" s="2" t="s">
        <v>78</v>
      </c>
      <c r="D2726" s="2" t="s">
        <v>40</v>
      </c>
      <c r="E2726" s="2" t="s">
        <v>34</v>
      </c>
      <c r="F2726" s="3">
        <v>44501</v>
      </c>
      <c r="G2726" s="4">
        <v>3199</v>
      </c>
      <c r="H2726" s="5">
        <v>212</v>
      </c>
      <c r="I2726" s="2">
        <v>267</v>
      </c>
    </row>
    <row r="2727" spans="3:9" x14ac:dyDescent="0.35">
      <c r="C2727" s="2" t="s">
        <v>56</v>
      </c>
      <c r="D2727" s="2" t="s">
        <v>40</v>
      </c>
      <c r="E2727" s="2" t="s">
        <v>75</v>
      </c>
      <c r="F2727" s="3">
        <v>44501</v>
      </c>
      <c r="G2727" s="4">
        <v>11508</v>
      </c>
      <c r="H2727" s="5">
        <v>141</v>
      </c>
      <c r="I2727" s="2">
        <v>822</v>
      </c>
    </row>
    <row r="2728" spans="3:9" x14ac:dyDescent="0.35">
      <c r="C2728" s="2" t="s">
        <v>77</v>
      </c>
      <c r="D2728" s="2" t="s">
        <v>15</v>
      </c>
      <c r="E2728" s="2" t="s">
        <v>58</v>
      </c>
      <c r="F2728" s="3">
        <v>44501</v>
      </c>
      <c r="G2728" s="4">
        <v>5712</v>
      </c>
      <c r="H2728" s="5">
        <v>332</v>
      </c>
      <c r="I2728" s="2">
        <v>476</v>
      </c>
    </row>
    <row r="2729" spans="3:9" x14ac:dyDescent="0.35">
      <c r="C2729" s="2" t="s">
        <v>14</v>
      </c>
      <c r="D2729" s="2" t="s">
        <v>20</v>
      </c>
      <c r="E2729" s="2" t="s">
        <v>39</v>
      </c>
      <c r="F2729" s="3">
        <v>44501</v>
      </c>
      <c r="G2729" s="4">
        <v>14462</v>
      </c>
      <c r="H2729" s="5">
        <v>532</v>
      </c>
      <c r="I2729" s="2">
        <v>804</v>
      </c>
    </row>
    <row r="2730" spans="3:9" x14ac:dyDescent="0.35">
      <c r="C2730" s="2" t="s">
        <v>64</v>
      </c>
      <c r="D2730" s="2" t="s">
        <v>15</v>
      </c>
      <c r="E2730" s="2" t="s">
        <v>17</v>
      </c>
      <c r="F2730" s="3">
        <v>44501</v>
      </c>
      <c r="G2730" s="4">
        <v>8099</v>
      </c>
      <c r="H2730" s="5">
        <v>11</v>
      </c>
      <c r="I2730" s="2">
        <v>312</v>
      </c>
    </row>
    <row r="2731" spans="3:9" x14ac:dyDescent="0.35">
      <c r="C2731" s="2" t="s">
        <v>70</v>
      </c>
      <c r="D2731" s="2" t="s">
        <v>24</v>
      </c>
      <c r="E2731" s="2" t="s">
        <v>16</v>
      </c>
      <c r="F2731" s="3">
        <v>44501</v>
      </c>
      <c r="G2731" s="4">
        <v>700</v>
      </c>
      <c r="H2731" s="5">
        <v>76</v>
      </c>
      <c r="I2731" s="2">
        <v>34</v>
      </c>
    </row>
    <row r="2732" spans="3:9" x14ac:dyDescent="0.35">
      <c r="C2732" s="2" t="s">
        <v>42</v>
      </c>
      <c r="D2732" s="2" t="s">
        <v>15</v>
      </c>
      <c r="E2732" s="2" t="s">
        <v>26</v>
      </c>
      <c r="F2732" s="3">
        <v>44501</v>
      </c>
      <c r="G2732" s="4">
        <v>3066</v>
      </c>
      <c r="H2732" s="5">
        <v>97</v>
      </c>
      <c r="I2732" s="2">
        <v>384</v>
      </c>
    </row>
    <row r="2733" spans="3:9" x14ac:dyDescent="0.35">
      <c r="C2733" s="2" t="s">
        <v>41</v>
      </c>
      <c r="D2733" s="2" t="s">
        <v>28</v>
      </c>
      <c r="E2733" s="2" t="s">
        <v>44</v>
      </c>
      <c r="F2733" s="3">
        <v>44501</v>
      </c>
      <c r="G2733" s="4">
        <v>14406</v>
      </c>
      <c r="H2733" s="5">
        <v>267</v>
      </c>
      <c r="I2733" s="2">
        <v>901</v>
      </c>
    </row>
    <row r="2734" spans="3:9" x14ac:dyDescent="0.35">
      <c r="C2734" s="2" t="s">
        <v>59</v>
      </c>
      <c r="D2734" s="2" t="s">
        <v>28</v>
      </c>
      <c r="E2734" s="2" t="s">
        <v>43</v>
      </c>
      <c r="F2734" s="3">
        <v>44501</v>
      </c>
      <c r="G2734" s="4">
        <v>7224</v>
      </c>
      <c r="H2734" s="5">
        <v>265</v>
      </c>
      <c r="I2734" s="2">
        <v>425</v>
      </c>
    </row>
    <row r="2735" spans="3:9" x14ac:dyDescent="0.35">
      <c r="C2735" s="2" t="s">
        <v>71</v>
      </c>
      <c r="D2735" s="2" t="s">
        <v>20</v>
      </c>
      <c r="E2735" s="2" t="s">
        <v>38</v>
      </c>
      <c r="F2735" s="3">
        <v>44501</v>
      </c>
      <c r="G2735" s="4">
        <v>6762</v>
      </c>
      <c r="H2735" s="5">
        <v>102</v>
      </c>
      <c r="I2735" s="2">
        <v>212</v>
      </c>
    </row>
    <row r="2736" spans="3:9" x14ac:dyDescent="0.35">
      <c r="C2736" s="2" t="s">
        <v>77</v>
      </c>
      <c r="D2736" s="2" t="s">
        <v>40</v>
      </c>
      <c r="E2736" s="2" t="s">
        <v>72</v>
      </c>
      <c r="F2736" s="3">
        <v>44501</v>
      </c>
      <c r="G2736" s="4">
        <v>483</v>
      </c>
      <c r="H2736" s="5">
        <v>213</v>
      </c>
      <c r="I2736" s="2">
        <v>38</v>
      </c>
    </row>
    <row r="2737" spans="3:9" x14ac:dyDescent="0.35">
      <c r="C2737" s="2" t="s">
        <v>52</v>
      </c>
      <c r="D2737" s="2" t="s">
        <v>24</v>
      </c>
      <c r="E2737" s="2" t="s">
        <v>57</v>
      </c>
      <c r="F2737" s="3">
        <v>44501</v>
      </c>
      <c r="G2737" s="4">
        <v>10990</v>
      </c>
      <c r="H2737" s="5">
        <v>15</v>
      </c>
      <c r="I2737" s="2">
        <v>478</v>
      </c>
    </row>
    <row r="2738" spans="3:9" x14ac:dyDescent="0.35">
      <c r="C2738" s="2" t="s">
        <v>37</v>
      </c>
      <c r="D2738" s="2" t="s">
        <v>45</v>
      </c>
      <c r="E2738" s="2" t="s">
        <v>44</v>
      </c>
      <c r="F2738" s="3">
        <v>44501</v>
      </c>
      <c r="G2738" s="4">
        <v>3864</v>
      </c>
      <c r="H2738" s="5">
        <v>241</v>
      </c>
      <c r="I2738" s="2">
        <v>184</v>
      </c>
    </row>
    <row r="2739" spans="3:9" x14ac:dyDescent="0.35">
      <c r="C2739" s="2" t="s">
        <v>23</v>
      </c>
      <c r="D2739" s="2" t="s">
        <v>24</v>
      </c>
      <c r="E2739" s="2" t="s">
        <v>16</v>
      </c>
      <c r="F2739" s="3">
        <v>44501</v>
      </c>
      <c r="G2739" s="4">
        <v>4942</v>
      </c>
      <c r="H2739" s="5">
        <v>232</v>
      </c>
      <c r="I2739" s="2">
        <v>248</v>
      </c>
    </row>
    <row r="2740" spans="3:9" x14ac:dyDescent="0.35">
      <c r="C2740" s="2" t="s">
        <v>23</v>
      </c>
      <c r="D2740" s="2" t="s">
        <v>20</v>
      </c>
      <c r="E2740" s="2" t="s">
        <v>61</v>
      </c>
      <c r="F2740" s="3">
        <v>44501</v>
      </c>
      <c r="G2740" s="4">
        <v>9828</v>
      </c>
      <c r="H2740" s="5">
        <v>195</v>
      </c>
      <c r="I2740" s="2">
        <v>351</v>
      </c>
    </row>
    <row r="2741" spans="3:9" x14ac:dyDescent="0.35">
      <c r="C2741" s="2" t="s">
        <v>71</v>
      </c>
      <c r="D2741" s="2" t="s">
        <v>20</v>
      </c>
      <c r="E2741" s="2" t="s">
        <v>39</v>
      </c>
      <c r="F2741" s="3">
        <v>44502</v>
      </c>
      <c r="G2741" s="4">
        <v>3528</v>
      </c>
      <c r="H2741" s="5">
        <v>148</v>
      </c>
      <c r="I2741" s="2">
        <v>236</v>
      </c>
    </row>
    <row r="2742" spans="3:9" x14ac:dyDescent="0.35">
      <c r="C2742" s="2" t="s">
        <v>37</v>
      </c>
      <c r="D2742" s="2" t="s">
        <v>28</v>
      </c>
      <c r="E2742" s="2" t="s">
        <v>74</v>
      </c>
      <c r="F2742" s="3">
        <v>44502</v>
      </c>
      <c r="G2742" s="4">
        <v>7511</v>
      </c>
      <c r="H2742" s="5">
        <v>172</v>
      </c>
      <c r="I2742" s="2">
        <v>418</v>
      </c>
    </row>
    <row r="2743" spans="3:9" x14ac:dyDescent="0.35">
      <c r="C2743" s="2" t="s">
        <v>68</v>
      </c>
      <c r="D2743" s="2" t="s">
        <v>15</v>
      </c>
      <c r="E2743" s="2" t="s">
        <v>53</v>
      </c>
      <c r="F2743" s="3">
        <v>44502</v>
      </c>
      <c r="G2743" s="4">
        <v>10269</v>
      </c>
      <c r="H2743" s="5">
        <v>234</v>
      </c>
      <c r="I2743" s="2">
        <v>447</v>
      </c>
    </row>
    <row r="2744" spans="3:9" x14ac:dyDescent="0.35">
      <c r="C2744" s="2" t="s">
        <v>78</v>
      </c>
      <c r="D2744" s="2" t="s">
        <v>28</v>
      </c>
      <c r="E2744" s="2" t="s">
        <v>53</v>
      </c>
      <c r="F2744" s="3">
        <v>44502</v>
      </c>
      <c r="G2744" s="4">
        <v>10024</v>
      </c>
      <c r="H2744" s="5">
        <v>10</v>
      </c>
      <c r="I2744" s="2">
        <v>358</v>
      </c>
    </row>
    <row r="2745" spans="3:9" x14ac:dyDescent="0.35">
      <c r="C2745" s="2" t="s">
        <v>30</v>
      </c>
      <c r="D2745" s="2" t="s">
        <v>28</v>
      </c>
      <c r="E2745" s="2" t="s">
        <v>75</v>
      </c>
      <c r="F2745" s="3">
        <v>44502</v>
      </c>
      <c r="G2745" s="4">
        <v>4648</v>
      </c>
      <c r="H2745" s="5">
        <v>232</v>
      </c>
      <c r="I2745" s="2">
        <v>291</v>
      </c>
    </row>
    <row r="2746" spans="3:9" x14ac:dyDescent="0.35">
      <c r="C2746" s="2" t="s">
        <v>76</v>
      </c>
      <c r="D2746" s="2" t="s">
        <v>28</v>
      </c>
      <c r="E2746" s="2" t="s">
        <v>75</v>
      </c>
      <c r="F2746" s="3">
        <v>44502</v>
      </c>
      <c r="G2746" s="4">
        <v>1771</v>
      </c>
      <c r="H2746" s="5">
        <v>34</v>
      </c>
      <c r="I2746" s="2">
        <v>85</v>
      </c>
    </row>
    <row r="2747" spans="3:9" x14ac:dyDescent="0.35">
      <c r="C2747" s="2" t="s">
        <v>51</v>
      </c>
      <c r="D2747" s="2" t="s">
        <v>28</v>
      </c>
      <c r="E2747" s="2" t="s">
        <v>74</v>
      </c>
      <c r="F2747" s="3">
        <v>44502</v>
      </c>
      <c r="G2747" s="4">
        <v>8869</v>
      </c>
      <c r="H2747" s="5">
        <v>188</v>
      </c>
      <c r="I2747" s="2">
        <v>370</v>
      </c>
    </row>
    <row r="2748" spans="3:9" x14ac:dyDescent="0.35">
      <c r="C2748" s="2" t="s">
        <v>47</v>
      </c>
      <c r="D2748" s="2" t="s">
        <v>28</v>
      </c>
      <c r="E2748" s="2" t="s">
        <v>26</v>
      </c>
      <c r="F2748" s="3">
        <v>44502</v>
      </c>
      <c r="G2748" s="4">
        <v>8463</v>
      </c>
      <c r="H2748" s="5">
        <v>509</v>
      </c>
      <c r="I2748" s="2">
        <v>529</v>
      </c>
    </row>
    <row r="2749" spans="3:9" x14ac:dyDescent="0.35">
      <c r="C2749" s="2" t="s">
        <v>66</v>
      </c>
      <c r="D2749" s="2" t="s">
        <v>28</v>
      </c>
      <c r="E2749" s="2" t="s">
        <v>44</v>
      </c>
      <c r="F2749" s="3">
        <v>44502</v>
      </c>
      <c r="G2749" s="4">
        <v>8729</v>
      </c>
      <c r="H2749" s="5">
        <v>388</v>
      </c>
      <c r="I2749" s="2">
        <v>546</v>
      </c>
    </row>
    <row r="2750" spans="3:9" x14ac:dyDescent="0.35">
      <c r="C2750" s="2" t="s">
        <v>23</v>
      </c>
      <c r="D2750" s="2" t="s">
        <v>40</v>
      </c>
      <c r="E2750" s="2" t="s">
        <v>74</v>
      </c>
      <c r="F2750" s="3">
        <v>44502</v>
      </c>
      <c r="G2750" s="4">
        <v>1708</v>
      </c>
      <c r="H2750" s="5">
        <v>455</v>
      </c>
      <c r="I2750" s="2">
        <v>78</v>
      </c>
    </row>
    <row r="2751" spans="3:9" x14ac:dyDescent="0.35">
      <c r="C2751" s="2" t="s">
        <v>33</v>
      </c>
      <c r="D2751" s="2" t="s">
        <v>28</v>
      </c>
      <c r="E2751" s="2" t="s">
        <v>57</v>
      </c>
      <c r="F2751" s="3">
        <v>44502</v>
      </c>
      <c r="G2751" s="4">
        <v>196</v>
      </c>
      <c r="H2751" s="5">
        <v>183</v>
      </c>
      <c r="I2751" s="2">
        <v>9</v>
      </c>
    </row>
    <row r="2752" spans="3:9" x14ac:dyDescent="0.35">
      <c r="C2752" s="2" t="s">
        <v>56</v>
      </c>
      <c r="D2752" s="2" t="s">
        <v>40</v>
      </c>
      <c r="E2752" s="2" t="s">
        <v>16</v>
      </c>
      <c r="F2752" s="3">
        <v>44502</v>
      </c>
      <c r="G2752" s="4">
        <v>2646</v>
      </c>
      <c r="H2752" s="5">
        <v>298</v>
      </c>
      <c r="I2752" s="2">
        <v>133</v>
      </c>
    </row>
    <row r="2753" spans="3:9" x14ac:dyDescent="0.35">
      <c r="C2753" s="2" t="s">
        <v>41</v>
      </c>
      <c r="D2753" s="2" t="s">
        <v>40</v>
      </c>
      <c r="E2753" s="2" t="s">
        <v>34</v>
      </c>
      <c r="F2753" s="3">
        <v>44502</v>
      </c>
      <c r="G2753" s="4">
        <v>665</v>
      </c>
      <c r="H2753" s="5">
        <v>8</v>
      </c>
      <c r="I2753" s="2">
        <v>48</v>
      </c>
    </row>
    <row r="2754" spans="3:9" x14ac:dyDescent="0.35">
      <c r="C2754" s="2" t="s">
        <v>78</v>
      </c>
      <c r="D2754" s="2" t="s">
        <v>45</v>
      </c>
      <c r="E2754" s="2" t="s">
        <v>31</v>
      </c>
      <c r="F2754" s="3">
        <v>44503</v>
      </c>
      <c r="G2754" s="4">
        <v>9856</v>
      </c>
      <c r="H2754" s="5">
        <v>164</v>
      </c>
      <c r="I2754" s="2">
        <v>493</v>
      </c>
    </row>
    <row r="2755" spans="3:9" x14ac:dyDescent="0.35">
      <c r="C2755" s="2" t="s">
        <v>71</v>
      </c>
      <c r="D2755" s="2" t="s">
        <v>24</v>
      </c>
      <c r="E2755" s="2" t="s">
        <v>38</v>
      </c>
      <c r="F2755" s="3">
        <v>44503</v>
      </c>
      <c r="G2755" s="4">
        <v>8435</v>
      </c>
      <c r="H2755" s="5">
        <v>96</v>
      </c>
      <c r="I2755" s="2">
        <v>256</v>
      </c>
    </row>
    <row r="2756" spans="3:9" x14ac:dyDescent="0.35">
      <c r="C2756" s="2" t="s">
        <v>23</v>
      </c>
      <c r="D2756" s="2" t="s">
        <v>40</v>
      </c>
      <c r="E2756" s="2" t="s">
        <v>65</v>
      </c>
      <c r="F2756" s="3">
        <v>44503</v>
      </c>
      <c r="G2756" s="4">
        <v>5586</v>
      </c>
      <c r="H2756" s="5">
        <v>142</v>
      </c>
      <c r="I2756" s="2">
        <v>430</v>
      </c>
    </row>
    <row r="2757" spans="3:9" x14ac:dyDescent="0.35">
      <c r="C2757" s="2" t="s">
        <v>47</v>
      </c>
      <c r="D2757" s="2" t="s">
        <v>28</v>
      </c>
      <c r="E2757" s="2" t="s">
        <v>75</v>
      </c>
      <c r="F2757" s="3">
        <v>44503</v>
      </c>
      <c r="G2757" s="4">
        <v>2709</v>
      </c>
      <c r="H2757" s="5">
        <v>230</v>
      </c>
      <c r="I2757" s="2">
        <v>136</v>
      </c>
    </row>
    <row r="2758" spans="3:9" x14ac:dyDescent="0.35">
      <c r="C2758" s="2" t="s">
        <v>70</v>
      </c>
      <c r="D2758" s="2" t="s">
        <v>28</v>
      </c>
      <c r="E2758" s="2" t="s">
        <v>65</v>
      </c>
      <c r="F2758" s="3">
        <v>44503</v>
      </c>
      <c r="G2758" s="4">
        <v>3724</v>
      </c>
      <c r="H2758" s="5">
        <v>253</v>
      </c>
      <c r="I2758" s="2">
        <v>249</v>
      </c>
    </row>
    <row r="2759" spans="3:9" x14ac:dyDescent="0.35">
      <c r="C2759" s="2" t="s">
        <v>41</v>
      </c>
      <c r="D2759" s="2" t="s">
        <v>24</v>
      </c>
      <c r="E2759" s="2" t="s">
        <v>31</v>
      </c>
      <c r="F2759" s="3">
        <v>44503</v>
      </c>
      <c r="G2759" s="4">
        <v>4046</v>
      </c>
      <c r="H2759" s="5">
        <v>56</v>
      </c>
      <c r="I2759" s="2">
        <v>184</v>
      </c>
    </row>
    <row r="2760" spans="3:9" x14ac:dyDescent="0.35">
      <c r="C2760" s="2" t="s">
        <v>35</v>
      </c>
      <c r="D2760" s="2" t="s">
        <v>20</v>
      </c>
      <c r="E2760" s="2" t="s">
        <v>65</v>
      </c>
      <c r="F2760" s="3">
        <v>44503</v>
      </c>
      <c r="G2760" s="4">
        <v>1169</v>
      </c>
      <c r="H2760" s="5">
        <v>279</v>
      </c>
      <c r="I2760" s="2">
        <v>117</v>
      </c>
    </row>
    <row r="2761" spans="3:9" x14ac:dyDescent="0.35">
      <c r="C2761" s="2" t="s">
        <v>23</v>
      </c>
      <c r="D2761" s="2" t="s">
        <v>40</v>
      </c>
      <c r="E2761" s="2" t="s">
        <v>58</v>
      </c>
      <c r="F2761" s="3">
        <v>44504</v>
      </c>
      <c r="G2761" s="4">
        <v>12474</v>
      </c>
      <c r="H2761" s="5">
        <v>298</v>
      </c>
      <c r="I2761" s="2">
        <v>1560</v>
      </c>
    </row>
    <row r="2762" spans="3:9" x14ac:dyDescent="0.35">
      <c r="C2762" s="2" t="s">
        <v>78</v>
      </c>
      <c r="D2762" s="2" t="s">
        <v>24</v>
      </c>
      <c r="E2762" s="2" t="s">
        <v>73</v>
      </c>
      <c r="F2762" s="3">
        <v>44504</v>
      </c>
      <c r="G2762" s="4">
        <v>5838</v>
      </c>
      <c r="H2762" s="5">
        <v>79</v>
      </c>
      <c r="I2762" s="2">
        <v>278</v>
      </c>
    </row>
    <row r="2763" spans="3:9" x14ac:dyDescent="0.35">
      <c r="C2763" s="2" t="s">
        <v>76</v>
      </c>
      <c r="D2763" s="2" t="s">
        <v>45</v>
      </c>
      <c r="E2763" s="2" t="s">
        <v>73</v>
      </c>
      <c r="F2763" s="3">
        <v>44504</v>
      </c>
      <c r="G2763" s="4">
        <v>5488</v>
      </c>
      <c r="H2763" s="5">
        <v>119</v>
      </c>
      <c r="I2763" s="2">
        <v>392</v>
      </c>
    </row>
    <row r="2764" spans="3:9" x14ac:dyDescent="0.35">
      <c r="C2764" s="2" t="s">
        <v>56</v>
      </c>
      <c r="D2764" s="2" t="s">
        <v>15</v>
      </c>
      <c r="E2764" s="2" t="s">
        <v>32</v>
      </c>
      <c r="F2764" s="3">
        <v>44504</v>
      </c>
      <c r="G2764" s="4">
        <v>539</v>
      </c>
      <c r="H2764" s="5">
        <v>23</v>
      </c>
      <c r="I2764" s="2">
        <v>29</v>
      </c>
    </row>
    <row r="2765" spans="3:9" x14ac:dyDescent="0.35">
      <c r="C2765" s="2" t="s">
        <v>41</v>
      </c>
      <c r="D2765" s="2" t="s">
        <v>15</v>
      </c>
      <c r="E2765" s="2" t="s">
        <v>32</v>
      </c>
      <c r="F2765" s="3">
        <v>44504</v>
      </c>
      <c r="G2765" s="4">
        <v>1211</v>
      </c>
      <c r="H2765" s="5">
        <v>11</v>
      </c>
      <c r="I2765" s="2">
        <v>56</v>
      </c>
    </row>
    <row r="2766" spans="3:9" x14ac:dyDescent="0.35">
      <c r="C2766" s="2" t="s">
        <v>37</v>
      </c>
      <c r="D2766" s="2" t="s">
        <v>24</v>
      </c>
      <c r="E2766" s="2" t="s">
        <v>65</v>
      </c>
      <c r="F2766" s="3">
        <v>44504</v>
      </c>
      <c r="G2766" s="4">
        <v>1841</v>
      </c>
      <c r="H2766" s="5">
        <v>217</v>
      </c>
      <c r="I2766" s="2">
        <v>132</v>
      </c>
    </row>
    <row r="2767" spans="3:9" x14ac:dyDescent="0.35">
      <c r="C2767" s="2" t="s">
        <v>78</v>
      </c>
      <c r="D2767" s="2" t="s">
        <v>24</v>
      </c>
      <c r="E2767" s="2" t="s">
        <v>17</v>
      </c>
      <c r="F2767" s="3">
        <v>44504</v>
      </c>
      <c r="G2767" s="4">
        <v>14882</v>
      </c>
      <c r="H2767" s="5">
        <v>183</v>
      </c>
      <c r="I2767" s="2">
        <v>532</v>
      </c>
    </row>
    <row r="2768" spans="3:9" x14ac:dyDescent="0.35">
      <c r="C2768" s="2" t="s">
        <v>64</v>
      </c>
      <c r="D2768" s="2" t="s">
        <v>28</v>
      </c>
      <c r="E2768" s="2" t="s">
        <v>53</v>
      </c>
      <c r="F2768" s="3">
        <v>44504</v>
      </c>
      <c r="G2768" s="4">
        <v>2590</v>
      </c>
      <c r="H2768" s="5">
        <v>115</v>
      </c>
      <c r="I2768" s="2">
        <v>90</v>
      </c>
    </row>
    <row r="2769" spans="3:9" x14ac:dyDescent="0.35">
      <c r="C2769" s="2" t="s">
        <v>51</v>
      </c>
      <c r="D2769" s="2" t="s">
        <v>20</v>
      </c>
      <c r="E2769" s="2" t="s">
        <v>49</v>
      </c>
      <c r="F2769" s="3">
        <v>44504</v>
      </c>
      <c r="G2769" s="4">
        <v>3829</v>
      </c>
      <c r="H2769" s="5">
        <v>87</v>
      </c>
      <c r="I2769" s="2">
        <v>142</v>
      </c>
    </row>
    <row r="2770" spans="3:9" x14ac:dyDescent="0.35">
      <c r="C2770" s="2" t="s">
        <v>54</v>
      </c>
      <c r="D2770" s="2" t="s">
        <v>28</v>
      </c>
      <c r="E2770" s="2" t="s">
        <v>49</v>
      </c>
      <c r="F2770" s="3">
        <v>44504</v>
      </c>
      <c r="G2770" s="4">
        <v>4207</v>
      </c>
      <c r="H2770" s="5">
        <v>203</v>
      </c>
      <c r="I2770" s="2">
        <v>169</v>
      </c>
    </row>
    <row r="2771" spans="3:9" x14ac:dyDescent="0.35">
      <c r="C2771" s="2" t="s">
        <v>78</v>
      </c>
      <c r="D2771" s="2" t="s">
        <v>40</v>
      </c>
      <c r="E2771" s="2" t="s">
        <v>31</v>
      </c>
      <c r="F2771" s="3">
        <v>44504</v>
      </c>
      <c r="G2771" s="4">
        <v>20608</v>
      </c>
      <c r="H2771" s="5">
        <v>10</v>
      </c>
      <c r="I2771" s="2">
        <v>1145</v>
      </c>
    </row>
    <row r="2772" spans="3:9" x14ac:dyDescent="0.35">
      <c r="C2772" s="2" t="s">
        <v>66</v>
      </c>
      <c r="D2772" s="2" t="s">
        <v>20</v>
      </c>
      <c r="E2772" s="2" t="s">
        <v>38</v>
      </c>
      <c r="F2772" s="3">
        <v>44504</v>
      </c>
      <c r="G2772" s="4">
        <v>2737</v>
      </c>
      <c r="H2772" s="5">
        <v>96</v>
      </c>
      <c r="I2772" s="2">
        <v>98</v>
      </c>
    </row>
    <row r="2773" spans="3:9" x14ac:dyDescent="0.35">
      <c r="C2773" s="2" t="s">
        <v>33</v>
      </c>
      <c r="D2773" s="2" t="s">
        <v>40</v>
      </c>
      <c r="E2773" s="2" t="s">
        <v>16</v>
      </c>
      <c r="F2773" s="3">
        <v>44504</v>
      </c>
      <c r="G2773" s="4">
        <v>5873</v>
      </c>
      <c r="H2773" s="5">
        <v>28</v>
      </c>
      <c r="I2773" s="2">
        <v>392</v>
      </c>
    </row>
    <row r="2774" spans="3:9" x14ac:dyDescent="0.35">
      <c r="C2774" s="2" t="s">
        <v>42</v>
      </c>
      <c r="D2774" s="2" t="s">
        <v>24</v>
      </c>
      <c r="E2774" s="2" t="s">
        <v>63</v>
      </c>
      <c r="F2774" s="3">
        <v>44504</v>
      </c>
      <c r="G2774" s="4">
        <v>2674</v>
      </c>
      <c r="H2774" s="5">
        <v>44</v>
      </c>
      <c r="I2774" s="2">
        <v>90</v>
      </c>
    </row>
    <row r="2775" spans="3:9" x14ac:dyDescent="0.35">
      <c r="C2775" s="2" t="s">
        <v>68</v>
      </c>
      <c r="D2775" s="2" t="s">
        <v>45</v>
      </c>
      <c r="E2775" s="2" t="s">
        <v>57</v>
      </c>
      <c r="F2775" s="3">
        <v>44505</v>
      </c>
      <c r="G2775" s="4">
        <v>9982</v>
      </c>
      <c r="H2775" s="5">
        <v>372</v>
      </c>
      <c r="I2775" s="2">
        <v>400</v>
      </c>
    </row>
    <row r="2776" spans="3:9" x14ac:dyDescent="0.35">
      <c r="C2776" s="2" t="s">
        <v>64</v>
      </c>
      <c r="D2776" s="2" t="s">
        <v>40</v>
      </c>
      <c r="E2776" s="2" t="s">
        <v>17</v>
      </c>
      <c r="F2776" s="3">
        <v>44505</v>
      </c>
      <c r="G2776" s="4">
        <v>952</v>
      </c>
      <c r="H2776" s="5">
        <v>500</v>
      </c>
      <c r="I2776" s="2">
        <v>42</v>
      </c>
    </row>
    <row r="2777" spans="3:9" x14ac:dyDescent="0.35">
      <c r="C2777" s="2" t="s">
        <v>14</v>
      </c>
      <c r="D2777" s="2" t="s">
        <v>15</v>
      </c>
      <c r="E2777" s="2" t="s">
        <v>63</v>
      </c>
      <c r="F2777" s="3">
        <v>44505</v>
      </c>
      <c r="G2777" s="4">
        <v>3353</v>
      </c>
      <c r="H2777" s="5">
        <v>235</v>
      </c>
      <c r="I2777" s="2">
        <v>112</v>
      </c>
    </row>
    <row r="2778" spans="3:9" x14ac:dyDescent="0.35">
      <c r="C2778" s="2" t="s">
        <v>48</v>
      </c>
      <c r="D2778" s="2" t="s">
        <v>15</v>
      </c>
      <c r="E2778" s="2" t="s">
        <v>53</v>
      </c>
      <c r="F2778" s="3">
        <v>44505</v>
      </c>
      <c r="G2778" s="4">
        <v>1960</v>
      </c>
      <c r="H2778" s="5">
        <v>51</v>
      </c>
      <c r="I2778" s="2">
        <v>68</v>
      </c>
    </row>
    <row r="2779" spans="3:9" x14ac:dyDescent="0.35">
      <c r="C2779" s="2" t="s">
        <v>52</v>
      </c>
      <c r="D2779" s="2" t="s">
        <v>20</v>
      </c>
      <c r="E2779" s="2" t="s">
        <v>53</v>
      </c>
      <c r="F2779" s="3">
        <v>44505</v>
      </c>
      <c r="G2779" s="4">
        <v>224</v>
      </c>
      <c r="H2779" s="5">
        <v>35</v>
      </c>
      <c r="I2779" s="2">
        <v>8</v>
      </c>
    </row>
    <row r="2780" spans="3:9" x14ac:dyDescent="0.35">
      <c r="C2780" s="2" t="s">
        <v>64</v>
      </c>
      <c r="D2780" s="2" t="s">
        <v>15</v>
      </c>
      <c r="E2780" s="2" t="s">
        <v>63</v>
      </c>
      <c r="F2780" s="3">
        <v>44505</v>
      </c>
      <c r="G2780" s="4">
        <v>3178</v>
      </c>
      <c r="H2780" s="5">
        <v>176</v>
      </c>
      <c r="I2780" s="2">
        <v>133</v>
      </c>
    </row>
    <row r="2781" spans="3:9" x14ac:dyDescent="0.35">
      <c r="C2781" s="2" t="s">
        <v>66</v>
      </c>
      <c r="D2781" s="2" t="s">
        <v>15</v>
      </c>
      <c r="E2781" s="2" t="s">
        <v>58</v>
      </c>
      <c r="F2781" s="3">
        <v>44505</v>
      </c>
      <c r="G2781" s="4">
        <v>12103</v>
      </c>
      <c r="H2781" s="5">
        <v>376</v>
      </c>
      <c r="I2781" s="2">
        <v>1211</v>
      </c>
    </row>
    <row r="2782" spans="3:9" x14ac:dyDescent="0.35">
      <c r="C2782" s="2" t="s">
        <v>30</v>
      </c>
      <c r="D2782" s="2" t="s">
        <v>20</v>
      </c>
      <c r="E2782" s="2" t="s">
        <v>44</v>
      </c>
      <c r="F2782" s="3">
        <v>44505</v>
      </c>
      <c r="G2782" s="4">
        <v>12642</v>
      </c>
      <c r="H2782" s="5">
        <v>197</v>
      </c>
      <c r="I2782" s="2">
        <v>973</v>
      </c>
    </row>
    <row r="2783" spans="3:9" x14ac:dyDescent="0.35">
      <c r="C2783" s="2" t="s">
        <v>47</v>
      </c>
      <c r="D2783" s="2" t="s">
        <v>24</v>
      </c>
      <c r="E2783" s="2" t="s">
        <v>61</v>
      </c>
      <c r="F2783" s="3">
        <v>44505</v>
      </c>
      <c r="G2783" s="4">
        <v>3542</v>
      </c>
      <c r="H2783" s="5">
        <v>283</v>
      </c>
      <c r="I2783" s="2">
        <v>154</v>
      </c>
    </row>
    <row r="2784" spans="3:9" x14ac:dyDescent="0.35">
      <c r="C2784" s="2" t="s">
        <v>23</v>
      </c>
      <c r="D2784" s="2" t="s">
        <v>20</v>
      </c>
      <c r="E2784" s="2" t="s">
        <v>53</v>
      </c>
      <c r="F2784" s="3">
        <v>44505</v>
      </c>
      <c r="G2784" s="4">
        <v>8505</v>
      </c>
      <c r="H2784" s="5">
        <v>429</v>
      </c>
      <c r="I2784" s="2">
        <v>294</v>
      </c>
    </row>
    <row r="2785" spans="3:9" x14ac:dyDescent="0.35">
      <c r="C2785" s="2" t="s">
        <v>35</v>
      </c>
      <c r="D2785" s="2" t="s">
        <v>28</v>
      </c>
      <c r="E2785" s="2" t="s">
        <v>44</v>
      </c>
      <c r="F2785" s="3">
        <v>44505</v>
      </c>
      <c r="G2785" s="4">
        <v>16856</v>
      </c>
      <c r="H2785" s="5">
        <v>194</v>
      </c>
      <c r="I2785" s="2">
        <v>937</v>
      </c>
    </row>
    <row r="2786" spans="3:9" x14ac:dyDescent="0.35">
      <c r="C2786" s="2" t="s">
        <v>33</v>
      </c>
      <c r="D2786" s="2" t="s">
        <v>15</v>
      </c>
      <c r="E2786" s="2" t="s">
        <v>53</v>
      </c>
      <c r="F2786" s="3">
        <v>44505</v>
      </c>
      <c r="G2786" s="4">
        <v>5306</v>
      </c>
      <c r="H2786" s="5">
        <v>38</v>
      </c>
      <c r="I2786" s="2">
        <v>222</v>
      </c>
    </row>
    <row r="2787" spans="3:9" x14ac:dyDescent="0.35">
      <c r="C2787" s="2" t="s">
        <v>47</v>
      </c>
      <c r="D2787" s="2" t="s">
        <v>40</v>
      </c>
      <c r="E2787" s="2" t="s">
        <v>73</v>
      </c>
      <c r="F2787" s="3">
        <v>44505</v>
      </c>
      <c r="G2787" s="4">
        <v>2198</v>
      </c>
      <c r="H2787" s="5">
        <v>292</v>
      </c>
      <c r="I2787" s="2">
        <v>170</v>
      </c>
    </row>
    <row r="2788" spans="3:9" x14ac:dyDescent="0.35">
      <c r="C2788" s="2" t="s">
        <v>70</v>
      </c>
      <c r="D2788" s="2" t="s">
        <v>40</v>
      </c>
      <c r="E2788" s="2" t="s">
        <v>53</v>
      </c>
      <c r="F2788" s="3">
        <v>44505</v>
      </c>
      <c r="G2788" s="4">
        <v>10304</v>
      </c>
      <c r="H2788" s="5">
        <v>124</v>
      </c>
      <c r="I2788" s="2">
        <v>356</v>
      </c>
    </row>
    <row r="2789" spans="3:9" x14ac:dyDescent="0.35">
      <c r="C2789" s="2" t="s">
        <v>54</v>
      </c>
      <c r="D2789" s="2" t="s">
        <v>20</v>
      </c>
      <c r="E2789" s="2" t="s">
        <v>75</v>
      </c>
      <c r="F2789" s="3">
        <v>44505</v>
      </c>
      <c r="G2789" s="4">
        <v>2765</v>
      </c>
      <c r="H2789" s="5">
        <v>75</v>
      </c>
      <c r="I2789" s="2">
        <v>146</v>
      </c>
    </row>
    <row r="2790" spans="3:9" x14ac:dyDescent="0.35">
      <c r="C2790" s="2" t="s">
        <v>68</v>
      </c>
      <c r="D2790" s="2" t="s">
        <v>20</v>
      </c>
      <c r="E2790" s="2" t="s">
        <v>43</v>
      </c>
      <c r="F2790" s="3">
        <v>44505</v>
      </c>
      <c r="G2790" s="4">
        <v>5362</v>
      </c>
      <c r="H2790" s="5">
        <v>6</v>
      </c>
      <c r="I2790" s="2">
        <v>269</v>
      </c>
    </row>
    <row r="2791" spans="3:9" x14ac:dyDescent="0.35">
      <c r="C2791" s="2" t="s">
        <v>30</v>
      </c>
      <c r="D2791" s="2" t="s">
        <v>40</v>
      </c>
      <c r="E2791" s="2" t="s">
        <v>49</v>
      </c>
      <c r="F2791" s="3">
        <v>44505</v>
      </c>
      <c r="G2791" s="4">
        <v>6489</v>
      </c>
      <c r="H2791" s="5">
        <v>117</v>
      </c>
      <c r="I2791" s="2">
        <v>260</v>
      </c>
    </row>
    <row r="2792" spans="3:9" x14ac:dyDescent="0.35">
      <c r="C2792" s="2" t="s">
        <v>51</v>
      </c>
      <c r="D2792" s="2" t="s">
        <v>24</v>
      </c>
      <c r="E2792" s="2" t="s">
        <v>49</v>
      </c>
      <c r="F2792" s="3">
        <v>44505</v>
      </c>
      <c r="G2792" s="4">
        <v>1239</v>
      </c>
      <c r="H2792" s="5">
        <v>371</v>
      </c>
      <c r="I2792" s="2">
        <v>43</v>
      </c>
    </row>
    <row r="2793" spans="3:9" x14ac:dyDescent="0.35">
      <c r="C2793" s="2" t="s">
        <v>48</v>
      </c>
      <c r="D2793" s="2" t="s">
        <v>45</v>
      </c>
      <c r="E2793" s="2" t="s">
        <v>63</v>
      </c>
      <c r="F2793" s="3">
        <v>44505</v>
      </c>
      <c r="G2793" s="4">
        <v>2968</v>
      </c>
      <c r="H2793" s="5">
        <v>61</v>
      </c>
      <c r="I2793" s="2">
        <v>110</v>
      </c>
    </row>
    <row r="2794" spans="3:9" x14ac:dyDescent="0.35">
      <c r="C2794" s="2" t="s">
        <v>69</v>
      </c>
      <c r="D2794" s="2" t="s">
        <v>20</v>
      </c>
      <c r="E2794" s="2" t="s">
        <v>31</v>
      </c>
      <c r="F2794" s="3">
        <v>44505</v>
      </c>
      <c r="G2794" s="4">
        <v>1589</v>
      </c>
      <c r="H2794" s="5">
        <v>54</v>
      </c>
      <c r="I2794" s="2">
        <v>73</v>
      </c>
    </row>
    <row r="2795" spans="3:9" x14ac:dyDescent="0.35">
      <c r="C2795" s="2" t="s">
        <v>59</v>
      </c>
      <c r="D2795" s="2" t="s">
        <v>15</v>
      </c>
      <c r="E2795" s="2" t="s">
        <v>61</v>
      </c>
      <c r="F2795" s="3">
        <v>44505</v>
      </c>
      <c r="G2795" s="4">
        <v>10353</v>
      </c>
      <c r="H2795" s="5">
        <v>203</v>
      </c>
      <c r="I2795" s="2">
        <v>370</v>
      </c>
    </row>
    <row r="2796" spans="3:9" x14ac:dyDescent="0.35">
      <c r="C2796" s="2" t="s">
        <v>62</v>
      </c>
      <c r="D2796" s="2" t="s">
        <v>45</v>
      </c>
      <c r="E2796" s="2" t="s">
        <v>26</v>
      </c>
      <c r="F2796" s="3">
        <v>44505</v>
      </c>
      <c r="G2796" s="4">
        <v>10864</v>
      </c>
      <c r="H2796" s="5">
        <v>498</v>
      </c>
      <c r="I2796" s="2">
        <v>836</v>
      </c>
    </row>
    <row r="2797" spans="3:9" x14ac:dyDescent="0.35">
      <c r="C2797" s="2" t="s">
        <v>64</v>
      </c>
      <c r="D2797" s="2" t="s">
        <v>28</v>
      </c>
      <c r="E2797" s="2" t="s">
        <v>34</v>
      </c>
      <c r="F2797" s="3">
        <v>44505</v>
      </c>
      <c r="G2797" s="4">
        <v>2037</v>
      </c>
      <c r="H2797" s="5">
        <v>124</v>
      </c>
      <c r="I2797" s="2">
        <v>157</v>
      </c>
    </row>
    <row r="2798" spans="3:9" x14ac:dyDescent="0.35">
      <c r="C2798" s="2" t="s">
        <v>76</v>
      </c>
      <c r="D2798" s="2" t="s">
        <v>45</v>
      </c>
      <c r="E2798" s="2" t="s">
        <v>63</v>
      </c>
      <c r="F2798" s="3">
        <v>44505</v>
      </c>
      <c r="G2798" s="4">
        <v>5306</v>
      </c>
      <c r="H2798" s="5">
        <v>178</v>
      </c>
      <c r="I2798" s="2">
        <v>183</v>
      </c>
    </row>
    <row r="2799" spans="3:9" x14ac:dyDescent="0.35">
      <c r="C2799" s="2" t="s">
        <v>62</v>
      </c>
      <c r="D2799" s="2" t="s">
        <v>40</v>
      </c>
      <c r="E2799" s="2" t="s">
        <v>58</v>
      </c>
      <c r="F2799" s="3">
        <v>44508</v>
      </c>
      <c r="G2799" s="4">
        <v>15883</v>
      </c>
      <c r="H2799" s="5">
        <v>160</v>
      </c>
      <c r="I2799" s="2">
        <v>1444</v>
      </c>
    </row>
    <row r="2800" spans="3:9" x14ac:dyDescent="0.35">
      <c r="C2800" s="2" t="s">
        <v>23</v>
      </c>
      <c r="D2800" s="2" t="s">
        <v>40</v>
      </c>
      <c r="E2800" s="2" t="s">
        <v>72</v>
      </c>
      <c r="F2800" s="3">
        <v>44508</v>
      </c>
      <c r="G2800" s="4">
        <v>4242</v>
      </c>
      <c r="H2800" s="5">
        <v>10</v>
      </c>
      <c r="I2800" s="2">
        <v>327</v>
      </c>
    </row>
    <row r="2801" spans="3:9" x14ac:dyDescent="0.35">
      <c r="C2801" s="2" t="s">
        <v>64</v>
      </c>
      <c r="D2801" s="2" t="s">
        <v>24</v>
      </c>
      <c r="E2801" s="2" t="s">
        <v>49</v>
      </c>
      <c r="F2801" s="3">
        <v>44508</v>
      </c>
      <c r="G2801" s="4">
        <v>833</v>
      </c>
      <c r="H2801" s="5">
        <v>75</v>
      </c>
      <c r="I2801" s="2">
        <v>30</v>
      </c>
    </row>
    <row r="2802" spans="3:9" x14ac:dyDescent="0.35">
      <c r="C2802" s="2" t="s">
        <v>35</v>
      </c>
      <c r="D2802" s="2" t="s">
        <v>45</v>
      </c>
      <c r="E2802" s="2" t="s">
        <v>72</v>
      </c>
      <c r="F2802" s="3">
        <v>44508</v>
      </c>
      <c r="G2802" s="4">
        <v>2653</v>
      </c>
      <c r="H2802" s="5">
        <v>193</v>
      </c>
      <c r="I2802" s="2">
        <v>266</v>
      </c>
    </row>
    <row r="2803" spans="3:9" x14ac:dyDescent="0.35">
      <c r="C2803" s="2" t="s">
        <v>30</v>
      </c>
      <c r="D2803" s="2" t="s">
        <v>28</v>
      </c>
      <c r="E2803" s="2" t="s">
        <v>57</v>
      </c>
      <c r="F2803" s="3">
        <v>44508</v>
      </c>
      <c r="G2803" s="4">
        <v>2730</v>
      </c>
      <c r="H2803" s="5">
        <v>96</v>
      </c>
      <c r="I2803" s="2">
        <v>98</v>
      </c>
    </row>
    <row r="2804" spans="3:9" x14ac:dyDescent="0.35">
      <c r="C2804" s="2" t="s">
        <v>30</v>
      </c>
      <c r="D2804" s="2" t="s">
        <v>45</v>
      </c>
      <c r="E2804" s="2" t="s">
        <v>39</v>
      </c>
      <c r="F2804" s="3">
        <v>44508</v>
      </c>
      <c r="G2804" s="4">
        <v>140</v>
      </c>
      <c r="H2804" s="5">
        <v>61</v>
      </c>
      <c r="I2804" s="2">
        <v>8</v>
      </c>
    </row>
    <row r="2805" spans="3:9" x14ac:dyDescent="0.35">
      <c r="C2805" s="2" t="s">
        <v>69</v>
      </c>
      <c r="D2805" s="2" t="s">
        <v>20</v>
      </c>
      <c r="E2805" s="2" t="s">
        <v>44</v>
      </c>
      <c r="F2805" s="3">
        <v>44508</v>
      </c>
      <c r="G2805" s="4">
        <v>4102</v>
      </c>
      <c r="H2805" s="5">
        <v>237</v>
      </c>
      <c r="I2805" s="2">
        <v>293</v>
      </c>
    </row>
    <row r="2806" spans="3:9" x14ac:dyDescent="0.35">
      <c r="C2806" s="2" t="s">
        <v>23</v>
      </c>
      <c r="D2806" s="2" t="s">
        <v>20</v>
      </c>
      <c r="E2806" s="2" t="s">
        <v>43</v>
      </c>
      <c r="F2806" s="3">
        <v>44508</v>
      </c>
      <c r="G2806" s="4">
        <v>8547</v>
      </c>
      <c r="H2806" s="5">
        <v>88</v>
      </c>
      <c r="I2806" s="2">
        <v>503</v>
      </c>
    </row>
    <row r="2807" spans="3:9" x14ac:dyDescent="0.35">
      <c r="C2807" s="2" t="s">
        <v>35</v>
      </c>
      <c r="D2807" s="2" t="s">
        <v>45</v>
      </c>
      <c r="E2807" s="2" t="s">
        <v>16</v>
      </c>
      <c r="F2807" s="3">
        <v>44509</v>
      </c>
      <c r="G2807" s="4">
        <v>8519</v>
      </c>
      <c r="H2807" s="5">
        <v>375</v>
      </c>
      <c r="I2807" s="2">
        <v>568</v>
      </c>
    </row>
    <row r="2808" spans="3:9" x14ac:dyDescent="0.35">
      <c r="C2808" s="2" t="s">
        <v>51</v>
      </c>
      <c r="D2808" s="2" t="s">
        <v>40</v>
      </c>
      <c r="E2808" s="2" t="s">
        <v>31</v>
      </c>
      <c r="F2808" s="3">
        <v>44509</v>
      </c>
      <c r="G2808" s="4">
        <v>413</v>
      </c>
      <c r="H2808" s="5">
        <v>145</v>
      </c>
      <c r="I2808" s="2">
        <v>19</v>
      </c>
    </row>
    <row r="2809" spans="3:9" x14ac:dyDescent="0.35">
      <c r="C2809" s="2" t="s">
        <v>66</v>
      </c>
      <c r="D2809" s="2" t="s">
        <v>15</v>
      </c>
      <c r="E2809" s="2" t="s">
        <v>32</v>
      </c>
      <c r="F2809" s="3">
        <v>44509</v>
      </c>
      <c r="G2809" s="4">
        <v>8190</v>
      </c>
      <c r="H2809" s="5">
        <v>67</v>
      </c>
      <c r="I2809" s="2">
        <v>390</v>
      </c>
    </row>
    <row r="2810" spans="3:9" x14ac:dyDescent="0.35">
      <c r="C2810" s="2" t="s">
        <v>78</v>
      </c>
      <c r="D2810" s="2" t="s">
        <v>15</v>
      </c>
      <c r="E2810" s="2" t="s">
        <v>61</v>
      </c>
      <c r="F2810" s="3">
        <v>44509</v>
      </c>
      <c r="G2810" s="4">
        <v>1393</v>
      </c>
      <c r="H2810" s="5">
        <v>113</v>
      </c>
      <c r="I2810" s="2">
        <v>50</v>
      </c>
    </row>
    <row r="2811" spans="3:9" x14ac:dyDescent="0.35">
      <c r="C2811" s="2" t="s">
        <v>33</v>
      </c>
      <c r="D2811" s="2" t="s">
        <v>20</v>
      </c>
      <c r="E2811" s="2" t="s">
        <v>75</v>
      </c>
      <c r="F2811" s="3">
        <v>44509</v>
      </c>
      <c r="G2811" s="4">
        <v>3367</v>
      </c>
      <c r="H2811" s="5">
        <v>369</v>
      </c>
      <c r="I2811" s="2">
        <v>154</v>
      </c>
    </row>
    <row r="2812" spans="3:9" x14ac:dyDescent="0.35">
      <c r="C2812" s="2" t="s">
        <v>71</v>
      </c>
      <c r="D2812" s="2" t="s">
        <v>45</v>
      </c>
      <c r="E2812" s="2" t="s">
        <v>75</v>
      </c>
      <c r="F2812" s="3">
        <v>44509</v>
      </c>
      <c r="G2812" s="4">
        <v>3969</v>
      </c>
      <c r="H2812" s="5">
        <v>293</v>
      </c>
      <c r="I2812" s="2">
        <v>181</v>
      </c>
    </row>
    <row r="2813" spans="3:9" x14ac:dyDescent="0.35">
      <c r="C2813" s="2" t="s">
        <v>30</v>
      </c>
      <c r="D2813" s="2" t="s">
        <v>40</v>
      </c>
      <c r="E2813" s="2" t="s">
        <v>25</v>
      </c>
      <c r="F2813" s="3">
        <v>44509</v>
      </c>
      <c r="G2813" s="4">
        <v>4550</v>
      </c>
      <c r="H2813" s="5">
        <v>57</v>
      </c>
      <c r="I2813" s="2">
        <v>380</v>
      </c>
    </row>
    <row r="2814" spans="3:9" x14ac:dyDescent="0.35">
      <c r="C2814" s="2" t="s">
        <v>69</v>
      </c>
      <c r="D2814" s="2" t="s">
        <v>20</v>
      </c>
      <c r="E2814" s="2" t="s">
        <v>16</v>
      </c>
      <c r="F2814" s="3">
        <v>44509</v>
      </c>
      <c r="G2814" s="4">
        <v>5796</v>
      </c>
      <c r="H2814" s="5">
        <v>138</v>
      </c>
      <c r="I2814" s="2">
        <v>306</v>
      </c>
    </row>
    <row r="2815" spans="3:9" x14ac:dyDescent="0.35">
      <c r="C2815" s="2" t="s">
        <v>33</v>
      </c>
      <c r="D2815" s="2" t="s">
        <v>40</v>
      </c>
      <c r="E2815" s="2" t="s">
        <v>65</v>
      </c>
      <c r="F2815" s="3">
        <v>44509</v>
      </c>
      <c r="G2815" s="4">
        <v>1218</v>
      </c>
      <c r="H2815" s="5">
        <v>167</v>
      </c>
      <c r="I2815" s="2">
        <v>102</v>
      </c>
    </row>
    <row r="2816" spans="3:9" x14ac:dyDescent="0.35">
      <c r="C2816" s="2" t="s">
        <v>70</v>
      </c>
      <c r="D2816" s="2" t="s">
        <v>40</v>
      </c>
      <c r="E2816" s="2" t="s">
        <v>74</v>
      </c>
      <c r="F2816" s="3">
        <v>44509</v>
      </c>
      <c r="G2816" s="4">
        <v>5488</v>
      </c>
      <c r="H2816" s="5">
        <v>39</v>
      </c>
      <c r="I2816" s="2">
        <v>262</v>
      </c>
    </row>
    <row r="2817" spans="3:9" x14ac:dyDescent="0.35">
      <c r="C2817" s="2" t="s">
        <v>70</v>
      </c>
      <c r="D2817" s="2" t="s">
        <v>15</v>
      </c>
      <c r="E2817" s="2" t="s">
        <v>58</v>
      </c>
      <c r="F2817" s="3">
        <v>44509</v>
      </c>
      <c r="G2817" s="4">
        <v>259</v>
      </c>
      <c r="H2817" s="5">
        <v>579</v>
      </c>
      <c r="I2817" s="2">
        <v>26</v>
      </c>
    </row>
    <row r="2818" spans="3:9" x14ac:dyDescent="0.35">
      <c r="C2818" s="2" t="s">
        <v>47</v>
      </c>
      <c r="D2818" s="2" t="s">
        <v>20</v>
      </c>
      <c r="E2818" s="2" t="s">
        <v>17</v>
      </c>
      <c r="F2818" s="3">
        <v>44509</v>
      </c>
      <c r="G2818" s="4">
        <v>6545</v>
      </c>
      <c r="H2818" s="5">
        <v>311</v>
      </c>
      <c r="I2818" s="2">
        <v>219</v>
      </c>
    </row>
    <row r="2819" spans="3:9" x14ac:dyDescent="0.35">
      <c r="C2819" s="2" t="s">
        <v>76</v>
      </c>
      <c r="D2819" s="2" t="s">
        <v>20</v>
      </c>
      <c r="E2819" s="2" t="s">
        <v>44</v>
      </c>
      <c r="F2819" s="3">
        <v>44510</v>
      </c>
      <c r="G2819" s="4">
        <v>5257</v>
      </c>
      <c r="H2819" s="5">
        <v>212</v>
      </c>
      <c r="I2819" s="2">
        <v>263</v>
      </c>
    </row>
    <row r="2820" spans="3:9" x14ac:dyDescent="0.35">
      <c r="C2820" s="2" t="s">
        <v>71</v>
      </c>
      <c r="D2820" s="2" t="s">
        <v>24</v>
      </c>
      <c r="E2820" s="2" t="s">
        <v>43</v>
      </c>
      <c r="F2820" s="3">
        <v>44510</v>
      </c>
      <c r="G2820" s="4">
        <v>7875</v>
      </c>
      <c r="H2820" s="5">
        <v>74</v>
      </c>
      <c r="I2820" s="2">
        <v>493</v>
      </c>
    </row>
    <row r="2821" spans="3:9" x14ac:dyDescent="0.35">
      <c r="C2821" s="2" t="s">
        <v>14</v>
      </c>
      <c r="D2821" s="2" t="s">
        <v>40</v>
      </c>
      <c r="E2821" s="2" t="s">
        <v>25</v>
      </c>
      <c r="F2821" s="3">
        <v>44510</v>
      </c>
      <c r="G2821" s="4">
        <v>1820</v>
      </c>
      <c r="H2821" s="5">
        <v>297</v>
      </c>
      <c r="I2821" s="2">
        <v>203</v>
      </c>
    </row>
    <row r="2822" spans="3:9" x14ac:dyDescent="0.35">
      <c r="C2822" s="2" t="s">
        <v>14</v>
      </c>
      <c r="D2822" s="2" t="s">
        <v>28</v>
      </c>
      <c r="E2822" s="2" t="s">
        <v>39</v>
      </c>
      <c r="F2822" s="3">
        <v>44510</v>
      </c>
      <c r="G2822" s="4">
        <v>2205</v>
      </c>
      <c r="H2822" s="5">
        <v>6</v>
      </c>
      <c r="I2822" s="2">
        <v>117</v>
      </c>
    </row>
    <row r="2823" spans="3:9" x14ac:dyDescent="0.35">
      <c r="C2823" s="2" t="s">
        <v>51</v>
      </c>
      <c r="D2823" s="2" t="s">
        <v>40</v>
      </c>
      <c r="E2823" s="2" t="s">
        <v>17</v>
      </c>
      <c r="F2823" s="3">
        <v>44511</v>
      </c>
      <c r="G2823" s="4">
        <v>9044</v>
      </c>
      <c r="H2823" s="5">
        <v>180</v>
      </c>
      <c r="I2823" s="2">
        <v>312</v>
      </c>
    </row>
    <row r="2824" spans="3:9" x14ac:dyDescent="0.35">
      <c r="C2824" s="2" t="s">
        <v>68</v>
      </c>
      <c r="D2824" s="2" t="s">
        <v>24</v>
      </c>
      <c r="E2824" s="2" t="s">
        <v>39</v>
      </c>
      <c r="F2824" s="3">
        <v>44511</v>
      </c>
      <c r="G2824" s="4">
        <v>8799</v>
      </c>
      <c r="H2824" s="5">
        <v>91</v>
      </c>
      <c r="I2824" s="2">
        <v>489</v>
      </c>
    </row>
    <row r="2825" spans="3:9" x14ac:dyDescent="0.35">
      <c r="C2825" s="2" t="s">
        <v>23</v>
      </c>
      <c r="D2825" s="2" t="s">
        <v>24</v>
      </c>
      <c r="E2825" s="2" t="s">
        <v>57</v>
      </c>
      <c r="F2825" s="3">
        <v>44511</v>
      </c>
      <c r="G2825" s="4">
        <v>4627</v>
      </c>
      <c r="H2825" s="5">
        <v>42</v>
      </c>
      <c r="I2825" s="2">
        <v>178</v>
      </c>
    </row>
    <row r="2826" spans="3:9" x14ac:dyDescent="0.35">
      <c r="C2826" s="2" t="s">
        <v>30</v>
      </c>
      <c r="D2826" s="2" t="s">
        <v>40</v>
      </c>
      <c r="E2826" s="2" t="s">
        <v>75</v>
      </c>
      <c r="F2826" s="3">
        <v>44511</v>
      </c>
      <c r="G2826" s="4">
        <v>8015</v>
      </c>
      <c r="H2826" s="5">
        <v>136</v>
      </c>
      <c r="I2826" s="2">
        <v>422</v>
      </c>
    </row>
    <row r="2827" spans="3:9" x14ac:dyDescent="0.35">
      <c r="C2827" s="2" t="s">
        <v>64</v>
      </c>
      <c r="D2827" s="2" t="s">
        <v>45</v>
      </c>
      <c r="E2827" s="2" t="s">
        <v>57</v>
      </c>
      <c r="F2827" s="3">
        <v>44511</v>
      </c>
      <c r="G2827" s="4">
        <v>840</v>
      </c>
      <c r="H2827" s="5">
        <v>5</v>
      </c>
      <c r="I2827" s="2">
        <v>29</v>
      </c>
    </row>
    <row r="2828" spans="3:9" x14ac:dyDescent="0.35">
      <c r="C2828" s="2" t="s">
        <v>64</v>
      </c>
      <c r="D2828" s="2" t="s">
        <v>28</v>
      </c>
      <c r="E2828" s="2" t="s">
        <v>26</v>
      </c>
      <c r="F2828" s="3">
        <v>44511</v>
      </c>
      <c r="G2828" s="4">
        <v>12173</v>
      </c>
      <c r="H2828" s="5">
        <v>276</v>
      </c>
      <c r="I2828" s="2">
        <v>1107</v>
      </c>
    </row>
    <row r="2829" spans="3:9" x14ac:dyDescent="0.35">
      <c r="C2829" s="2" t="s">
        <v>68</v>
      </c>
      <c r="D2829" s="2" t="s">
        <v>20</v>
      </c>
      <c r="E2829" s="2" t="s">
        <v>32</v>
      </c>
      <c r="F2829" s="3">
        <v>44511</v>
      </c>
      <c r="G2829" s="4">
        <v>8743</v>
      </c>
      <c r="H2829" s="5">
        <v>18</v>
      </c>
      <c r="I2829" s="2">
        <v>398</v>
      </c>
    </row>
    <row r="2830" spans="3:9" x14ac:dyDescent="0.35">
      <c r="C2830" s="2" t="s">
        <v>37</v>
      </c>
      <c r="D2830" s="2" t="s">
        <v>15</v>
      </c>
      <c r="E2830" s="2" t="s">
        <v>44</v>
      </c>
      <c r="F2830" s="3">
        <v>44511</v>
      </c>
      <c r="G2830" s="4">
        <v>8561</v>
      </c>
      <c r="H2830" s="5">
        <v>3</v>
      </c>
      <c r="I2830" s="2">
        <v>408</v>
      </c>
    </row>
    <row r="2831" spans="3:9" x14ac:dyDescent="0.35">
      <c r="C2831" s="2" t="s">
        <v>35</v>
      </c>
      <c r="D2831" s="2" t="s">
        <v>24</v>
      </c>
      <c r="E2831" s="2" t="s">
        <v>31</v>
      </c>
      <c r="F2831" s="3">
        <v>44511</v>
      </c>
      <c r="G2831" s="4">
        <v>7357</v>
      </c>
      <c r="H2831" s="5">
        <v>37</v>
      </c>
      <c r="I2831" s="2">
        <v>307</v>
      </c>
    </row>
    <row r="2832" spans="3:9" x14ac:dyDescent="0.35">
      <c r="C2832" s="2" t="s">
        <v>56</v>
      </c>
      <c r="D2832" s="2" t="s">
        <v>40</v>
      </c>
      <c r="E2832" s="2" t="s">
        <v>31</v>
      </c>
      <c r="F2832" s="3">
        <v>44511</v>
      </c>
      <c r="G2832" s="4">
        <v>2037</v>
      </c>
      <c r="H2832" s="5">
        <v>9</v>
      </c>
      <c r="I2832" s="2">
        <v>108</v>
      </c>
    </row>
    <row r="2833" spans="3:9" x14ac:dyDescent="0.35">
      <c r="C2833" s="2" t="s">
        <v>35</v>
      </c>
      <c r="D2833" s="2" t="s">
        <v>40</v>
      </c>
      <c r="E2833" s="2" t="s">
        <v>43</v>
      </c>
      <c r="F2833" s="3">
        <v>44511</v>
      </c>
      <c r="G2833" s="4">
        <v>12012</v>
      </c>
      <c r="H2833" s="5">
        <v>124</v>
      </c>
      <c r="I2833" s="2">
        <v>546</v>
      </c>
    </row>
    <row r="2834" spans="3:9" x14ac:dyDescent="0.35">
      <c r="C2834" s="2" t="s">
        <v>52</v>
      </c>
      <c r="D2834" s="2" t="s">
        <v>40</v>
      </c>
      <c r="E2834" s="2" t="s">
        <v>73</v>
      </c>
      <c r="F2834" s="3">
        <v>44511</v>
      </c>
      <c r="G2834" s="4">
        <v>6979</v>
      </c>
      <c r="H2834" s="5">
        <v>59</v>
      </c>
      <c r="I2834" s="2">
        <v>499</v>
      </c>
    </row>
    <row r="2835" spans="3:9" x14ac:dyDescent="0.35">
      <c r="C2835" s="2" t="s">
        <v>71</v>
      </c>
      <c r="D2835" s="2" t="s">
        <v>24</v>
      </c>
      <c r="E2835" s="2" t="s">
        <v>61</v>
      </c>
      <c r="F2835" s="3">
        <v>44511</v>
      </c>
      <c r="G2835" s="4">
        <v>4529</v>
      </c>
      <c r="H2835" s="5">
        <v>394</v>
      </c>
      <c r="I2835" s="2">
        <v>175</v>
      </c>
    </row>
    <row r="2836" spans="3:9" x14ac:dyDescent="0.35">
      <c r="C2836" s="2" t="s">
        <v>47</v>
      </c>
      <c r="D2836" s="2" t="s">
        <v>40</v>
      </c>
      <c r="E2836" s="2" t="s">
        <v>74</v>
      </c>
      <c r="F2836" s="3">
        <v>44511</v>
      </c>
      <c r="G2836" s="4">
        <v>14406</v>
      </c>
      <c r="H2836" s="5">
        <v>48</v>
      </c>
      <c r="I2836" s="2">
        <v>759</v>
      </c>
    </row>
    <row r="2837" spans="3:9" x14ac:dyDescent="0.35">
      <c r="C2837" s="2" t="s">
        <v>48</v>
      </c>
      <c r="D2837" s="2" t="s">
        <v>20</v>
      </c>
      <c r="E2837" s="2" t="s">
        <v>16</v>
      </c>
      <c r="F2837" s="3">
        <v>44511</v>
      </c>
      <c r="G2837" s="4">
        <v>14511</v>
      </c>
      <c r="H2837" s="5">
        <v>155</v>
      </c>
      <c r="I2837" s="2">
        <v>807</v>
      </c>
    </row>
    <row r="2838" spans="3:9" x14ac:dyDescent="0.35">
      <c r="C2838" s="2" t="s">
        <v>30</v>
      </c>
      <c r="D2838" s="2" t="s">
        <v>20</v>
      </c>
      <c r="E2838" s="2" t="s">
        <v>39</v>
      </c>
      <c r="F2838" s="3">
        <v>44511</v>
      </c>
      <c r="G2838" s="4">
        <v>3290</v>
      </c>
      <c r="H2838" s="5">
        <v>16</v>
      </c>
      <c r="I2838" s="2">
        <v>174</v>
      </c>
    </row>
    <row r="2839" spans="3:9" x14ac:dyDescent="0.35">
      <c r="C2839" s="2" t="s">
        <v>30</v>
      </c>
      <c r="D2839" s="2" t="s">
        <v>28</v>
      </c>
      <c r="E2839" s="2" t="s">
        <v>25</v>
      </c>
      <c r="F2839" s="3">
        <v>44512</v>
      </c>
      <c r="G2839" s="4">
        <v>11557</v>
      </c>
      <c r="H2839" s="5">
        <v>19</v>
      </c>
      <c r="I2839" s="2">
        <v>964</v>
      </c>
    </row>
    <row r="2840" spans="3:9" x14ac:dyDescent="0.35">
      <c r="C2840" s="2" t="s">
        <v>48</v>
      </c>
      <c r="D2840" s="2" t="s">
        <v>20</v>
      </c>
      <c r="E2840" s="2" t="s">
        <v>31</v>
      </c>
      <c r="F2840" s="3">
        <v>44512</v>
      </c>
      <c r="G2840" s="4">
        <v>9758</v>
      </c>
      <c r="H2840" s="5">
        <v>175</v>
      </c>
      <c r="I2840" s="2">
        <v>465</v>
      </c>
    </row>
    <row r="2841" spans="3:9" x14ac:dyDescent="0.35">
      <c r="C2841" s="2" t="s">
        <v>41</v>
      </c>
      <c r="D2841" s="2" t="s">
        <v>24</v>
      </c>
      <c r="E2841" s="2" t="s">
        <v>72</v>
      </c>
      <c r="F2841" s="3">
        <v>44512</v>
      </c>
      <c r="G2841" s="4">
        <v>6195</v>
      </c>
      <c r="H2841" s="5">
        <v>165</v>
      </c>
      <c r="I2841" s="2">
        <v>564</v>
      </c>
    </row>
    <row r="2842" spans="3:9" x14ac:dyDescent="0.35">
      <c r="C2842" s="2" t="s">
        <v>78</v>
      </c>
      <c r="D2842" s="2" t="s">
        <v>15</v>
      </c>
      <c r="E2842" s="2" t="s">
        <v>75</v>
      </c>
      <c r="F2842" s="3">
        <v>44512</v>
      </c>
      <c r="G2842" s="4">
        <v>19894</v>
      </c>
      <c r="H2842" s="5">
        <v>320</v>
      </c>
      <c r="I2842" s="2">
        <v>995</v>
      </c>
    </row>
    <row r="2843" spans="3:9" x14ac:dyDescent="0.35">
      <c r="C2843" s="2" t="s">
        <v>56</v>
      </c>
      <c r="D2843" s="2" t="s">
        <v>20</v>
      </c>
      <c r="E2843" s="2" t="s">
        <v>61</v>
      </c>
      <c r="F2843" s="3">
        <v>44512</v>
      </c>
      <c r="G2843" s="4">
        <v>1638</v>
      </c>
      <c r="H2843" s="5">
        <v>72</v>
      </c>
      <c r="I2843" s="2">
        <v>75</v>
      </c>
    </row>
    <row r="2844" spans="3:9" x14ac:dyDescent="0.35">
      <c r="C2844" s="2" t="s">
        <v>48</v>
      </c>
      <c r="D2844" s="2" t="s">
        <v>20</v>
      </c>
      <c r="E2844" s="2" t="s">
        <v>25</v>
      </c>
      <c r="F2844" s="3">
        <v>44512</v>
      </c>
      <c r="G2844" s="4">
        <v>2163</v>
      </c>
      <c r="H2844" s="5">
        <v>130</v>
      </c>
      <c r="I2844" s="2">
        <v>181</v>
      </c>
    </row>
    <row r="2845" spans="3:9" x14ac:dyDescent="0.35">
      <c r="C2845" s="2" t="s">
        <v>68</v>
      </c>
      <c r="D2845" s="2" t="s">
        <v>45</v>
      </c>
      <c r="E2845" s="2" t="s">
        <v>38</v>
      </c>
      <c r="F2845" s="3">
        <v>44512</v>
      </c>
      <c r="G2845" s="4">
        <v>4872</v>
      </c>
      <c r="H2845" s="5">
        <v>116</v>
      </c>
      <c r="I2845" s="2">
        <v>174</v>
      </c>
    </row>
    <row r="2846" spans="3:9" x14ac:dyDescent="0.35">
      <c r="C2846" s="2" t="s">
        <v>14</v>
      </c>
      <c r="D2846" s="2" t="s">
        <v>20</v>
      </c>
      <c r="E2846" s="2" t="s">
        <v>49</v>
      </c>
      <c r="F2846" s="3">
        <v>44512</v>
      </c>
      <c r="G2846" s="4">
        <v>16240</v>
      </c>
      <c r="H2846" s="5">
        <v>170</v>
      </c>
      <c r="I2846" s="2">
        <v>739</v>
      </c>
    </row>
    <row r="2847" spans="3:9" x14ac:dyDescent="0.35">
      <c r="C2847" s="2" t="s">
        <v>33</v>
      </c>
      <c r="D2847" s="2" t="s">
        <v>24</v>
      </c>
      <c r="E2847" s="2" t="s">
        <v>26</v>
      </c>
      <c r="F2847" s="3">
        <v>44512</v>
      </c>
      <c r="G2847" s="4">
        <v>14357</v>
      </c>
      <c r="H2847" s="5">
        <v>153</v>
      </c>
      <c r="I2847" s="2">
        <v>1306</v>
      </c>
    </row>
    <row r="2848" spans="3:9" x14ac:dyDescent="0.35">
      <c r="C2848" s="2" t="s">
        <v>68</v>
      </c>
      <c r="D2848" s="2" t="s">
        <v>20</v>
      </c>
      <c r="E2848" s="2" t="s">
        <v>57</v>
      </c>
      <c r="F2848" s="3">
        <v>44512</v>
      </c>
      <c r="G2848" s="4">
        <v>889</v>
      </c>
      <c r="H2848" s="5">
        <v>78</v>
      </c>
      <c r="I2848" s="2">
        <v>36</v>
      </c>
    </row>
    <row r="2849" spans="3:9" x14ac:dyDescent="0.35">
      <c r="C2849" s="2" t="s">
        <v>51</v>
      </c>
      <c r="D2849" s="2" t="s">
        <v>28</v>
      </c>
      <c r="E2849" s="2" t="s">
        <v>39</v>
      </c>
      <c r="F2849" s="3">
        <v>44512</v>
      </c>
      <c r="G2849" s="4">
        <v>406</v>
      </c>
      <c r="H2849" s="5">
        <v>96</v>
      </c>
      <c r="I2849" s="2">
        <v>21</v>
      </c>
    </row>
    <row r="2850" spans="3:9" x14ac:dyDescent="0.35">
      <c r="C2850" s="2" t="s">
        <v>64</v>
      </c>
      <c r="D2850" s="2" t="s">
        <v>24</v>
      </c>
      <c r="E2850" s="2" t="s">
        <v>16</v>
      </c>
      <c r="F2850" s="3">
        <v>44512</v>
      </c>
      <c r="G2850" s="4">
        <v>1932</v>
      </c>
      <c r="H2850" s="5">
        <v>161</v>
      </c>
      <c r="I2850" s="2">
        <v>121</v>
      </c>
    </row>
    <row r="2851" spans="3:9" x14ac:dyDescent="0.35">
      <c r="C2851" s="2" t="s">
        <v>76</v>
      </c>
      <c r="D2851" s="2" t="s">
        <v>45</v>
      </c>
      <c r="E2851" s="2" t="s">
        <v>65</v>
      </c>
      <c r="F2851" s="3">
        <v>44512</v>
      </c>
      <c r="G2851" s="4">
        <v>9184</v>
      </c>
      <c r="H2851" s="5">
        <v>402</v>
      </c>
      <c r="I2851" s="2">
        <v>511</v>
      </c>
    </row>
    <row r="2852" spans="3:9" x14ac:dyDescent="0.35">
      <c r="C2852" s="2" t="s">
        <v>51</v>
      </c>
      <c r="D2852" s="2" t="s">
        <v>24</v>
      </c>
      <c r="E2852" s="2" t="s">
        <v>73</v>
      </c>
      <c r="F2852" s="3">
        <v>44512</v>
      </c>
      <c r="G2852" s="4">
        <v>7014</v>
      </c>
      <c r="H2852" s="5">
        <v>280</v>
      </c>
      <c r="I2852" s="2">
        <v>540</v>
      </c>
    </row>
    <row r="2853" spans="3:9" x14ac:dyDescent="0.35">
      <c r="C2853" s="2" t="s">
        <v>68</v>
      </c>
      <c r="D2853" s="2" t="s">
        <v>24</v>
      </c>
      <c r="E2853" s="2" t="s">
        <v>34</v>
      </c>
      <c r="F2853" s="3">
        <v>44512</v>
      </c>
      <c r="G2853" s="4">
        <v>9926</v>
      </c>
      <c r="H2853" s="5">
        <v>170</v>
      </c>
      <c r="I2853" s="2">
        <v>1103</v>
      </c>
    </row>
    <row r="2854" spans="3:9" x14ac:dyDescent="0.35">
      <c r="C2854" s="2" t="s">
        <v>77</v>
      </c>
      <c r="D2854" s="2" t="s">
        <v>45</v>
      </c>
      <c r="E2854" s="2" t="s">
        <v>26</v>
      </c>
      <c r="F2854" s="3">
        <v>44512</v>
      </c>
      <c r="G2854" s="4">
        <v>11697</v>
      </c>
      <c r="H2854" s="5">
        <v>619</v>
      </c>
      <c r="I2854" s="2">
        <v>1064</v>
      </c>
    </row>
    <row r="2855" spans="3:9" x14ac:dyDescent="0.35">
      <c r="C2855" s="2" t="s">
        <v>71</v>
      </c>
      <c r="D2855" s="2" t="s">
        <v>20</v>
      </c>
      <c r="E2855" s="2" t="s">
        <v>74</v>
      </c>
      <c r="F2855" s="3">
        <v>44512</v>
      </c>
      <c r="G2855" s="4">
        <v>840</v>
      </c>
      <c r="H2855" s="5">
        <v>52</v>
      </c>
      <c r="I2855" s="2">
        <v>42</v>
      </c>
    </row>
    <row r="2856" spans="3:9" x14ac:dyDescent="0.35">
      <c r="C2856" s="2" t="s">
        <v>70</v>
      </c>
      <c r="D2856" s="2" t="s">
        <v>40</v>
      </c>
      <c r="E2856" s="2" t="s">
        <v>17</v>
      </c>
      <c r="F2856" s="3">
        <v>44515</v>
      </c>
      <c r="G2856" s="4">
        <v>4725</v>
      </c>
      <c r="H2856" s="5">
        <v>104</v>
      </c>
      <c r="I2856" s="2">
        <v>197</v>
      </c>
    </row>
    <row r="2857" spans="3:9" x14ac:dyDescent="0.35">
      <c r="C2857" s="2" t="s">
        <v>54</v>
      </c>
      <c r="D2857" s="2" t="s">
        <v>40</v>
      </c>
      <c r="E2857" s="2" t="s">
        <v>58</v>
      </c>
      <c r="F2857" s="3">
        <v>44515</v>
      </c>
      <c r="G2857" s="4">
        <v>8043</v>
      </c>
      <c r="H2857" s="5">
        <v>20</v>
      </c>
      <c r="I2857" s="2">
        <v>1006</v>
      </c>
    </row>
    <row r="2858" spans="3:9" x14ac:dyDescent="0.35">
      <c r="C2858" s="2" t="s">
        <v>35</v>
      </c>
      <c r="D2858" s="2" t="s">
        <v>24</v>
      </c>
      <c r="E2858" s="2" t="s">
        <v>17</v>
      </c>
      <c r="F2858" s="3">
        <v>44515</v>
      </c>
      <c r="G2858" s="4">
        <v>994</v>
      </c>
      <c r="H2858" s="5">
        <v>51</v>
      </c>
      <c r="I2858" s="2">
        <v>40</v>
      </c>
    </row>
    <row r="2859" spans="3:9" x14ac:dyDescent="0.35">
      <c r="C2859" s="2" t="s">
        <v>78</v>
      </c>
      <c r="D2859" s="2" t="s">
        <v>15</v>
      </c>
      <c r="E2859" s="2" t="s">
        <v>38</v>
      </c>
      <c r="F2859" s="3">
        <v>44515</v>
      </c>
      <c r="G2859" s="4">
        <v>16359</v>
      </c>
      <c r="H2859" s="5">
        <v>279</v>
      </c>
      <c r="I2859" s="2">
        <v>528</v>
      </c>
    </row>
    <row r="2860" spans="3:9" x14ac:dyDescent="0.35">
      <c r="C2860" s="2" t="s">
        <v>78</v>
      </c>
      <c r="D2860" s="2" t="s">
        <v>24</v>
      </c>
      <c r="E2860" s="2" t="s">
        <v>63</v>
      </c>
      <c r="F2860" s="3">
        <v>44515</v>
      </c>
      <c r="G2860" s="4">
        <v>2660</v>
      </c>
      <c r="H2860" s="5">
        <v>72</v>
      </c>
      <c r="I2860" s="2">
        <v>99</v>
      </c>
    </row>
    <row r="2861" spans="3:9" x14ac:dyDescent="0.35">
      <c r="C2861" s="2" t="s">
        <v>76</v>
      </c>
      <c r="D2861" s="2" t="s">
        <v>45</v>
      </c>
      <c r="E2861" s="2" t="s">
        <v>26</v>
      </c>
      <c r="F2861" s="3">
        <v>44515</v>
      </c>
      <c r="G2861" s="4">
        <v>11431</v>
      </c>
      <c r="H2861" s="5">
        <v>131</v>
      </c>
      <c r="I2861" s="2">
        <v>880</v>
      </c>
    </row>
    <row r="2862" spans="3:9" x14ac:dyDescent="0.35">
      <c r="C2862" s="2" t="s">
        <v>33</v>
      </c>
      <c r="D2862" s="2" t="s">
        <v>28</v>
      </c>
      <c r="E2862" s="2" t="s">
        <v>25</v>
      </c>
      <c r="F2862" s="3">
        <v>44515</v>
      </c>
      <c r="G2862" s="4">
        <v>147</v>
      </c>
      <c r="H2862" s="5">
        <v>47</v>
      </c>
      <c r="I2862" s="2">
        <v>13</v>
      </c>
    </row>
    <row r="2863" spans="3:9" x14ac:dyDescent="0.35">
      <c r="C2863" s="2" t="s">
        <v>47</v>
      </c>
      <c r="D2863" s="2" t="s">
        <v>15</v>
      </c>
      <c r="E2863" s="2" t="s">
        <v>57</v>
      </c>
      <c r="F2863" s="3">
        <v>44515</v>
      </c>
      <c r="G2863" s="4">
        <v>161</v>
      </c>
      <c r="H2863" s="5">
        <v>190</v>
      </c>
      <c r="I2863" s="2">
        <v>7</v>
      </c>
    </row>
    <row r="2864" spans="3:9" x14ac:dyDescent="0.35">
      <c r="C2864" s="2" t="s">
        <v>62</v>
      </c>
      <c r="D2864" s="2" t="s">
        <v>45</v>
      </c>
      <c r="E2864" s="2" t="s">
        <v>53</v>
      </c>
      <c r="F2864" s="3">
        <v>44515</v>
      </c>
      <c r="G2864" s="4">
        <v>3528</v>
      </c>
      <c r="H2864" s="5">
        <v>275</v>
      </c>
      <c r="I2864" s="2">
        <v>142</v>
      </c>
    </row>
    <row r="2865" spans="3:9" x14ac:dyDescent="0.35">
      <c r="C2865" s="2" t="s">
        <v>64</v>
      </c>
      <c r="D2865" s="2" t="s">
        <v>40</v>
      </c>
      <c r="E2865" s="2" t="s">
        <v>63</v>
      </c>
      <c r="F2865" s="3">
        <v>44515</v>
      </c>
      <c r="G2865" s="4">
        <v>1981</v>
      </c>
      <c r="H2865" s="5">
        <v>117</v>
      </c>
      <c r="I2865" s="2">
        <v>80</v>
      </c>
    </row>
    <row r="2866" spans="3:9" x14ac:dyDescent="0.35">
      <c r="C2866" s="2" t="s">
        <v>62</v>
      </c>
      <c r="D2866" s="2" t="s">
        <v>20</v>
      </c>
      <c r="E2866" s="2" t="s">
        <v>25</v>
      </c>
      <c r="F2866" s="3">
        <v>44515</v>
      </c>
      <c r="G2866" s="4">
        <v>6139</v>
      </c>
      <c r="H2866" s="5">
        <v>50</v>
      </c>
      <c r="I2866" s="2">
        <v>384</v>
      </c>
    </row>
    <row r="2867" spans="3:9" x14ac:dyDescent="0.35">
      <c r="C2867" s="2" t="s">
        <v>56</v>
      </c>
      <c r="D2867" s="2" t="s">
        <v>40</v>
      </c>
      <c r="E2867" s="2" t="s">
        <v>38</v>
      </c>
      <c r="F2867" s="3">
        <v>44515</v>
      </c>
      <c r="G2867" s="4">
        <v>1890</v>
      </c>
      <c r="H2867" s="5">
        <v>483</v>
      </c>
      <c r="I2867" s="2">
        <v>66</v>
      </c>
    </row>
    <row r="2868" spans="3:9" x14ac:dyDescent="0.35">
      <c r="C2868" s="2" t="s">
        <v>66</v>
      </c>
      <c r="D2868" s="2" t="s">
        <v>28</v>
      </c>
      <c r="E2868" s="2" t="s">
        <v>31</v>
      </c>
      <c r="F2868" s="3">
        <v>44515</v>
      </c>
      <c r="G2868" s="4">
        <v>5551</v>
      </c>
      <c r="H2868" s="5">
        <v>118</v>
      </c>
      <c r="I2868" s="2">
        <v>327</v>
      </c>
    </row>
    <row r="2869" spans="3:9" x14ac:dyDescent="0.35">
      <c r="C2869" s="2" t="s">
        <v>70</v>
      </c>
      <c r="D2869" s="2" t="s">
        <v>15</v>
      </c>
      <c r="E2869" s="2" t="s">
        <v>17</v>
      </c>
      <c r="F2869" s="3">
        <v>44515</v>
      </c>
      <c r="G2869" s="4">
        <v>14742</v>
      </c>
      <c r="H2869" s="5">
        <v>219</v>
      </c>
      <c r="I2869" s="2">
        <v>546</v>
      </c>
    </row>
    <row r="2870" spans="3:9" x14ac:dyDescent="0.35">
      <c r="C2870" s="2" t="s">
        <v>68</v>
      </c>
      <c r="D2870" s="2" t="s">
        <v>45</v>
      </c>
      <c r="E2870" s="2" t="s">
        <v>72</v>
      </c>
      <c r="F2870" s="3">
        <v>44515</v>
      </c>
      <c r="G2870" s="4">
        <v>7637</v>
      </c>
      <c r="H2870" s="5">
        <v>115</v>
      </c>
      <c r="I2870" s="2">
        <v>510</v>
      </c>
    </row>
    <row r="2871" spans="3:9" x14ac:dyDescent="0.35">
      <c r="C2871" s="2" t="s">
        <v>42</v>
      </c>
      <c r="D2871" s="2" t="s">
        <v>24</v>
      </c>
      <c r="E2871" s="2" t="s">
        <v>44</v>
      </c>
      <c r="F2871" s="3">
        <v>44516</v>
      </c>
      <c r="G2871" s="4">
        <v>11620</v>
      </c>
      <c r="H2871" s="5">
        <v>208</v>
      </c>
      <c r="I2871" s="2">
        <v>684</v>
      </c>
    </row>
    <row r="2872" spans="3:9" x14ac:dyDescent="0.35">
      <c r="C2872" s="2" t="s">
        <v>42</v>
      </c>
      <c r="D2872" s="2" t="s">
        <v>24</v>
      </c>
      <c r="E2872" s="2" t="s">
        <v>38</v>
      </c>
      <c r="F2872" s="3">
        <v>44516</v>
      </c>
      <c r="G2872" s="4">
        <v>3171</v>
      </c>
      <c r="H2872" s="5">
        <v>294</v>
      </c>
      <c r="I2872" s="2">
        <v>100</v>
      </c>
    </row>
    <row r="2873" spans="3:9" x14ac:dyDescent="0.35">
      <c r="C2873" s="2" t="s">
        <v>30</v>
      </c>
      <c r="D2873" s="2" t="s">
        <v>45</v>
      </c>
      <c r="E2873" s="2" t="s">
        <v>61</v>
      </c>
      <c r="F2873" s="3">
        <v>44516</v>
      </c>
      <c r="G2873" s="4">
        <v>4718</v>
      </c>
      <c r="H2873" s="5">
        <v>281</v>
      </c>
      <c r="I2873" s="2">
        <v>182</v>
      </c>
    </row>
    <row r="2874" spans="3:9" x14ac:dyDescent="0.35">
      <c r="C2874" s="2" t="s">
        <v>33</v>
      </c>
      <c r="D2874" s="2" t="s">
        <v>24</v>
      </c>
      <c r="E2874" s="2" t="s">
        <v>38</v>
      </c>
      <c r="F2874" s="3">
        <v>44516</v>
      </c>
      <c r="G2874" s="4">
        <v>7511</v>
      </c>
      <c r="H2874" s="5">
        <v>15</v>
      </c>
      <c r="I2874" s="2">
        <v>243</v>
      </c>
    </row>
    <row r="2875" spans="3:9" x14ac:dyDescent="0.35">
      <c r="C2875" s="2" t="s">
        <v>33</v>
      </c>
      <c r="D2875" s="2" t="s">
        <v>45</v>
      </c>
      <c r="E2875" s="2" t="s">
        <v>16</v>
      </c>
      <c r="F2875" s="3">
        <v>44516</v>
      </c>
      <c r="G2875" s="4">
        <v>4858</v>
      </c>
      <c r="H2875" s="5">
        <v>81</v>
      </c>
      <c r="I2875" s="2">
        <v>232</v>
      </c>
    </row>
    <row r="2876" spans="3:9" x14ac:dyDescent="0.35">
      <c r="C2876" s="2" t="s">
        <v>78</v>
      </c>
      <c r="D2876" s="2" t="s">
        <v>24</v>
      </c>
      <c r="E2876" s="2" t="s">
        <v>34</v>
      </c>
      <c r="F2876" s="3">
        <v>44516</v>
      </c>
      <c r="G2876" s="4">
        <v>637</v>
      </c>
      <c r="H2876" s="5">
        <v>90</v>
      </c>
      <c r="I2876" s="2">
        <v>46</v>
      </c>
    </row>
    <row r="2877" spans="3:9" x14ac:dyDescent="0.35">
      <c r="C2877" s="2" t="s">
        <v>47</v>
      </c>
      <c r="D2877" s="2" t="s">
        <v>28</v>
      </c>
      <c r="E2877" s="2" t="s">
        <v>63</v>
      </c>
      <c r="F2877" s="3">
        <v>44516</v>
      </c>
      <c r="G2877" s="4">
        <v>3283</v>
      </c>
      <c r="H2877" s="5">
        <v>79</v>
      </c>
      <c r="I2877" s="2">
        <v>118</v>
      </c>
    </row>
    <row r="2878" spans="3:9" x14ac:dyDescent="0.35">
      <c r="C2878" s="2" t="s">
        <v>76</v>
      </c>
      <c r="D2878" s="2" t="s">
        <v>40</v>
      </c>
      <c r="E2878" s="2" t="s">
        <v>32</v>
      </c>
      <c r="F2878" s="3">
        <v>44516</v>
      </c>
      <c r="G2878" s="4">
        <v>4760</v>
      </c>
      <c r="H2878" s="5">
        <v>199</v>
      </c>
      <c r="I2878" s="2">
        <v>207</v>
      </c>
    </row>
    <row r="2879" spans="3:9" x14ac:dyDescent="0.35">
      <c r="C2879" s="2" t="s">
        <v>37</v>
      </c>
      <c r="D2879" s="2" t="s">
        <v>45</v>
      </c>
      <c r="E2879" s="2" t="s">
        <v>73</v>
      </c>
      <c r="F2879" s="3">
        <v>44516</v>
      </c>
      <c r="G2879" s="4">
        <v>4893</v>
      </c>
      <c r="H2879" s="5">
        <v>26</v>
      </c>
      <c r="I2879" s="2">
        <v>258</v>
      </c>
    </row>
    <row r="2880" spans="3:9" x14ac:dyDescent="0.35">
      <c r="C2880" s="2" t="s">
        <v>62</v>
      </c>
      <c r="D2880" s="2" t="s">
        <v>40</v>
      </c>
      <c r="E2880" s="2" t="s">
        <v>43</v>
      </c>
      <c r="F2880" s="3">
        <v>44516</v>
      </c>
      <c r="G2880" s="4">
        <v>2373</v>
      </c>
      <c r="H2880" s="5">
        <v>83</v>
      </c>
      <c r="I2880" s="2">
        <v>140</v>
      </c>
    </row>
    <row r="2881" spans="3:9" x14ac:dyDescent="0.35">
      <c r="C2881" s="2" t="s">
        <v>64</v>
      </c>
      <c r="D2881" s="2" t="s">
        <v>20</v>
      </c>
      <c r="E2881" s="2" t="s">
        <v>74</v>
      </c>
      <c r="F2881" s="3">
        <v>44516</v>
      </c>
      <c r="G2881" s="4">
        <v>3689</v>
      </c>
      <c r="H2881" s="5">
        <v>51</v>
      </c>
      <c r="I2881" s="2">
        <v>148</v>
      </c>
    </row>
    <row r="2882" spans="3:9" x14ac:dyDescent="0.35">
      <c r="C2882" s="2" t="s">
        <v>71</v>
      </c>
      <c r="D2882" s="2" t="s">
        <v>28</v>
      </c>
      <c r="E2882" s="2" t="s">
        <v>57</v>
      </c>
      <c r="F2882" s="3">
        <v>44516</v>
      </c>
      <c r="G2882" s="4">
        <v>1526</v>
      </c>
      <c r="H2882" s="5">
        <v>69</v>
      </c>
      <c r="I2882" s="2">
        <v>67</v>
      </c>
    </row>
    <row r="2883" spans="3:9" x14ac:dyDescent="0.35">
      <c r="C2883" s="2" t="s">
        <v>37</v>
      </c>
      <c r="D2883" s="2" t="s">
        <v>40</v>
      </c>
      <c r="E2883" s="2" t="s">
        <v>31</v>
      </c>
      <c r="F2883" s="3">
        <v>44516</v>
      </c>
      <c r="G2883" s="4">
        <v>2156</v>
      </c>
      <c r="H2883" s="5">
        <v>171</v>
      </c>
      <c r="I2883" s="2">
        <v>98</v>
      </c>
    </row>
    <row r="2884" spans="3:9" x14ac:dyDescent="0.35">
      <c r="C2884" s="2" t="s">
        <v>52</v>
      </c>
      <c r="D2884" s="2" t="s">
        <v>20</v>
      </c>
      <c r="E2884" s="2" t="s">
        <v>57</v>
      </c>
      <c r="F2884" s="3">
        <v>44516</v>
      </c>
      <c r="G2884" s="4">
        <v>210</v>
      </c>
      <c r="H2884" s="5">
        <v>167</v>
      </c>
      <c r="I2884" s="2">
        <v>8</v>
      </c>
    </row>
    <row r="2885" spans="3:9" x14ac:dyDescent="0.35">
      <c r="C2885" s="2" t="s">
        <v>52</v>
      </c>
      <c r="D2885" s="2" t="s">
        <v>40</v>
      </c>
      <c r="E2885" s="2" t="s">
        <v>58</v>
      </c>
      <c r="F2885" s="3">
        <v>44517</v>
      </c>
      <c r="G2885" s="4">
        <v>7700</v>
      </c>
      <c r="H2885" s="5">
        <v>231</v>
      </c>
      <c r="I2885" s="2">
        <v>963</v>
      </c>
    </row>
    <row r="2886" spans="3:9" x14ac:dyDescent="0.35">
      <c r="C2886" s="2" t="s">
        <v>56</v>
      </c>
      <c r="D2886" s="2" t="s">
        <v>28</v>
      </c>
      <c r="E2886" s="2" t="s">
        <v>58</v>
      </c>
      <c r="F2886" s="3">
        <v>44517</v>
      </c>
      <c r="G2886" s="4">
        <v>3766</v>
      </c>
      <c r="H2886" s="5">
        <v>46</v>
      </c>
      <c r="I2886" s="2">
        <v>343</v>
      </c>
    </row>
    <row r="2887" spans="3:9" x14ac:dyDescent="0.35">
      <c r="C2887" s="2" t="s">
        <v>51</v>
      </c>
      <c r="D2887" s="2" t="s">
        <v>24</v>
      </c>
      <c r="E2887" s="2" t="s">
        <v>25</v>
      </c>
      <c r="F2887" s="3">
        <v>44517</v>
      </c>
      <c r="G2887" s="4">
        <v>4837</v>
      </c>
      <c r="H2887" s="5">
        <v>25</v>
      </c>
      <c r="I2887" s="2">
        <v>404</v>
      </c>
    </row>
    <row r="2888" spans="3:9" x14ac:dyDescent="0.35">
      <c r="C2888" s="2" t="s">
        <v>30</v>
      </c>
      <c r="D2888" s="2" t="s">
        <v>28</v>
      </c>
      <c r="E2888" s="2" t="s">
        <v>44</v>
      </c>
      <c r="F2888" s="3">
        <v>44517</v>
      </c>
      <c r="G2888" s="4">
        <v>9016</v>
      </c>
      <c r="H2888" s="5">
        <v>256</v>
      </c>
      <c r="I2888" s="2">
        <v>694</v>
      </c>
    </row>
    <row r="2889" spans="3:9" x14ac:dyDescent="0.35">
      <c r="C2889" s="2" t="s">
        <v>59</v>
      </c>
      <c r="D2889" s="2" t="s">
        <v>45</v>
      </c>
      <c r="E2889" s="2" t="s">
        <v>39</v>
      </c>
      <c r="F2889" s="3">
        <v>44517</v>
      </c>
      <c r="G2889" s="4">
        <v>448</v>
      </c>
      <c r="H2889" s="5">
        <v>76</v>
      </c>
      <c r="I2889" s="2">
        <v>23</v>
      </c>
    </row>
    <row r="2890" spans="3:9" x14ac:dyDescent="0.35">
      <c r="C2890" s="2" t="s">
        <v>71</v>
      </c>
      <c r="D2890" s="2" t="s">
        <v>45</v>
      </c>
      <c r="E2890" s="2" t="s">
        <v>26</v>
      </c>
      <c r="F2890" s="3">
        <v>44517</v>
      </c>
      <c r="G2890" s="4">
        <v>9065</v>
      </c>
      <c r="H2890" s="5">
        <v>47</v>
      </c>
      <c r="I2890" s="2">
        <v>648</v>
      </c>
    </row>
    <row r="2891" spans="3:9" x14ac:dyDescent="0.35">
      <c r="C2891" s="2" t="s">
        <v>51</v>
      </c>
      <c r="D2891" s="2" t="s">
        <v>28</v>
      </c>
      <c r="E2891" s="2" t="s">
        <v>31</v>
      </c>
      <c r="F2891" s="3">
        <v>44518</v>
      </c>
      <c r="G2891" s="4">
        <v>1456</v>
      </c>
      <c r="H2891" s="5">
        <v>542</v>
      </c>
      <c r="I2891" s="2">
        <v>70</v>
      </c>
    </row>
    <row r="2892" spans="3:9" x14ac:dyDescent="0.35">
      <c r="C2892" s="2" t="s">
        <v>69</v>
      </c>
      <c r="D2892" s="2" t="s">
        <v>45</v>
      </c>
      <c r="E2892" s="2" t="s">
        <v>73</v>
      </c>
      <c r="F2892" s="3">
        <v>44518</v>
      </c>
      <c r="G2892" s="4">
        <v>2464</v>
      </c>
      <c r="H2892" s="5">
        <v>78</v>
      </c>
      <c r="I2892" s="2">
        <v>165</v>
      </c>
    </row>
    <row r="2893" spans="3:9" x14ac:dyDescent="0.35">
      <c r="C2893" s="2" t="s">
        <v>70</v>
      </c>
      <c r="D2893" s="2" t="s">
        <v>45</v>
      </c>
      <c r="E2893" s="2" t="s">
        <v>25</v>
      </c>
      <c r="F2893" s="3">
        <v>44518</v>
      </c>
      <c r="G2893" s="4">
        <v>14161</v>
      </c>
      <c r="H2893" s="5">
        <v>76</v>
      </c>
      <c r="I2893" s="2">
        <v>886</v>
      </c>
    </row>
    <row r="2894" spans="3:9" x14ac:dyDescent="0.35">
      <c r="C2894" s="2" t="s">
        <v>78</v>
      </c>
      <c r="D2894" s="2" t="s">
        <v>28</v>
      </c>
      <c r="E2894" s="2" t="s">
        <v>39</v>
      </c>
      <c r="F2894" s="3">
        <v>44518</v>
      </c>
      <c r="G2894" s="4">
        <v>5481</v>
      </c>
      <c r="H2894" s="5">
        <v>309</v>
      </c>
      <c r="I2894" s="2">
        <v>289</v>
      </c>
    </row>
    <row r="2895" spans="3:9" x14ac:dyDescent="0.35">
      <c r="C2895" s="2" t="s">
        <v>42</v>
      </c>
      <c r="D2895" s="2" t="s">
        <v>15</v>
      </c>
      <c r="E2895" s="2" t="s">
        <v>25</v>
      </c>
      <c r="F2895" s="3">
        <v>44518</v>
      </c>
      <c r="G2895" s="4">
        <v>2177</v>
      </c>
      <c r="H2895" s="5">
        <v>102</v>
      </c>
      <c r="I2895" s="2">
        <v>156</v>
      </c>
    </row>
    <row r="2896" spans="3:9" x14ac:dyDescent="0.35">
      <c r="C2896" s="2" t="s">
        <v>51</v>
      </c>
      <c r="D2896" s="2" t="s">
        <v>45</v>
      </c>
      <c r="E2896" s="2" t="s">
        <v>63</v>
      </c>
      <c r="F2896" s="3">
        <v>44518</v>
      </c>
      <c r="G2896" s="4">
        <v>21</v>
      </c>
      <c r="H2896" s="5">
        <v>387</v>
      </c>
      <c r="I2896" s="2">
        <v>1</v>
      </c>
    </row>
    <row r="2897" spans="3:9" x14ac:dyDescent="0.35">
      <c r="C2897" s="2" t="s">
        <v>47</v>
      </c>
      <c r="D2897" s="2" t="s">
        <v>45</v>
      </c>
      <c r="E2897" s="2" t="s">
        <v>17</v>
      </c>
      <c r="F2897" s="3">
        <v>44518</v>
      </c>
      <c r="G2897" s="4">
        <v>350</v>
      </c>
      <c r="H2897" s="5">
        <v>41</v>
      </c>
      <c r="I2897" s="2">
        <v>13</v>
      </c>
    </row>
    <row r="2898" spans="3:9" x14ac:dyDescent="0.35">
      <c r="C2898" s="2" t="s">
        <v>64</v>
      </c>
      <c r="D2898" s="2" t="s">
        <v>24</v>
      </c>
      <c r="E2898" s="2" t="s">
        <v>65</v>
      </c>
      <c r="F2898" s="3">
        <v>44518</v>
      </c>
      <c r="G2898" s="4">
        <v>11018</v>
      </c>
      <c r="H2898" s="5">
        <v>270</v>
      </c>
      <c r="I2898" s="2">
        <v>787</v>
      </c>
    </row>
    <row r="2899" spans="3:9" x14ac:dyDescent="0.35">
      <c r="C2899" s="2" t="s">
        <v>64</v>
      </c>
      <c r="D2899" s="2" t="s">
        <v>15</v>
      </c>
      <c r="E2899" s="2" t="s">
        <v>43</v>
      </c>
      <c r="F2899" s="3">
        <v>44518</v>
      </c>
      <c r="G2899" s="4">
        <v>4277</v>
      </c>
      <c r="H2899" s="5">
        <v>121</v>
      </c>
      <c r="I2899" s="2">
        <v>204</v>
      </c>
    </row>
    <row r="2900" spans="3:9" x14ac:dyDescent="0.35">
      <c r="C2900" s="2" t="s">
        <v>66</v>
      </c>
      <c r="D2900" s="2" t="s">
        <v>40</v>
      </c>
      <c r="E2900" s="2" t="s">
        <v>49</v>
      </c>
      <c r="F2900" s="3">
        <v>44518</v>
      </c>
      <c r="G2900" s="4">
        <v>3367</v>
      </c>
      <c r="H2900" s="5">
        <v>330</v>
      </c>
      <c r="I2900" s="2">
        <v>154</v>
      </c>
    </row>
    <row r="2901" spans="3:9" x14ac:dyDescent="0.35">
      <c r="C2901" s="2" t="s">
        <v>56</v>
      </c>
      <c r="D2901" s="2" t="s">
        <v>28</v>
      </c>
      <c r="E2901" s="2" t="s">
        <v>38</v>
      </c>
      <c r="F2901" s="3">
        <v>44518</v>
      </c>
      <c r="G2901" s="4">
        <v>1925</v>
      </c>
      <c r="H2901" s="5">
        <v>273</v>
      </c>
      <c r="I2901" s="2">
        <v>61</v>
      </c>
    </row>
    <row r="2902" spans="3:9" x14ac:dyDescent="0.35">
      <c r="C2902" s="2" t="s">
        <v>59</v>
      </c>
      <c r="D2902" s="2" t="s">
        <v>45</v>
      </c>
      <c r="E2902" s="2" t="s">
        <v>57</v>
      </c>
      <c r="F2902" s="3">
        <v>44518</v>
      </c>
      <c r="G2902" s="4">
        <v>9590</v>
      </c>
      <c r="H2902" s="5">
        <v>212</v>
      </c>
      <c r="I2902" s="2">
        <v>384</v>
      </c>
    </row>
    <row r="2903" spans="3:9" x14ac:dyDescent="0.35">
      <c r="C2903" s="2" t="s">
        <v>64</v>
      </c>
      <c r="D2903" s="2" t="s">
        <v>40</v>
      </c>
      <c r="E2903" s="2" t="s">
        <v>39</v>
      </c>
      <c r="F2903" s="3">
        <v>44518</v>
      </c>
      <c r="G2903" s="4">
        <v>13832</v>
      </c>
      <c r="H2903" s="5">
        <v>71</v>
      </c>
      <c r="I2903" s="2">
        <v>814</v>
      </c>
    </row>
    <row r="2904" spans="3:9" x14ac:dyDescent="0.35">
      <c r="C2904" s="2" t="s">
        <v>71</v>
      </c>
      <c r="D2904" s="2" t="s">
        <v>40</v>
      </c>
      <c r="E2904" s="2" t="s">
        <v>58</v>
      </c>
      <c r="F2904" s="3">
        <v>44518</v>
      </c>
      <c r="G2904" s="4">
        <v>8134</v>
      </c>
      <c r="H2904" s="5">
        <v>46</v>
      </c>
      <c r="I2904" s="2">
        <v>814</v>
      </c>
    </row>
    <row r="2905" spans="3:9" x14ac:dyDescent="0.35">
      <c r="C2905" s="2" t="s">
        <v>69</v>
      </c>
      <c r="D2905" s="2" t="s">
        <v>20</v>
      </c>
      <c r="E2905" s="2" t="s">
        <v>32</v>
      </c>
      <c r="F2905" s="3">
        <v>44519</v>
      </c>
      <c r="G2905" s="4">
        <v>6685</v>
      </c>
      <c r="H2905" s="5">
        <v>50</v>
      </c>
      <c r="I2905" s="2">
        <v>335</v>
      </c>
    </row>
    <row r="2906" spans="3:9" x14ac:dyDescent="0.35">
      <c r="C2906" s="2" t="s">
        <v>71</v>
      </c>
      <c r="D2906" s="2" t="s">
        <v>28</v>
      </c>
      <c r="E2906" s="2" t="s">
        <v>75</v>
      </c>
      <c r="F2906" s="3">
        <v>44519</v>
      </c>
      <c r="G2906" s="4">
        <v>2142</v>
      </c>
      <c r="H2906" s="5">
        <v>128</v>
      </c>
      <c r="I2906" s="2">
        <v>134</v>
      </c>
    </row>
    <row r="2907" spans="3:9" x14ac:dyDescent="0.35">
      <c r="C2907" s="2" t="s">
        <v>42</v>
      </c>
      <c r="D2907" s="2" t="s">
        <v>15</v>
      </c>
      <c r="E2907" s="2" t="s">
        <v>75</v>
      </c>
      <c r="F2907" s="3">
        <v>44519</v>
      </c>
      <c r="G2907" s="4">
        <v>15407</v>
      </c>
      <c r="H2907" s="5">
        <v>32</v>
      </c>
      <c r="I2907" s="2">
        <v>701</v>
      </c>
    </row>
    <row r="2908" spans="3:9" x14ac:dyDescent="0.35">
      <c r="C2908" s="2" t="s">
        <v>71</v>
      </c>
      <c r="D2908" s="2" t="s">
        <v>45</v>
      </c>
      <c r="E2908" s="2" t="s">
        <v>72</v>
      </c>
      <c r="F2908" s="3">
        <v>44519</v>
      </c>
      <c r="G2908" s="4">
        <v>623</v>
      </c>
      <c r="H2908" s="5">
        <v>234</v>
      </c>
      <c r="I2908" s="2">
        <v>48</v>
      </c>
    </row>
    <row r="2909" spans="3:9" x14ac:dyDescent="0.35">
      <c r="C2909" s="2" t="s">
        <v>56</v>
      </c>
      <c r="D2909" s="2" t="s">
        <v>45</v>
      </c>
      <c r="E2909" s="2" t="s">
        <v>31</v>
      </c>
      <c r="F2909" s="3">
        <v>44519</v>
      </c>
      <c r="G2909" s="4">
        <v>1085</v>
      </c>
      <c r="H2909" s="5">
        <v>529</v>
      </c>
      <c r="I2909" s="2">
        <v>68</v>
      </c>
    </row>
    <row r="2910" spans="3:9" x14ac:dyDescent="0.35">
      <c r="C2910" s="2" t="s">
        <v>54</v>
      </c>
      <c r="D2910" s="2" t="s">
        <v>24</v>
      </c>
      <c r="E2910" s="2" t="s">
        <v>72</v>
      </c>
      <c r="F2910" s="3">
        <v>44519</v>
      </c>
      <c r="G2910" s="4">
        <v>2933</v>
      </c>
      <c r="H2910" s="5">
        <v>79</v>
      </c>
      <c r="I2910" s="2">
        <v>226</v>
      </c>
    </row>
    <row r="2911" spans="3:9" x14ac:dyDescent="0.35">
      <c r="C2911" s="2" t="s">
        <v>30</v>
      </c>
      <c r="D2911" s="2" t="s">
        <v>15</v>
      </c>
      <c r="E2911" s="2" t="s">
        <v>61</v>
      </c>
      <c r="F2911" s="3">
        <v>44522</v>
      </c>
      <c r="G2911" s="4">
        <v>13860</v>
      </c>
      <c r="H2911" s="5">
        <v>177</v>
      </c>
      <c r="I2911" s="2">
        <v>693</v>
      </c>
    </row>
    <row r="2912" spans="3:9" x14ac:dyDescent="0.35">
      <c r="C2912" s="2" t="s">
        <v>69</v>
      </c>
      <c r="D2912" s="2" t="s">
        <v>24</v>
      </c>
      <c r="E2912" s="2" t="s">
        <v>58</v>
      </c>
      <c r="F2912" s="3">
        <v>44522</v>
      </c>
      <c r="G2912" s="4">
        <v>3787</v>
      </c>
      <c r="H2912" s="5">
        <v>126</v>
      </c>
      <c r="I2912" s="2">
        <v>316</v>
      </c>
    </row>
    <row r="2913" spans="3:9" x14ac:dyDescent="0.35">
      <c r="C2913" s="2" t="s">
        <v>54</v>
      </c>
      <c r="D2913" s="2" t="s">
        <v>24</v>
      </c>
      <c r="E2913" s="2" t="s">
        <v>44</v>
      </c>
      <c r="F2913" s="3">
        <v>44522</v>
      </c>
      <c r="G2913" s="4">
        <v>1085</v>
      </c>
      <c r="H2913" s="5">
        <v>86</v>
      </c>
      <c r="I2913" s="2">
        <v>73</v>
      </c>
    </row>
    <row r="2914" spans="3:9" x14ac:dyDescent="0.35">
      <c r="C2914" s="2" t="s">
        <v>30</v>
      </c>
      <c r="D2914" s="2" t="s">
        <v>15</v>
      </c>
      <c r="E2914" s="2" t="s">
        <v>72</v>
      </c>
      <c r="F2914" s="3">
        <v>44522</v>
      </c>
      <c r="G2914" s="4">
        <v>16926</v>
      </c>
      <c r="H2914" s="5">
        <v>164</v>
      </c>
      <c r="I2914" s="2">
        <v>1302</v>
      </c>
    </row>
    <row r="2915" spans="3:9" x14ac:dyDescent="0.35">
      <c r="C2915" s="2" t="s">
        <v>47</v>
      </c>
      <c r="D2915" s="2" t="s">
        <v>45</v>
      </c>
      <c r="E2915" s="2" t="s">
        <v>39</v>
      </c>
      <c r="F2915" s="3">
        <v>44522</v>
      </c>
      <c r="G2915" s="4">
        <v>3311</v>
      </c>
      <c r="H2915" s="5">
        <v>67</v>
      </c>
      <c r="I2915" s="2">
        <v>255</v>
      </c>
    </row>
    <row r="2916" spans="3:9" x14ac:dyDescent="0.35">
      <c r="C2916" s="2" t="s">
        <v>71</v>
      </c>
      <c r="D2916" s="2" t="s">
        <v>20</v>
      </c>
      <c r="E2916" s="2" t="s">
        <v>75</v>
      </c>
      <c r="F2916" s="3">
        <v>44522</v>
      </c>
      <c r="G2916" s="4">
        <v>3360</v>
      </c>
      <c r="H2916" s="5">
        <v>66</v>
      </c>
      <c r="I2916" s="2">
        <v>160</v>
      </c>
    </row>
    <row r="2917" spans="3:9" x14ac:dyDescent="0.35">
      <c r="C2917" s="2" t="s">
        <v>69</v>
      </c>
      <c r="D2917" s="2" t="s">
        <v>20</v>
      </c>
      <c r="E2917" s="2" t="s">
        <v>26</v>
      </c>
      <c r="F2917" s="3">
        <v>44522</v>
      </c>
      <c r="G2917" s="4">
        <v>11683</v>
      </c>
      <c r="H2917" s="5">
        <v>230</v>
      </c>
      <c r="I2917" s="2">
        <v>1461</v>
      </c>
    </row>
    <row r="2918" spans="3:9" x14ac:dyDescent="0.35">
      <c r="C2918" s="2" t="s">
        <v>59</v>
      </c>
      <c r="D2918" s="2" t="s">
        <v>15</v>
      </c>
      <c r="E2918" s="2" t="s">
        <v>73</v>
      </c>
      <c r="F2918" s="3">
        <v>44523</v>
      </c>
      <c r="G2918" s="4">
        <v>532</v>
      </c>
      <c r="H2918" s="5">
        <v>125</v>
      </c>
      <c r="I2918" s="2">
        <v>32</v>
      </c>
    </row>
    <row r="2919" spans="3:9" x14ac:dyDescent="0.35">
      <c r="C2919" s="2" t="s">
        <v>56</v>
      </c>
      <c r="D2919" s="2" t="s">
        <v>20</v>
      </c>
      <c r="E2919" s="2" t="s">
        <v>39</v>
      </c>
      <c r="F2919" s="3">
        <v>44523</v>
      </c>
      <c r="G2919" s="4">
        <v>11466</v>
      </c>
      <c r="H2919" s="5">
        <v>21</v>
      </c>
      <c r="I2919" s="2">
        <v>637</v>
      </c>
    </row>
    <row r="2920" spans="3:9" x14ac:dyDescent="0.35">
      <c r="C2920" s="2" t="s">
        <v>77</v>
      </c>
      <c r="D2920" s="2" t="s">
        <v>24</v>
      </c>
      <c r="E2920" s="2" t="s">
        <v>73</v>
      </c>
      <c r="F2920" s="3">
        <v>44523</v>
      </c>
      <c r="G2920" s="4">
        <v>574</v>
      </c>
      <c r="H2920" s="5">
        <v>316</v>
      </c>
      <c r="I2920" s="2">
        <v>34</v>
      </c>
    </row>
    <row r="2921" spans="3:9" x14ac:dyDescent="0.35">
      <c r="C2921" s="2" t="s">
        <v>37</v>
      </c>
      <c r="D2921" s="2" t="s">
        <v>45</v>
      </c>
      <c r="E2921" s="2" t="s">
        <v>31</v>
      </c>
      <c r="F2921" s="3">
        <v>44523</v>
      </c>
      <c r="G2921" s="4">
        <v>1547</v>
      </c>
      <c r="H2921" s="5">
        <v>128</v>
      </c>
      <c r="I2921" s="2">
        <v>68</v>
      </c>
    </row>
    <row r="2922" spans="3:9" x14ac:dyDescent="0.35">
      <c r="C2922" s="2" t="s">
        <v>77</v>
      </c>
      <c r="D2922" s="2" t="s">
        <v>15</v>
      </c>
      <c r="E2922" s="2" t="s">
        <v>74</v>
      </c>
      <c r="F2922" s="3">
        <v>44523</v>
      </c>
      <c r="G2922" s="4">
        <v>6356</v>
      </c>
      <c r="H2922" s="5">
        <v>14</v>
      </c>
      <c r="I2922" s="2">
        <v>255</v>
      </c>
    </row>
    <row r="2923" spans="3:9" x14ac:dyDescent="0.35">
      <c r="C2923" s="2" t="s">
        <v>47</v>
      </c>
      <c r="D2923" s="2" t="s">
        <v>45</v>
      </c>
      <c r="E2923" s="2" t="s">
        <v>74</v>
      </c>
      <c r="F2923" s="3">
        <v>44523</v>
      </c>
      <c r="G2923" s="4">
        <v>7833</v>
      </c>
      <c r="H2923" s="5">
        <v>77</v>
      </c>
      <c r="I2923" s="2">
        <v>357</v>
      </c>
    </row>
    <row r="2924" spans="3:9" x14ac:dyDescent="0.35">
      <c r="C2924" s="2" t="s">
        <v>70</v>
      </c>
      <c r="D2924" s="2" t="s">
        <v>45</v>
      </c>
      <c r="E2924" s="2" t="s">
        <v>74</v>
      </c>
      <c r="F2924" s="3">
        <v>44523</v>
      </c>
      <c r="G2924" s="4">
        <v>7280</v>
      </c>
      <c r="H2924" s="5">
        <v>179</v>
      </c>
      <c r="I2924" s="2">
        <v>331</v>
      </c>
    </row>
    <row r="2925" spans="3:9" x14ac:dyDescent="0.35">
      <c r="C2925" s="2" t="s">
        <v>41</v>
      </c>
      <c r="D2925" s="2" t="s">
        <v>28</v>
      </c>
      <c r="E2925" s="2" t="s">
        <v>73</v>
      </c>
      <c r="F2925" s="3">
        <v>44523</v>
      </c>
      <c r="G2925" s="4">
        <v>686</v>
      </c>
      <c r="H2925" s="5">
        <v>52</v>
      </c>
      <c r="I2925" s="2">
        <v>35</v>
      </c>
    </row>
    <row r="2926" spans="3:9" x14ac:dyDescent="0.35">
      <c r="C2926" s="2" t="s">
        <v>77</v>
      </c>
      <c r="D2926" s="2" t="s">
        <v>20</v>
      </c>
      <c r="E2926" s="2" t="s">
        <v>63</v>
      </c>
      <c r="F2926" s="3">
        <v>44523</v>
      </c>
      <c r="G2926" s="4">
        <v>4480</v>
      </c>
      <c r="H2926" s="5">
        <v>56</v>
      </c>
      <c r="I2926" s="2">
        <v>145</v>
      </c>
    </row>
    <row r="2927" spans="3:9" x14ac:dyDescent="0.35">
      <c r="C2927" s="2" t="s">
        <v>42</v>
      </c>
      <c r="D2927" s="2" t="s">
        <v>40</v>
      </c>
      <c r="E2927" s="2" t="s">
        <v>49</v>
      </c>
      <c r="F2927" s="3">
        <v>44523</v>
      </c>
      <c r="G2927" s="4">
        <v>4928</v>
      </c>
      <c r="H2927" s="5">
        <v>141</v>
      </c>
      <c r="I2927" s="2">
        <v>215</v>
      </c>
    </row>
    <row r="2928" spans="3:9" x14ac:dyDescent="0.35">
      <c r="C2928" s="2" t="s">
        <v>48</v>
      </c>
      <c r="D2928" s="2" t="s">
        <v>40</v>
      </c>
      <c r="E2928" s="2" t="s">
        <v>39</v>
      </c>
      <c r="F2928" s="3">
        <v>44523</v>
      </c>
      <c r="G2928" s="4">
        <v>1687</v>
      </c>
      <c r="H2928" s="5">
        <v>16</v>
      </c>
      <c r="I2928" s="2">
        <v>106</v>
      </c>
    </row>
    <row r="2929" spans="3:9" x14ac:dyDescent="0.35">
      <c r="C2929" s="2" t="s">
        <v>52</v>
      </c>
      <c r="D2929" s="2" t="s">
        <v>40</v>
      </c>
      <c r="E2929" s="2" t="s">
        <v>38</v>
      </c>
      <c r="F2929" s="3">
        <v>44523</v>
      </c>
      <c r="G2929" s="4">
        <v>3738</v>
      </c>
      <c r="H2929" s="5">
        <v>335</v>
      </c>
      <c r="I2929" s="2">
        <v>139</v>
      </c>
    </row>
    <row r="2930" spans="3:9" x14ac:dyDescent="0.35">
      <c r="C2930" s="2" t="s">
        <v>76</v>
      </c>
      <c r="D2930" s="2" t="s">
        <v>45</v>
      </c>
      <c r="E2930" s="2" t="s">
        <v>61</v>
      </c>
      <c r="F2930" s="3">
        <v>44523</v>
      </c>
      <c r="G2930" s="4">
        <v>784</v>
      </c>
      <c r="H2930" s="5">
        <v>334</v>
      </c>
      <c r="I2930" s="2">
        <v>30</v>
      </c>
    </row>
    <row r="2931" spans="3:9" x14ac:dyDescent="0.35">
      <c r="C2931" s="2" t="s">
        <v>52</v>
      </c>
      <c r="D2931" s="2" t="s">
        <v>15</v>
      </c>
      <c r="E2931" s="2" t="s">
        <v>25</v>
      </c>
      <c r="F2931" s="3">
        <v>44523</v>
      </c>
      <c r="G2931" s="4">
        <v>231</v>
      </c>
      <c r="H2931" s="5">
        <v>61</v>
      </c>
      <c r="I2931" s="2">
        <v>17</v>
      </c>
    </row>
    <row r="2932" spans="3:9" x14ac:dyDescent="0.35">
      <c r="C2932" s="2" t="s">
        <v>69</v>
      </c>
      <c r="D2932" s="2" t="s">
        <v>20</v>
      </c>
      <c r="E2932" s="2" t="s">
        <v>43</v>
      </c>
      <c r="F2932" s="3">
        <v>44523</v>
      </c>
      <c r="G2932" s="4">
        <v>13825</v>
      </c>
      <c r="H2932" s="5">
        <v>129</v>
      </c>
      <c r="I2932" s="2">
        <v>865</v>
      </c>
    </row>
    <row r="2933" spans="3:9" x14ac:dyDescent="0.35">
      <c r="C2933" s="2" t="s">
        <v>66</v>
      </c>
      <c r="D2933" s="2" t="s">
        <v>40</v>
      </c>
      <c r="E2933" s="2" t="s">
        <v>39</v>
      </c>
      <c r="F2933" s="3">
        <v>44523</v>
      </c>
      <c r="G2933" s="4">
        <v>10997</v>
      </c>
      <c r="H2933" s="5">
        <v>9</v>
      </c>
      <c r="I2933" s="2">
        <v>647</v>
      </c>
    </row>
    <row r="2934" spans="3:9" x14ac:dyDescent="0.35">
      <c r="C2934" s="2" t="s">
        <v>47</v>
      </c>
      <c r="D2934" s="2" t="s">
        <v>20</v>
      </c>
      <c r="E2934" s="2" t="s">
        <v>32</v>
      </c>
      <c r="F2934" s="3">
        <v>44523</v>
      </c>
      <c r="G2934" s="4">
        <v>2569</v>
      </c>
      <c r="H2934" s="5">
        <v>207</v>
      </c>
      <c r="I2934" s="2">
        <v>136</v>
      </c>
    </row>
    <row r="2935" spans="3:9" x14ac:dyDescent="0.35">
      <c r="C2935" s="2" t="s">
        <v>42</v>
      </c>
      <c r="D2935" s="2" t="s">
        <v>40</v>
      </c>
      <c r="E2935" s="2" t="s">
        <v>44</v>
      </c>
      <c r="F2935" s="3">
        <v>44523</v>
      </c>
      <c r="G2935" s="4">
        <v>13958</v>
      </c>
      <c r="H2935" s="5">
        <v>188</v>
      </c>
      <c r="I2935" s="2">
        <v>997</v>
      </c>
    </row>
    <row r="2936" spans="3:9" x14ac:dyDescent="0.35">
      <c r="C2936" s="2" t="s">
        <v>59</v>
      </c>
      <c r="D2936" s="2" t="s">
        <v>20</v>
      </c>
      <c r="E2936" s="2" t="s">
        <v>25</v>
      </c>
      <c r="F2936" s="3">
        <v>44523</v>
      </c>
      <c r="G2936" s="4">
        <v>2905</v>
      </c>
      <c r="H2936" s="5">
        <v>432</v>
      </c>
      <c r="I2936" s="2">
        <v>171</v>
      </c>
    </row>
    <row r="2937" spans="3:9" x14ac:dyDescent="0.35">
      <c r="C2937" s="2" t="s">
        <v>78</v>
      </c>
      <c r="D2937" s="2" t="s">
        <v>40</v>
      </c>
      <c r="E2937" s="2" t="s">
        <v>53</v>
      </c>
      <c r="F2937" s="3">
        <v>44524</v>
      </c>
      <c r="G2937" s="4">
        <v>3801</v>
      </c>
      <c r="H2937" s="5">
        <v>233</v>
      </c>
      <c r="I2937" s="2">
        <v>132</v>
      </c>
    </row>
    <row r="2938" spans="3:9" x14ac:dyDescent="0.35">
      <c r="C2938" s="2" t="s">
        <v>77</v>
      </c>
      <c r="D2938" s="2" t="s">
        <v>28</v>
      </c>
      <c r="E2938" s="2" t="s">
        <v>34</v>
      </c>
      <c r="F2938" s="3">
        <v>44524</v>
      </c>
      <c r="G2938" s="4">
        <v>14</v>
      </c>
      <c r="H2938" s="5">
        <v>526</v>
      </c>
      <c r="I2938" s="2">
        <v>1</v>
      </c>
    </row>
    <row r="2939" spans="3:9" x14ac:dyDescent="0.35">
      <c r="C2939" s="2" t="s">
        <v>56</v>
      </c>
      <c r="D2939" s="2" t="s">
        <v>45</v>
      </c>
      <c r="E2939" s="2" t="s">
        <v>16</v>
      </c>
      <c r="F2939" s="3">
        <v>44524</v>
      </c>
      <c r="G2939" s="4">
        <v>70</v>
      </c>
      <c r="H2939" s="5">
        <v>194</v>
      </c>
      <c r="I2939" s="2">
        <v>5</v>
      </c>
    </row>
    <row r="2940" spans="3:9" x14ac:dyDescent="0.35">
      <c r="C2940" s="2" t="s">
        <v>48</v>
      </c>
      <c r="D2940" s="2" t="s">
        <v>45</v>
      </c>
      <c r="E2940" s="2" t="s">
        <v>38</v>
      </c>
      <c r="F2940" s="3">
        <v>44524</v>
      </c>
      <c r="G2940" s="4">
        <v>5138</v>
      </c>
      <c r="H2940" s="5">
        <v>605</v>
      </c>
      <c r="I2940" s="2">
        <v>156</v>
      </c>
    </row>
    <row r="2941" spans="3:9" x14ac:dyDescent="0.35">
      <c r="C2941" s="2" t="s">
        <v>35</v>
      </c>
      <c r="D2941" s="2" t="s">
        <v>24</v>
      </c>
      <c r="E2941" s="2" t="s">
        <v>16</v>
      </c>
      <c r="F2941" s="3">
        <v>44524</v>
      </c>
      <c r="G2941" s="4">
        <v>2135</v>
      </c>
      <c r="H2941" s="5">
        <v>53</v>
      </c>
      <c r="I2941" s="2">
        <v>143</v>
      </c>
    </row>
    <row r="2942" spans="3:9" x14ac:dyDescent="0.35">
      <c r="C2942" s="2" t="s">
        <v>56</v>
      </c>
      <c r="D2942" s="2" t="s">
        <v>15</v>
      </c>
      <c r="E2942" s="2" t="s">
        <v>44</v>
      </c>
      <c r="F2942" s="3">
        <v>44525</v>
      </c>
      <c r="G2942" s="4">
        <v>2331</v>
      </c>
      <c r="H2942" s="5">
        <v>41</v>
      </c>
      <c r="I2942" s="2">
        <v>146</v>
      </c>
    </row>
    <row r="2943" spans="3:9" x14ac:dyDescent="0.35">
      <c r="C2943" s="2" t="s">
        <v>69</v>
      </c>
      <c r="D2943" s="2" t="s">
        <v>15</v>
      </c>
      <c r="E2943" s="2" t="s">
        <v>53</v>
      </c>
      <c r="F2943" s="3">
        <v>44525</v>
      </c>
      <c r="G2943" s="4">
        <v>7707</v>
      </c>
      <c r="H2943" s="5">
        <v>61</v>
      </c>
      <c r="I2943" s="2">
        <v>249</v>
      </c>
    </row>
    <row r="2944" spans="3:9" x14ac:dyDescent="0.35">
      <c r="C2944" s="2" t="s">
        <v>71</v>
      </c>
      <c r="D2944" s="2" t="s">
        <v>24</v>
      </c>
      <c r="E2944" s="2" t="s">
        <v>75</v>
      </c>
      <c r="F2944" s="3">
        <v>44525</v>
      </c>
      <c r="G2944" s="4">
        <v>9856</v>
      </c>
      <c r="H2944" s="5">
        <v>306</v>
      </c>
      <c r="I2944" s="2">
        <v>658</v>
      </c>
    </row>
    <row r="2945" spans="3:9" x14ac:dyDescent="0.35">
      <c r="C2945" s="2" t="s">
        <v>48</v>
      </c>
      <c r="D2945" s="2" t="s">
        <v>20</v>
      </c>
      <c r="E2945" s="2" t="s">
        <v>57</v>
      </c>
      <c r="F2945" s="3">
        <v>44525</v>
      </c>
      <c r="G2945" s="4">
        <v>6097</v>
      </c>
      <c r="H2945" s="5">
        <v>213</v>
      </c>
      <c r="I2945" s="2">
        <v>218</v>
      </c>
    </row>
    <row r="2946" spans="3:9" x14ac:dyDescent="0.35">
      <c r="C2946" s="2" t="s">
        <v>48</v>
      </c>
      <c r="D2946" s="2" t="s">
        <v>45</v>
      </c>
      <c r="E2946" s="2" t="s">
        <v>44</v>
      </c>
      <c r="F2946" s="3">
        <v>44525</v>
      </c>
      <c r="G2946" s="4">
        <v>245</v>
      </c>
      <c r="H2946" s="5">
        <v>269</v>
      </c>
      <c r="I2946" s="2">
        <v>18</v>
      </c>
    </row>
    <row r="2947" spans="3:9" x14ac:dyDescent="0.35">
      <c r="C2947" s="2" t="s">
        <v>68</v>
      </c>
      <c r="D2947" s="2" t="s">
        <v>24</v>
      </c>
      <c r="E2947" s="2" t="s">
        <v>17</v>
      </c>
      <c r="F2947" s="3">
        <v>44525</v>
      </c>
      <c r="G2947" s="4">
        <v>8141</v>
      </c>
      <c r="H2947" s="5">
        <v>66</v>
      </c>
      <c r="I2947" s="2">
        <v>291</v>
      </c>
    </row>
    <row r="2948" spans="3:9" x14ac:dyDescent="0.35">
      <c r="C2948" s="2" t="s">
        <v>47</v>
      </c>
      <c r="D2948" s="2" t="s">
        <v>40</v>
      </c>
      <c r="E2948" s="2" t="s">
        <v>25</v>
      </c>
      <c r="F2948" s="3">
        <v>44525</v>
      </c>
      <c r="G2948" s="4">
        <v>5656</v>
      </c>
      <c r="H2948" s="5">
        <v>20</v>
      </c>
      <c r="I2948" s="2">
        <v>566</v>
      </c>
    </row>
    <row r="2949" spans="3:9" x14ac:dyDescent="0.35">
      <c r="C2949" s="2" t="s">
        <v>35</v>
      </c>
      <c r="D2949" s="2" t="s">
        <v>45</v>
      </c>
      <c r="E2949" s="2" t="s">
        <v>53</v>
      </c>
      <c r="F2949" s="3">
        <v>44525</v>
      </c>
      <c r="G2949" s="4">
        <v>7357</v>
      </c>
      <c r="H2949" s="5">
        <v>59</v>
      </c>
      <c r="I2949" s="2">
        <v>320</v>
      </c>
    </row>
    <row r="2950" spans="3:9" x14ac:dyDescent="0.35">
      <c r="C2950" s="2" t="s">
        <v>68</v>
      </c>
      <c r="D2950" s="2" t="s">
        <v>20</v>
      </c>
      <c r="E2950" s="2" t="s">
        <v>65</v>
      </c>
      <c r="F2950" s="3">
        <v>44525</v>
      </c>
      <c r="G2950" s="4">
        <v>833</v>
      </c>
      <c r="H2950" s="5">
        <v>23</v>
      </c>
      <c r="I2950" s="2">
        <v>84</v>
      </c>
    </row>
    <row r="2951" spans="3:9" x14ac:dyDescent="0.35">
      <c r="C2951" s="2" t="s">
        <v>42</v>
      </c>
      <c r="D2951" s="2" t="s">
        <v>24</v>
      </c>
      <c r="E2951" s="2" t="s">
        <v>73</v>
      </c>
      <c r="F2951" s="3">
        <v>44525</v>
      </c>
      <c r="G2951" s="4">
        <v>5299</v>
      </c>
      <c r="H2951" s="5">
        <v>41</v>
      </c>
      <c r="I2951" s="2">
        <v>408</v>
      </c>
    </row>
    <row r="2952" spans="3:9" x14ac:dyDescent="0.35">
      <c r="C2952" s="2" t="s">
        <v>52</v>
      </c>
      <c r="D2952" s="2" t="s">
        <v>40</v>
      </c>
      <c r="E2952" s="2" t="s">
        <v>65</v>
      </c>
      <c r="F2952" s="3">
        <v>44525</v>
      </c>
      <c r="G2952" s="4">
        <v>1785</v>
      </c>
      <c r="H2952" s="5">
        <v>124</v>
      </c>
      <c r="I2952" s="2">
        <v>149</v>
      </c>
    </row>
    <row r="2953" spans="3:9" x14ac:dyDescent="0.35">
      <c r="C2953" s="2" t="s">
        <v>35</v>
      </c>
      <c r="D2953" s="2" t="s">
        <v>28</v>
      </c>
      <c r="E2953" s="2" t="s">
        <v>75</v>
      </c>
      <c r="F2953" s="3">
        <v>44526</v>
      </c>
      <c r="G2953" s="4">
        <v>5670</v>
      </c>
      <c r="H2953" s="5">
        <v>328</v>
      </c>
      <c r="I2953" s="2">
        <v>270</v>
      </c>
    </row>
    <row r="2954" spans="3:9" x14ac:dyDescent="0.35">
      <c r="C2954" s="2" t="s">
        <v>37</v>
      </c>
      <c r="D2954" s="2" t="s">
        <v>28</v>
      </c>
      <c r="E2954" s="2" t="s">
        <v>31</v>
      </c>
      <c r="F2954" s="3">
        <v>44526</v>
      </c>
      <c r="G2954" s="4">
        <v>12810</v>
      </c>
      <c r="H2954" s="5">
        <v>196</v>
      </c>
      <c r="I2954" s="2">
        <v>610</v>
      </c>
    </row>
    <row r="2955" spans="3:9" x14ac:dyDescent="0.35">
      <c r="C2955" s="2" t="s">
        <v>69</v>
      </c>
      <c r="D2955" s="2" t="s">
        <v>28</v>
      </c>
      <c r="E2955" s="2" t="s">
        <v>72</v>
      </c>
      <c r="F2955" s="3">
        <v>44526</v>
      </c>
      <c r="G2955" s="4">
        <v>11396</v>
      </c>
      <c r="H2955" s="5">
        <v>63</v>
      </c>
      <c r="I2955" s="2">
        <v>1140</v>
      </c>
    </row>
    <row r="2956" spans="3:9" x14ac:dyDescent="0.35">
      <c r="C2956" s="2" t="s">
        <v>66</v>
      </c>
      <c r="D2956" s="2" t="s">
        <v>45</v>
      </c>
      <c r="E2956" s="2" t="s">
        <v>38</v>
      </c>
      <c r="F2956" s="3">
        <v>44526</v>
      </c>
      <c r="G2956" s="4">
        <v>707</v>
      </c>
      <c r="H2956" s="5">
        <v>81</v>
      </c>
      <c r="I2956" s="2">
        <v>23</v>
      </c>
    </row>
    <row r="2957" spans="3:9" x14ac:dyDescent="0.35">
      <c r="C2957" s="2" t="s">
        <v>77</v>
      </c>
      <c r="D2957" s="2" t="s">
        <v>40</v>
      </c>
      <c r="E2957" s="2" t="s">
        <v>31</v>
      </c>
      <c r="F2957" s="3">
        <v>44526</v>
      </c>
      <c r="G2957" s="4">
        <v>2618</v>
      </c>
      <c r="H2957" s="5">
        <v>117</v>
      </c>
      <c r="I2957" s="2">
        <v>146</v>
      </c>
    </row>
    <row r="2958" spans="3:9" x14ac:dyDescent="0.35">
      <c r="C2958" s="2" t="s">
        <v>35</v>
      </c>
      <c r="D2958" s="2" t="s">
        <v>20</v>
      </c>
      <c r="E2958" s="2" t="s">
        <v>72</v>
      </c>
      <c r="F2958" s="3">
        <v>44526</v>
      </c>
      <c r="G2958" s="4">
        <v>8260</v>
      </c>
      <c r="H2958" s="5">
        <v>61</v>
      </c>
      <c r="I2958" s="2">
        <v>636</v>
      </c>
    </row>
    <row r="2959" spans="3:9" x14ac:dyDescent="0.35">
      <c r="C2959" s="2" t="s">
        <v>78</v>
      </c>
      <c r="D2959" s="2" t="s">
        <v>40</v>
      </c>
      <c r="E2959" s="2" t="s">
        <v>65</v>
      </c>
      <c r="F2959" s="3">
        <v>44526</v>
      </c>
      <c r="G2959" s="4">
        <v>8120</v>
      </c>
      <c r="H2959" s="5">
        <v>342</v>
      </c>
      <c r="I2959" s="2">
        <v>625</v>
      </c>
    </row>
    <row r="2960" spans="3:9" x14ac:dyDescent="0.35">
      <c r="C2960" s="2" t="s">
        <v>42</v>
      </c>
      <c r="D2960" s="2" t="s">
        <v>28</v>
      </c>
      <c r="E2960" s="2" t="s">
        <v>32</v>
      </c>
      <c r="F2960" s="3">
        <v>44526</v>
      </c>
      <c r="G2960" s="4">
        <v>6713</v>
      </c>
      <c r="H2960" s="5">
        <v>111</v>
      </c>
      <c r="I2960" s="2">
        <v>448</v>
      </c>
    </row>
    <row r="2961" spans="3:9" x14ac:dyDescent="0.35">
      <c r="C2961" s="2" t="s">
        <v>68</v>
      </c>
      <c r="D2961" s="2" t="s">
        <v>20</v>
      </c>
      <c r="E2961" s="2" t="s">
        <v>25</v>
      </c>
      <c r="F2961" s="3">
        <v>44526</v>
      </c>
      <c r="G2961" s="4">
        <v>22512</v>
      </c>
      <c r="H2961" s="5">
        <v>74</v>
      </c>
      <c r="I2961" s="2">
        <v>2047</v>
      </c>
    </row>
    <row r="2962" spans="3:9" x14ac:dyDescent="0.35">
      <c r="C2962" s="2" t="s">
        <v>64</v>
      </c>
      <c r="D2962" s="2" t="s">
        <v>40</v>
      </c>
      <c r="E2962" s="2" t="s">
        <v>61</v>
      </c>
      <c r="F2962" s="3">
        <v>44529</v>
      </c>
      <c r="G2962" s="4">
        <v>1400</v>
      </c>
      <c r="H2962" s="5">
        <v>116</v>
      </c>
      <c r="I2962" s="2">
        <v>54</v>
      </c>
    </row>
    <row r="2963" spans="3:9" x14ac:dyDescent="0.35">
      <c r="C2963" s="2" t="s">
        <v>78</v>
      </c>
      <c r="D2963" s="2" t="s">
        <v>15</v>
      </c>
      <c r="E2963" s="2" t="s">
        <v>72</v>
      </c>
      <c r="F2963" s="3">
        <v>44529</v>
      </c>
      <c r="G2963" s="4">
        <v>1540</v>
      </c>
      <c r="H2963" s="5">
        <v>377</v>
      </c>
      <c r="I2963" s="2">
        <v>103</v>
      </c>
    </row>
    <row r="2964" spans="3:9" x14ac:dyDescent="0.35">
      <c r="C2964" s="2" t="s">
        <v>77</v>
      </c>
      <c r="D2964" s="2" t="s">
        <v>40</v>
      </c>
      <c r="E2964" s="2" t="s">
        <v>44</v>
      </c>
      <c r="F2964" s="3">
        <v>44529</v>
      </c>
      <c r="G2964" s="4">
        <v>903</v>
      </c>
      <c r="H2964" s="5">
        <v>257</v>
      </c>
      <c r="I2964" s="2">
        <v>57</v>
      </c>
    </row>
    <row r="2965" spans="3:9" x14ac:dyDescent="0.35">
      <c r="C2965" s="2" t="s">
        <v>51</v>
      </c>
      <c r="D2965" s="2" t="s">
        <v>24</v>
      </c>
      <c r="E2965" s="2" t="s">
        <v>16</v>
      </c>
      <c r="F2965" s="3">
        <v>44529</v>
      </c>
      <c r="G2965" s="4">
        <v>3857</v>
      </c>
      <c r="H2965" s="5">
        <v>311</v>
      </c>
      <c r="I2965" s="2">
        <v>227</v>
      </c>
    </row>
    <row r="2966" spans="3:9" x14ac:dyDescent="0.35">
      <c r="C2966" s="2" t="s">
        <v>35</v>
      </c>
      <c r="D2966" s="2" t="s">
        <v>45</v>
      </c>
      <c r="E2966" s="2" t="s">
        <v>26</v>
      </c>
      <c r="F2966" s="3">
        <v>44529</v>
      </c>
      <c r="G2966" s="4">
        <v>840</v>
      </c>
      <c r="H2966" s="5">
        <v>120</v>
      </c>
      <c r="I2966" s="2">
        <v>60</v>
      </c>
    </row>
    <row r="2967" spans="3:9" x14ac:dyDescent="0.35">
      <c r="C2967" s="2" t="s">
        <v>62</v>
      </c>
      <c r="D2967" s="2" t="s">
        <v>45</v>
      </c>
      <c r="E2967" s="2" t="s">
        <v>17</v>
      </c>
      <c r="F2967" s="3">
        <v>44529</v>
      </c>
      <c r="G2967" s="4">
        <v>119</v>
      </c>
      <c r="H2967" s="5">
        <v>271</v>
      </c>
      <c r="I2967" s="2">
        <v>5</v>
      </c>
    </row>
    <row r="2968" spans="3:9" x14ac:dyDescent="0.35">
      <c r="C2968" s="2" t="s">
        <v>56</v>
      </c>
      <c r="D2968" s="2" t="s">
        <v>40</v>
      </c>
      <c r="E2968" s="2" t="s">
        <v>26</v>
      </c>
      <c r="F2968" s="3">
        <v>44529</v>
      </c>
      <c r="G2968" s="4">
        <v>3500</v>
      </c>
      <c r="H2968" s="5">
        <v>391</v>
      </c>
      <c r="I2968" s="2">
        <v>270</v>
      </c>
    </row>
    <row r="2969" spans="3:9" x14ac:dyDescent="0.35">
      <c r="C2969" s="2" t="s">
        <v>64</v>
      </c>
      <c r="D2969" s="2" t="s">
        <v>20</v>
      </c>
      <c r="E2969" s="2" t="s">
        <v>25</v>
      </c>
      <c r="F2969" s="3">
        <v>44529</v>
      </c>
      <c r="G2969" s="4">
        <v>8435</v>
      </c>
      <c r="H2969" s="5">
        <v>35</v>
      </c>
      <c r="I2969" s="2">
        <v>938</v>
      </c>
    </row>
    <row r="2970" spans="3:9" x14ac:dyDescent="0.35">
      <c r="C2970" s="2" t="s">
        <v>23</v>
      </c>
      <c r="D2970" s="2" t="s">
        <v>20</v>
      </c>
      <c r="E2970" s="2" t="s">
        <v>25</v>
      </c>
      <c r="F2970" s="3">
        <v>44529</v>
      </c>
      <c r="G2970" s="4">
        <v>10640</v>
      </c>
      <c r="H2970" s="5">
        <v>137</v>
      </c>
      <c r="I2970" s="2">
        <v>819</v>
      </c>
    </row>
    <row r="2971" spans="3:9" x14ac:dyDescent="0.35">
      <c r="C2971" s="2" t="s">
        <v>14</v>
      </c>
      <c r="D2971" s="2" t="s">
        <v>28</v>
      </c>
      <c r="E2971" s="2" t="s">
        <v>43</v>
      </c>
      <c r="F2971" s="3">
        <v>44529</v>
      </c>
      <c r="G2971" s="4">
        <v>1155</v>
      </c>
      <c r="H2971" s="5">
        <v>256</v>
      </c>
      <c r="I2971" s="2">
        <v>49</v>
      </c>
    </row>
    <row r="2972" spans="3:9" x14ac:dyDescent="0.35">
      <c r="C2972" s="2" t="s">
        <v>30</v>
      </c>
      <c r="D2972" s="2" t="s">
        <v>24</v>
      </c>
      <c r="E2972" s="2" t="s">
        <v>44</v>
      </c>
      <c r="F2972" s="3">
        <v>44529</v>
      </c>
      <c r="G2972" s="4">
        <v>133</v>
      </c>
      <c r="H2972" s="5">
        <v>33</v>
      </c>
      <c r="I2972" s="2">
        <v>7</v>
      </c>
    </row>
    <row r="2973" spans="3:9" x14ac:dyDescent="0.35">
      <c r="C2973" s="2" t="s">
        <v>59</v>
      </c>
      <c r="D2973" s="2" t="s">
        <v>40</v>
      </c>
      <c r="E2973" s="2" t="s">
        <v>65</v>
      </c>
      <c r="F2973" s="3">
        <v>44529</v>
      </c>
      <c r="G2973" s="4">
        <v>14007</v>
      </c>
      <c r="H2973" s="5">
        <v>400</v>
      </c>
      <c r="I2973" s="2">
        <v>1274</v>
      </c>
    </row>
    <row r="2974" spans="3:9" x14ac:dyDescent="0.35">
      <c r="C2974" s="2" t="s">
        <v>68</v>
      </c>
      <c r="D2974" s="2" t="s">
        <v>20</v>
      </c>
      <c r="E2974" s="2" t="s">
        <v>26</v>
      </c>
      <c r="F2974" s="3">
        <v>44530</v>
      </c>
      <c r="G2974" s="4">
        <v>10724</v>
      </c>
      <c r="H2974" s="5">
        <v>111</v>
      </c>
      <c r="I2974" s="2">
        <v>766</v>
      </c>
    </row>
    <row r="2975" spans="3:9" x14ac:dyDescent="0.35">
      <c r="C2975" s="2" t="s">
        <v>51</v>
      </c>
      <c r="D2975" s="2" t="s">
        <v>45</v>
      </c>
      <c r="E2975" s="2" t="s">
        <v>65</v>
      </c>
      <c r="F2975" s="3">
        <v>44530</v>
      </c>
      <c r="G2975" s="4">
        <v>2611</v>
      </c>
      <c r="H2975" s="5">
        <v>108</v>
      </c>
      <c r="I2975" s="2">
        <v>201</v>
      </c>
    </row>
    <row r="2976" spans="3:9" x14ac:dyDescent="0.35">
      <c r="C2976" s="2" t="s">
        <v>76</v>
      </c>
      <c r="D2976" s="2" t="s">
        <v>20</v>
      </c>
      <c r="E2976" s="2" t="s">
        <v>32</v>
      </c>
      <c r="F2976" s="3">
        <v>44530</v>
      </c>
      <c r="G2976" s="4">
        <v>5663</v>
      </c>
      <c r="H2976" s="5">
        <v>23</v>
      </c>
      <c r="I2976" s="2">
        <v>334</v>
      </c>
    </row>
    <row r="2977" spans="3:9" x14ac:dyDescent="0.35">
      <c r="C2977" s="2" t="s">
        <v>69</v>
      </c>
      <c r="D2977" s="2" t="s">
        <v>15</v>
      </c>
      <c r="E2977" s="2" t="s">
        <v>44</v>
      </c>
      <c r="F2977" s="3">
        <v>44530</v>
      </c>
      <c r="G2977" s="4">
        <v>12796</v>
      </c>
      <c r="H2977" s="5">
        <v>104</v>
      </c>
      <c r="I2977" s="2">
        <v>640</v>
      </c>
    </row>
    <row r="2978" spans="3:9" x14ac:dyDescent="0.35">
      <c r="C2978" s="2" t="s">
        <v>68</v>
      </c>
      <c r="D2978" s="2" t="s">
        <v>20</v>
      </c>
      <c r="E2978" s="2" t="s">
        <v>34</v>
      </c>
      <c r="F2978" s="3">
        <v>44530</v>
      </c>
      <c r="G2978" s="4">
        <v>4571</v>
      </c>
      <c r="H2978" s="5">
        <v>139</v>
      </c>
      <c r="I2978" s="2">
        <v>305</v>
      </c>
    </row>
    <row r="2979" spans="3:9" x14ac:dyDescent="0.35">
      <c r="C2979" s="2" t="s">
        <v>70</v>
      </c>
      <c r="D2979" s="2" t="s">
        <v>40</v>
      </c>
      <c r="E2979" s="2" t="s">
        <v>26</v>
      </c>
      <c r="F2979" s="3">
        <v>44530</v>
      </c>
      <c r="G2979" s="4">
        <v>5866</v>
      </c>
      <c r="H2979" s="5">
        <v>219</v>
      </c>
      <c r="I2979" s="2">
        <v>652</v>
      </c>
    </row>
    <row r="2980" spans="3:9" x14ac:dyDescent="0.35">
      <c r="C2980" s="2" t="s">
        <v>23</v>
      </c>
      <c r="D2980" s="2" t="s">
        <v>15</v>
      </c>
      <c r="E2980" s="2" t="s">
        <v>16</v>
      </c>
      <c r="F2980" s="3">
        <v>44530</v>
      </c>
      <c r="G2980" s="4">
        <v>8309</v>
      </c>
      <c r="H2980" s="5">
        <v>102</v>
      </c>
      <c r="I2980" s="2">
        <v>554</v>
      </c>
    </row>
    <row r="2981" spans="3:9" x14ac:dyDescent="0.35">
      <c r="C2981" s="2" t="s">
        <v>76</v>
      </c>
      <c r="D2981" s="2" t="s">
        <v>40</v>
      </c>
      <c r="E2981" s="2" t="s">
        <v>73</v>
      </c>
      <c r="F2981" s="3">
        <v>44530</v>
      </c>
      <c r="G2981" s="4">
        <v>8540</v>
      </c>
      <c r="H2981" s="5">
        <v>149</v>
      </c>
      <c r="I2981" s="2">
        <v>657</v>
      </c>
    </row>
    <row r="2982" spans="3:9" x14ac:dyDescent="0.35">
      <c r="C2982" s="2" t="s">
        <v>68</v>
      </c>
      <c r="D2982" s="2" t="s">
        <v>40</v>
      </c>
      <c r="E2982" s="2" t="s">
        <v>63</v>
      </c>
      <c r="F2982" s="3">
        <v>44530</v>
      </c>
      <c r="G2982" s="4">
        <v>2310</v>
      </c>
      <c r="H2982" s="5">
        <v>76</v>
      </c>
      <c r="I2982" s="2">
        <v>83</v>
      </c>
    </row>
    <row r="2983" spans="3:9" x14ac:dyDescent="0.35">
      <c r="C2983" s="2" t="s">
        <v>48</v>
      </c>
      <c r="D2983" s="2" t="s">
        <v>20</v>
      </c>
      <c r="E2983" s="2" t="s">
        <v>65</v>
      </c>
      <c r="F2983" s="3">
        <v>44531</v>
      </c>
      <c r="G2983" s="4">
        <v>2597</v>
      </c>
      <c r="H2983" s="5">
        <v>267</v>
      </c>
      <c r="I2983" s="2">
        <v>200</v>
      </c>
    </row>
    <row r="2984" spans="3:9" x14ac:dyDescent="0.35">
      <c r="C2984" s="2" t="s">
        <v>52</v>
      </c>
      <c r="D2984" s="2" t="s">
        <v>40</v>
      </c>
      <c r="E2984" s="2" t="s">
        <v>63</v>
      </c>
      <c r="F2984" s="3">
        <v>44531</v>
      </c>
      <c r="G2984" s="4">
        <v>2156</v>
      </c>
      <c r="H2984" s="5">
        <v>309</v>
      </c>
      <c r="I2984" s="2">
        <v>77</v>
      </c>
    </row>
    <row r="2985" spans="3:9" x14ac:dyDescent="0.35">
      <c r="C2985" s="2" t="s">
        <v>78</v>
      </c>
      <c r="D2985" s="2" t="s">
        <v>20</v>
      </c>
      <c r="E2985" s="2" t="s">
        <v>58</v>
      </c>
      <c r="F2985" s="3">
        <v>44531</v>
      </c>
      <c r="G2985" s="4">
        <v>826</v>
      </c>
      <c r="H2985" s="5">
        <v>76</v>
      </c>
      <c r="I2985" s="2">
        <v>76</v>
      </c>
    </row>
    <row r="2986" spans="3:9" x14ac:dyDescent="0.35">
      <c r="C2986" s="2" t="s">
        <v>71</v>
      </c>
      <c r="D2986" s="2" t="s">
        <v>24</v>
      </c>
      <c r="E2986" s="2" t="s">
        <v>73</v>
      </c>
      <c r="F2986" s="3">
        <v>44531</v>
      </c>
      <c r="G2986" s="4">
        <v>4004</v>
      </c>
      <c r="H2986" s="5">
        <v>131</v>
      </c>
      <c r="I2986" s="2">
        <v>267</v>
      </c>
    </row>
    <row r="2987" spans="3:9" x14ac:dyDescent="0.35">
      <c r="C2987" s="2" t="s">
        <v>51</v>
      </c>
      <c r="D2987" s="2" t="s">
        <v>15</v>
      </c>
      <c r="E2987" s="2" t="s">
        <v>73</v>
      </c>
      <c r="F2987" s="3">
        <v>44531</v>
      </c>
      <c r="G2987" s="4">
        <v>13636</v>
      </c>
      <c r="H2987" s="5">
        <v>161</v>
      </c>
      <c r="I2987" s="2">
        <v>650</v>
      </c>
    </row>
    <row r="2988" spans="3:9" x14ac:dyDescent="0.35">
      <c r="C2988" s="2" t="s">
        <v>47</v>
      </c>
      <c r="D2988" s="2" t="s">
        <v>40</v>
      </c>
      <c r="E2988" s="2" t="s">
        <v>26</v>
      </c>
      <c r="F2988" s="3">
        <v>44531</v>
      </c>
      <c r="G2988" s="4">
        <v>3808</v>
      </c>
      <c r="H2988" s="5">
        <v>262</v>
      </c>
      <c r="I2988" s="2">
        <v>381</v>
      </c>
    </row>
    <row r="2989" spans="3:9" x14ac:dyDescent="0.35">
      <c r="C2989" s="2" t="s">
        <v>33</v>
      </c>
      <c r="D2989" s="2" t="s">
        <v>20</v>
      </c>
      <c r="E2989" s="2" t="s">
        <v>65</v>
      </c>
      <c r="F2989" s="3">
        <v>44531</v>
      </c>
      <c r="G2989" s="4">
        <v>6076</v>
      </c>
      <c r="H2989" s="5">
        <v>234</v>
      </c>
      <c r="I2989" s="2">
        <v>608</v>
      </c>
    </row>
    <row r="2990" spans="3:9" x14ac:dyDescent="0.35">
      <c r="C2990" s="2" t="s">
        <v>71</v>
      </c>
      <c r="D2990" s="2" t="s">
        <v>28</v>
      </c>
      <c r="E2990" s="2" t="s">
        <v>61</v>
      </c>
      <c r="F2990" s="3">
        <v>44531</v>
      </c>
      <c r="G2990" s="4">
        <v>9051</v>
      </c>
      <c r="H2990" s="5">
        <v>108</v>
      </c>
      <c r="I2990" s="2">
        <v>453</v>
      </c>
    </row>
    <row r="2991" spans="3:9" x14ac:dyDescent="0.35">
      <c r="C2991" s="2" t="s">
        <v>51</v>
      </c>
      <c r="D2991" s="2" t="s">
        <v>24</v>
      </c>
      <c r="E2991" s="2" t="s">
        <v>34</v>
      </c>
      <c r="F2991" s="3">
        <v>44531</v>
      </c>
      <c r="G2991" s="4">
        <v>12124</v>
      </c>
      <c r="H2991" s="5">
        <v>98</v>
      </c>
      <c r="I2991" s="2">
        <v>1213</v>
      </c>
    </row>
    <row r="2992" spans="3:9" x14ac:dyDescent="0.35">
      <c r="C2992" s="2" t="s">
        <v>48</v>
      </c>
      <c r="D2992" s="2" t="s">
        <v>15</v>
      </c>
      <c r="E2992" s="2" t="s">
        <v>44</v>
      </c>
      <c r="F2992" s="3">
        <v>44532</v>
      </c>
      <c r="G2992" s="4">
        <v>10094</v>
      </c>
      <c r="H2992" s="5">
        <v>87</v>
      </c>
      <c r="I2992" s="2">
        <v>594</v>
      </c>
    </row>
    <row r="2993" spans="3:9" x14ac:dyDescent="0.35">
      <c r="C2993" s="2" t="s">
        <v>54</v>
      </c>
      <c r="D2993" s="2" t="s">
        <v>20</v>
      </c>
      <c r="E2993" s="2" t="s">
        <v>53</v>
      </c>
      <c r="F2993" s="3">
        <v>44532</v>
      </c>
      <c r="G2993" s="4">
        <v>1771</v>
      </c>
      <c r="H2993" s="5">
        <v>105</v>
      </c>
      <c r="I2993" s="2">
        <v>58</v>
      </c>
    </row>
    <row r="2994" spans="3:9" x14ac:dyDescent="0.35">
      <c r="C2994" s="2" t="s">
        <v>33</v>
      </c>
      <c r="D2994" s="2" t="s">
        <v>40</v>
      </c>
      <c r="E2994" s="2" t="s">
        <v>25</v>
      </c>
      <c r="F2994" s="3">
        <v>44532</v>
      </c>
      <c r="G2994" s="4">
        <v>5474</v>
      </c>
      <c r="H2994" s="5">
        <v>13</v>
      </c>
      <c r="I2994" s="2">
        <v>498</v>
      </c>
    </row>
    <row r="2995" spans="3:9" x14ac:dyDescent="0.35">
      <c r="C2995" s="2" t="s">
        <v>37</v>
      </c>
      <c r="D2995" s="2" t="s">
        <v>24</v>
      </c>
      <c r="E2995" s="2" t="s">
        <v>63</v>
      </c>
      <c r="F2995" s="3">
        <v>44533</v>
      </c>
      <c r="G2995" s="4">
        <v>15701</v>
      </c>
      <c r="H2995" s="5">
        <v>179</v>
      </c>
      <c r="I2995" s="2">
        <v>655</v>
      </c>
    </row>
    <row r="2996" spans="3:9" x14ac:dyDescent="0.35">
      <c r="C2996" s="2" t="s">
        <v>64</v>
      </c>
      <c r="D2996" s="2" t="s">
        <v>45</v>
      </c>
      <c r="E2996" s="2" t="s">
        <v>31</v>
      </c>
      <c r="F2996" s="3">
        <v>44533</v>
      </c>
      <c r="G2996" s="4">
        <v>8813</v>
      </c>
      <c r="H2996" s="5">
        <v>305</v>
      </c>
      <c r="I2996" s="2">
        <v>441</v>
      </c>
    </row>
    <row r="2997" spans="3:9" x14ac:dyDescent="0.35">
      <c r="C2997" s="2" t="s">
        <v>70</v>
      </c>
      <c r="D2997" s="2" t="s">
        <v>40</v>
      </c>
      <c r="E2997" s="2" t="s">
        <v>49</v>
      </c>
      <c r="F2997" s="3">
        <v>44533</v>
      </c>
      <c r="G2997" s="4">
        <v>2009</v>
      </c>
      <c r="H2997" s="5">
        <v>64</v>
      </c>
      <c r="I2997" s="2">
        <v>78</v>
      </c>
    </row>
    <row r="2998" spans="3:9" x14ac:dyDescent="0.35">
      <c r="C2998" s="2" t="s">
        <v>77</v>
      </c>
      <c r="D2998" s="2" t="s">
        <v>20</v>
      </c>
      <c r="E2998" s="2" t="s">
        <v>16</v>
      </c>
      <c r="F2998" s="3">
        <v>44533</v>
      </c>
      <c r="G2998" s="4">
        <v>8029</v>
      </c>
      <c r="H2998" s="5">
        <v>140</v>
      </c>
      <c r="I2998" s="2">
        <v>383</v>
      </c>
    </row>
    <row r="2999" spans="3:9" x14ac:dyDescent="0.35">
      <c r="C2999" s="2" t="s">
        <v>14</v>
      </c>
      <c r="D2999" s="2" t="s">
        <v>28</v>
      </c>
      <c r="E2999" s="2" t="s">
        <v>63</v>
      </c>
      <c r="F2999" s="3">
        <v>44533</v>
      </c>
      <c r="G2999" s="4">
        <v>5264</v>
      </c>
      <c r="H2999" s="5">
        <v>153</v>
      </c>
      <c r="I2999" s="2">
        <v>220</v>
      </c>
    </row>
    <row r="3000" spans="3:9" x14ac:dyDescent="0.35">
      <c r="C3000" s="2" t="s">
        <v>52</v>
      </c>
      <c r="D3000" s="2" t="s">
        <v>45</v>
      </c>
      <c r="E3000" s="2" t="s">
        <v>65</v>
      </c>
      <c r="F3000" s="3">
        <v>44533</v>
      </c>
      <c r="G3000" s="4">
        <v>2247</v>
      </c>
      <c r="H3000" s="5">
        <v>231</v>
      </c>
      <c r="I3000" s="2">
        <v>188</v>
      </c>
    </row>
    <row r="3001" spans="3:9" x14ac:dyDescent="0.35">
      <c r="C3001" s="2" t="s">
        <v>68</v>
      </c>
      <c r="D3001" s="2" t="s">
        <v>15</v>
      </c>
      <c r="E3001" s="2" t="s">
        <v>16</v>
      </c>
      <c r="F3001" s="3">
        <v>44533</v>
      </c>
      <c r="G3001" s="4">
        <v>798</v>
      </c>
      <c r="H3001" s="5">
        <v>107</v>
      </c>
      <c r="I3001" s="2">
        <v>45</v>
      </c>
    </row>
    <row r="3002" spans="3:9" x14ac:dyDescent="0.35">
      <c r="C3002" s="2" t="s">
        <v>62</v>
      </c>
      <c r="D3002" s="2" t="s">
        <v>24</v>
      </c>
      <c r="E3002" s="2" t="s">
        <v>25</v>
      </c>
      <c r="F3002" s="3">
        <v>44536</v>
      </c>
      <c r="G3002" s="4">
        <v>2107</v>
      </c>
      <c r="H3002" s="5">
        <v>111</v>
      </c>
      <c r="I3002" s="2">
        <v>141</v>
      </c>
    </row>
    <row r="3003" spans="3:9" x14ac:dyDescent="0.35">
      <c r="C3003" s="2" t="s">
        <v>52</v>
      </c>
      <c r="D3003" s="2" t="s">
        <v>40</v>
      </c>
      <c r="E3003" s="2" t="s">
        <v>72</v>
      </c>
      <c r="F3003" s="3">
        <v>44536</v>
      </c>
      <c r="G3003" s="4">
        <v>8946</v>
      </c>
      <c r="H3003" s="5">
        <v>122</v>
      </c>
      <c r="I3003" s="2">
        <v>814</v>
      </c>
    </row>
    <row r="3004" spans="3:9" x14ac:dyDescent="0.35">
      <c r="C3004" s="2" t="s">
        <v>33</v>
      </c>
      <c r="D3004" s="2" t="s">
        <v>40</v>
      </c>
      <c r="E3004" s="2" t="s">
        <v>53</v>
      </c>
      <c r="F3004" s="3">
        <v>44536</v>
      </c>
      <c r="G3004" s="4">
        <v>2947</v>
      </c>
      <c r="H3004" s="5">
        <v>359</v>
      </c>
      <c r="I3004" s="2">
        <v>96</v>
      </c>
    </row>
    <row r="3005" spans="3:9" x14ac:dyDescent="0.35">
      <c r="C3005" s="2" t="s">
        <v>66</v>
      </c>
      <c r="D3005" s="2" t="s">
        <v>15</v>
      </c>
      <c r="E3005" s="2" t="s">
        <v>75</v>
      </c>
      <c r="F3005" s="3">
        <v>44536</v>
      </c>
      <c r="G3005" s="4">
        <v>12418</v>
      </c>
      <c r="H3005" s="5">
        <v>116</v>
      </c>
      <c r="I3005" s="2">
        <v>654</v>
      </c>
    </row>
    <row r="3006" spans="3:9" x14ac:dyDescent="0.35">
      <c r="C3006" s="2" t="s">
        <v>64</v>
      </c>
      <c r="D3006" s="2" t="s">
        <v>28</v>
      </c>
      <c r="E3006" s="2" t="s">
        <v>65</v>
      </c>
      <c r="F3006" s="3">
        <v>44536</v>
      </c>
      <c r="G3006" s="4">
        <v>5894</v>
      </c>
      <c r="H3006" s="5">
        <v>67</v>
      </c>
      <c r="I3006" s="2">
        <v>328</v>
      </c>
    </row>
    <row r="3007" spans="3:9" x14ac:dyDescent="0.35">
      <c r="C3007" s="2" t="s">
        <v>62</v>
      </c>
      <c r="D3007" s="2" t="s">
        <v>28</v>
      </c>
      <c r="E3007" s="2" t="s">
        <v>43</v>
      </c>
      <c r="F3007" s="3">
        <v>44537</v>
      </c>
      <c r="G3007" s="4">
        <v>3171</v>
      </c>
      <c r="H3007" s="5">
        <v>101</v>
      </c>
      <c r="I3007" s="2">
        <v>145</v>
      </c>
    </row>
    <row r="3008" spans="3:9" x14ac:dyDescent="0.35">
      <c r="C3008" s="2" t="s">
        <v>47</v>
      </c>
      <c r="D3008" s="2" t="s">
        <v>28</v>
      </c>
      <c r="E3008" s="2" t="s">
        <v>53</v>
      </c>
      <c r="F3008" s="3">
        <v>44537</v>
      </c>
      <c r="G3008" s="4">
        <v>10458</v>
      </c>
      <c r="H3008" s="5">
        <v>27</v>
      </c>
      <c r="I3008" s="2">
        <v>419</v>
      </c>
    </row>
    <row r="3009" spans="3:9" x14ac:dyDescent="0.35">
      <c r="C3009" s="2" t="s">
        <v>33</v>
      </c>
      <c r="D3009" s="2" t="s">
        <v>40</v>
      </c>
      <c r="E3009" s="2" t="s">
        <v>44</v>
      </c>
      <c r="F3009" s="3">
        <v>44537</v>
      </c>
      <c r="G3009" s="4">
        <v>420</v>
      </c>
      <c r="H3009" s="5">
        <v>120</v>
      </c>
      <c r="I3009" s="2">
        <v>27</v>
      </c>
    </row>
    <row r="3010" spans="3:9" x14ac:dyDescent="0.35">
      <c r="C3010" s="2" t="s">
        <v>68</v>
      </c>
      <c r="D3010" s="2" t="s">
        <v>40</v>
      </c>
      <c r="E3010" s="2" t="s">
        <v>34</v>
      </c>
      <c r="F3010" s="3">
        <v>44537</v>
      </c>
      <c r="G3010" s="4">
        <v>1638</v>
      </c>
      <c r="H3010" s="5">
        <v>254</v>
      </c>
      <c r="I3010" s="2">
        <v>126</v>
      </c>
    </row>
    <row r="3011" spans="3:9" x14ac:dyDescent="0.35">
      <c r="C3011" s="2" t="s">
        <v>51</v>
      </c>
      <c r="D3011" s="2" t="s">
        <v>20</v>
      </c>
      <c r="E3011" s="2" t="s">
        <v>44</v>
      </c>
      <c r="F3011" s="3">
        <v>44537</v>
      </c>
      <c r="G3011" s="4">
        <v>8708</v>
      </c>
      <c r="H3011" s="5">
        <v>129</v>
      </c>
      <c r="I3011" s="2">
        <v>436</v>
      </c>
    </row>
    <row r="3012" spans="3:9" x14ac:dyDescent="0.35">
      <c r="C3012" s="2" t="s">
        <v>37</v>
      </c>
      <c r="D3012" s="2" t="s">
        <v>40</v>
      </c>
      <c r="E3012" s="2" t="s">
        <v>32</v>
      </c>
      <c r="F3012" s="3">
        <v>44537</v>
      </c>
      <c r="G3012" s="4">
        <v>5663</v>
      </c>
      <c r="H3012" s="5">
        <v>225</v>
      </c>
      <c r="I3012" s="2">
        <v>334</v>
      </c>
    </row>
    <row r="3013" spans="3:9" x14ac:dyDescent="0.35">
      <c r="C3013" s="2" t="s">
        <v>64</v>
      </c>
      <c r="D3013" s="2" t="s">
        <v>40</v>
      </c>
      <c r="E3013" s="2" t="s">
        <v>73</v>
      </c>
      <c r="F3013" s="3">
        <v>44537</v>
      </c>
      <c r="G3013" s="4">
        <v>343</v>
      </c>
      <c r="H3013" s="5">
        <v>52</v>
      </c>
      <c r="I3013" s="2">
        <v>21</v>
      </c>
    </row>
    <row r="3014" spans="3:9" x14ac:dyDescent="0.35">
      <c r="C3014" s="2" t="s">
        <v>76</v>
      </c>
      <c r="D3014" s="2" t="s">
        <v>28</v>
      </c>
      <c r="E3014" s="2" t="s">
        <v>43</v>
      </c>
      <c r="F3014" s="3">
        <v>44537</v>
      </c>
      <c r="G3014" s="4">
        <v>1351</v>
      </c>
      <c r="H3014" s="5">
        <v>14</v>
      </c>
      <c r="I3014" s="2">
        <v>68</v>
      </c>
    </row>
    <row r="3015" spans="3:9" x14ac:dyDescent="0.35">
      <c r="C3015" s="2" t="s">
        <v>37</v>
      </c>
      <c r="D3015" s="2" t="s">
        <v>45</v>
      </c>
      <c r="E3015" s="2" t="s">
        <v>65</v>
      </c>
      <c r="F3015" s="3">
        <v>44537</v>
      </c>
      <c r="G3015" s="4">
        <v>3346</v>
      </c>
      <c r="H3015" s="5">
        <v>143</v>
      </c>
      <c r="I3015" s="2">
        <v>305</v>
      </c>
    </row>
    <row r="3016" spans="3:9" x14ac:dyDescent="0.35">
      <c r="C3016" s="2" t="s">
        <v>51</v>
      </c>
      <c r="D3016" s="2" t="s">
        <v>20</v>
      </c>
      <c r="E3016" s="2" t="s">
        <v>72</v>
      </c>
      <c r="F3016" s="3">
        <v>44537</v>
      </c>
      <c r="G3016" s="4">
        <v>7917</v>
      </c>
      <c r="H3016" s="5">
        <v>163</v>
      </c>
      <c r="I3016" s="2">
        <v>1131</v>
      </c>
    </row>
    <row r="3017" spans="3:9" x14ac:dyDescent="0.35">
      <c r="C3017" s="2" t="s">
        <v>56</v>
      </c>
      <c r="D3017" s="2" t="s">
        <v>15</v>
      </c>
      <c r="E3017" s="2" t="s">
        <v>16</v>
      </c>
      <c r="F3017" s="3">
        <v>44537</v>
      </c>
      <c r="G3017" s="4">
        <v>2527</v>
      </c>
      <c r="H3017" s="5">
        <v>275</v>
      </c>
      <c r="I3017" s="2">
        <v>115</v>
      </c>
    </row>
    <row r="3018" spans="3:9" x14ac:dyDescent="0.35">
      <c r="C3018" s="2" t="s">
        <v>54</v>
      </c>
      <c r="D3018" s="2" t="s">
        <v>15</v>
      </c>
      <c r="E3018" s="2" t="s">
        <v>31</v>
      </c>
      <c r="F3018" s="3">
        <v>44537</v>
      </c>
      <c r="G3018" s="4">
        <v>6685</v>
      </c>
      <c r="H3018" s="5">
        <v>31</v>
      </c>
      <c r="I3018" s="2">
        <v>304</v>
      </c>
    </row>
    <row r="3019" spans="3:9" x14ac:dyDescent="0.35">
      <c r="C3019" s="2" t="s">
        <v>56</v>
      </c>
      <c r="D3019" s="2" t="s">
        <v>15</v>
      </c>
      <c r="E3019" s="2" t="s">
        <v>58</v>
      </c>
      <c r="F3019" s="3">
        <v>44537</v>
      </c>
      <c r="G3019" s="4">
        <v>5145</v>
      </c>
      <c r="H3019" s="5">
        <v>282</v>
      </c>
      <c r="I3019" s="2">
        <v>572</v>
      </c>
    </row>
    <row r="3020" spans="3:9" x14ac:dyDescent="0.35">
      <c r="C3020" s="2" t="s">
        <v>47</v>
      </c>
      <c r="D3020" s="2" t="s">
        <v>20</v>
      </c>
      <c r="E3020" s="2" t="s">
        <v>38</v>
      </c>
      <c r="F3020" s="3">
        <v>44537</v>
      </c>
      <c r="G3020" s="4">
        <v>1260</v>
      </c>
      <c r="H3020" s="5">
        <v>104</v>
      </c>
      <c r="I3020" s="2">
        <v>47</v>
      </c>
    </row>
    <row r="3021" spans="3:9" x14ac:dyDescent="0.35">
      <c r="C3021" s="2" t="s">
        <v>41</v>
      </c>
      <c r="D3021" s="2" t="s">
        <v>15</v>
      </c>
      <c r="E3021" s="2" t="s">
        <v>57</v>
      </c>
      <c r="F3021" s="3">
        <v>44537</v>
      </c>
      <c r="G3021" s="4">
        <v>1344</v>
      </c>
      <c r="H3021" s="5">
        <v>304</v>
      </c>
      <c r="I3021" s="2">
        <v>54</v>
      </c>
    </row>
    <row r="3022" spans="3:9" x14ac:dyDescent="0.35">
      <c r="C3022" s="2" t="s">
        <v>78</v>
      </c>
      <c r="D3022" s="2" t="s">
        <v>24</v>
      </c>
      <c r="E3022" s="2" t="s">
        <v>25</v>
      </c>
      <c r="F3022" s="3">
        <v>44537</v>
      </c>
      <c r="G3022" s="4">
        <v>17437</v>
      </c>
      <c r="H3022" s="5">
        <v>23</v>
      </c>
      <c r="I3022" s="2">
        <v>1342</v>
      </c>
    </row>
    <row r="3023" spans="3:9" x14ac:dyDescent="0.35">
      <c r="C3023" s="2" t="s">
        <v>64</v>
      </c>
      <c r="D3023" s="2" t="s">
        <v>24</v>
      </c>
      <c r="E3023" s="2" t="s">
        <v>44</v>
      </c>
      <c r="F3023" s="3">
        <v>44537</v>
      </c>
      <c r="G3023" s="4">
        <v>7658</v>
      </c>
      <c r="H3023" s="5">
        <v>195</v>
      </c>
      <c r="I3023" s="2">
        <v>404</v>
      </c>
    </row>
    <row r="3024" spans="3:9" x14ac:dyDescent="0.35">
      <c r="C3024" s="2" t="s">
        <v>23</v>
      </c>
      <c r="D3024" s="2" t="s">
        <v>45</v>
      </c>
      <c r="E3024" s="2" t="s">
        <v>31</v>
      </c>
      <c r="F3024" s="3">
        <v>44537</v>
      </c>
      <c r="G3024" s="4">
        <v>7784</v>
      </c>
      <c r="H3024" s="5">
        <v>8</v>
      </c>
      <c r="I3024" s="2">
        <v>390</v>
      </c>
    </row>
    <row r="3025" spans="3:9" x14ac:dyDescent="0.35">
      <c r="C3025" s="2" t="s">
        <v>52</v>
      </c>
      <c r="D3025" s="2" t="s">
        <v>40</v>
      </c>
      <c r="E3025" s="2" t="s">
        <v>16</v>
      </c>
      <c r="F3025" s="3">
        <v>44537</v>
      </c>
      <c r="G3025" s="4">
        <v>7889</v>
      </c>
      <c r="H3025" s="5">
        <v>24</v>
      </c>
      <c r="I3025" s="2">
        <v>416</v>
      </c>
    </row>
    <row r="3026" spans="3:9" x14ac:dyDescent="0.35">
      <c r="C3026" s="2" t="s">
        <v>59</v>
      </c>
      <c r="D3026" s="2" t="s">
        <v>15</v>
      </c>
      <c r="E3026" s="2" t="s">
        <v>74</v>
      </c>
      <c r="F3026" s="3">
        <v>44537</v>
      </c>
      <c r="G3026" s="4">
        <v>5957</v>
      </c>
      <c r="H3026" s="5">
        <v>206</v>
      </c>
      <c r="I3026" s="2">
        <v>314</v>
      </c>
    </row>
    <row r="3027" spans="3:9" x14ac:dyDescent="0.35">
      <c r="C3027" s="2" t="s">
        <v>62</v>
      </c>
      <c r="D3027" s="2" t="s">
        <v>20</v>
      </c>
      <c r="E3027" s="2" t="s">
        <v>26</v>
      </c>
      <c r="F3027" s="3">
        <v>44537</v>
      </c>
      <c r="G3027" s="4">
        <v>2457</v>
      </c>
      <c r="H3027" s="5">
        <v>383</v>
      </c>
      <c r="I3027" s="2">
        <v>273</v>
      </c>
    </row>
    <row r="3028" spans="3:9" x14ac:dyDescent="0.35">
      <c r="C3028" s="2" t="s">
        <v>76</v>
      </c>
      <c r="D3028" s="2" t="s">
        <v>28</v>
      </c>
      <c r="E3028" s="2" t="s">
        <v>73</v>
      </c>
      <c r="F3028" s="3">
        <v>44537</v>
      </c>
      <c r="G3028" s="4">
        <v>11900</v>
      </c>
      <c r="H3028" s="5">
        <v>310</v>
      </c>
      <c r="I3028" s="2">
        <v>700</v>
      </c>
    </row>
    <row r="3029" spans="3:9" x14ac:dyDescent="0.35">
      <c r="C3029" s="2" t="s">
        <v>35</v>
      </c>
      <c r="D3029" s="2" t="s">
        <v>15</v>
      </c>
      <c r="E3029" s="2" t="s">
        <v>17</v>
      </c>
      <c r="F3029" s="3">
        <v>44537</v>
      </c>
      <c r="G3029" s="4">
        <v>5817</v>
      </c>
      <c r="H3029" s="5">
        <v>41</v>
      </c>
      <c r="I3029" s="2">
        <v>201</v>
      </c>
    </row>
    <row r="3030" spans="3:9" x14ac:dyDescent="0.35">
      <c r="C3030" s="2" t="s">
        <v>76</v>
      </c>
      <c r="D3030" s="2" t="s">
        <v>20</v>
      </c>
      <c r="E3030" s="2" t="s">
        <v>61</v>
      </c>
      <c r="F3030" s="3">
        <v>44537</v>
      </c>
      <c r="G3030" s="4">
        <v>8778</v>
      </c>
      <c r="H3030" s="5">
        <v>121</v>
      </c>
      <c r="I3030" s="2">
        <v>352</v>
      </c>
    </row>
    <row r="3031" spans="3:9" x14ac:dyDescent="0.35">
      <c r="C3031" s="2" t="s">
        <v>54</v>
      </c>
      <c r="D3031" s="2" t="s">
        <v>20</v>
      </c>
      <c r="E3031" s="2" t="s">
        <v>31</v>
      </c>
      <c r="F3031" s="3">
        <v>44537</v>
      </c>
      <c r="G3031" s="4">
        <v>819</v>
      </c>
      <c r="H3031" s="5">
        <v>386</v>
      </c>
      <c r="I3031" s="2">
        <v>49</v>
      </c>
    </row>
    <row r="3032" spans="3:9" x14ac:dyDescent="0.35">
      <c r="C3032" s="2" t="s">
        <v>71</v>
      </c>
      <c r="D3032" s="2" t="s">
        <v>20</v>
      </c>
      <c r="E3032" s="2" t="s">
        <v>65</v>
      </c>
      <c r="F3032" s="3">
        <v>44537</v>
      </c>
      <c r="G3032" s="4">
        <v>2121</v>
      </c>
      <c r="H3032" s="5">
        <v>287</v>
      </c>
      <c r="I3032" s="2">
        <v>152</v>
      </c>
    </row>
    <row r="3033" spans="3:9" x14ac:dyDescent="0.35">
      <c r="C3033" s="2" t="s">
        <v>35</v>
      </c>
      <c r="D3033" s="2" t="s">
        <v>45</v>
      </c>
      <c r="E3033" s="2" t="s">
        <v>57</v>
      </c>
      <c r="F3033" s="3">
        <v>44537</v>
      </c>
      <c r="G3033" s="4">
        <v>5166</v>
      </c>
      <c r="H3033" s="5">
        <v>218</v>
      </c>
      <c r="I3033" s="2">
        <v>192</v>
      </c>
    </row>
    <row r="3034" spans="3:9" x14ac:dyDescent="0.35">
      <c r="C3034" s="2" t="s">
        <v>37</v>
      </c>
      <c r="D3034" s="2" t="s">
        <v>20</v>
      </c>
      <c r="E3034" s="2" t="s">
        <v>74</v>
      </c>
      <c r="F3034" s="3">
        <v>44538</v>
      </c>
      <c r="G3034" s="4">
        <v>2296</v>
      </c>
      <c r="H3034" s="5">
        <v>145</v>
      </c>
      <c r="I3034" s="2">
        <v>121</v>
      </c>
    </row>
    <row r="3035" spans="3:9" x14ac:dyDescent="0.35">
      <c r="C3035" s="2" t="s">
        <v>42</v>
      </c>
      <c r="D3035" s="2" t="s">
        <v>40</v>
      </c>
      <c r="E3035" s="2" t="s">
        <v>39</v>
      </c>
      <c r="F3035" s="3">
        <v>44538</v>
      </c>
      <c r="G3035" s="4">
        <v>175</v>
      </c>
      <c r="H3035" s="5">
        <v>177</v>
      </c>
      <c r="I3035" s="2">
        <v>9</v>
      </c>
    </row>
    <row r="3036" spans="3:9" x14ac:dyDescent="0.35">
      <c r="C3036" s="2" t="s">
        <v>70</v>
      </c>
      <c r="D3036" s="2" t="s">
        <v>28</v>
      </c>
      <c r="E3036" s="2" t="s">
        <v>73</v>
      </c>
      <c r="F3036" s="3">
        <v>44538</v>
      </c>
      <c r="G3036" s="4">
        <v>9961</v>
      </c>
      <c r="H3036" s="5">
        <v>218</v>
      </c>
      <c r="I3036" s="2">
        <v>499</v>
      </c>
    </row>
    <row r="3037" spans="3:9" x14ac:dyDescent="0.35">
      <c r="C3037" s="2" t="s">
        <v>51</v>
      </c>
      <c r="D3037" s="2" t="s">
        <v>15</v>
      </c>
      <c r="E3037" s="2" t="s">
        <v>53</v>
      </c>
      <c r="F3037" s="3">
        <v>44538</v>
      </c>
      <c r="G3037" s="4">
        <v>2513</v>
      </c>
      <c r="H3037" s="5">
        <v>39</v>
      </c>
      <c r="I3037" s="2">
        <v>84</v>
      </c>
    </row>
    <row r="3038" spans="3:9" x14ac:dyDescent="0.35">
      <c r="C3038" s="2" t="s">
        <v>41</v>
      </c>
      <c r="D3038" s="2" t="s">
        <v>24</v>
      </c>
      <c r="E3038" s="2" t="s">
        <v>58</v>
      </c>
      <c r="F3038" s="3">
        <v>44538</v>
      </c>
      <c r="G3038" s="4">
        <v>8239</v>
      </c>
      <c r="H3038" s="5">
        <v>582</v>
      </c>
      <c r="I3038" s="2">
        <v>1374</v>
      </c>
    </row>
    <row r="3039" spans="3:9" x14ac:dyDescent="0.35">
      <c r="C3039" s="2" t="s">
        <v>30</v>
      </c>
      <c r="D3039" s="2" t="s">
        <v>15</v>
      </c>
      <c r="E3039" s="2" t="s">
        <v>44</v>
      </c>
      <c r="F3039" s="3">
        <v>44538</v>
      </c>
      <c r="G3039" s="4">
        <v>14532</v>
      </c>
      <c r="H3039" s="5">
        <v>179</v>
      </c>
      <c r="I3039" s="2">
        <v>1118</v>
      </c>
    </row>
    <row r="3040" spans="3:9" x14ac:dyDescent="0.35">
      <c r="C3040" s="2" t="s">
        <v>23</v>
      </c>
      <c r="D3040" s="2" t="s">
        <v>15</v>
      </c>
      <c r="E3040" s="2" t="s">
        <v>75</v>
      </c>
      <c r="F3040" s="3">
        <v>44538</v>
      </c>
      <c r="G3040" s="4">
        <v>3955</v>
      </c>
      <c r="H3040" s="5">
        <v>318</v>
      </c>
      <c r="I3040" s="2">
        <v>189</v>
      </c>
    </row>
    <row r="3041" spans="3:9" x14ac:dyDescent="0.35">
      <c r="C3041" s="2" t="s">
        <v>23</v>
      </c>
      <c r="D3041" s="2" t="s">
        <v>28</v>
      </c>
      <c r="E3041" s="2" t="s">
        <v>57</v>
      </c>
      <c r="F3041" s="3">
        <v>44538</v>
      </c>
      <c r="G3041" s="4">
        <v>4186</v>
      </c>
      <c r="H3041" s="5">
        <v>53</v>
      </c>
      <c r="I3041" s="2">
        <v>150</v>
      </c>
    </row>
    <row r="3042" spans="3:9" x14ac:dyDescent="0.35">
      <c r="C3042" s="2" t="s">
        <v>69</v>
      </c>
      <c r="D3042" s="2" t="s">
        <v>40</v>
      </c>
      <c r="E3042" s="2" t="s">
        <v>43</v>
      </c>
      <c r="F3042" s="3">
        <v>44538</v>
      </c>
      <c r="G3042" s="4">
        <v>2156</v>
      </c>
      <c r="H3042" s="5">
        <v>184</v>
      </c>
      <c r="I3042" s="2">
        <v>120</v>
      </c>
    </row>
    <row r="3043" spans="3:9" x14ac:dyDescent="0.35">
      <c r="C3043" s="2" t="s">
        <v>33</v>
      </c>
      <c r="D3043" s="2" t="s">
        <v>40</v>
      </c>
      <c r="E3043" s="2" t="s">
        <v>26</v>
      </c>
      <c r="F3043" s="3">
        <v>44538</v>
      </c>
      <c r="G3043" s="4">
        <v>2317</v>
      </c>
      <c r="H3043" s="5">
        <v>10</v>
      </c>
      <c r="I3043" s="2">
        <v>194</v>
      </c>
    </row>
    <row r="3044" spans="3:9" x14ac:dyDescent="0.35">
      <c r="C3044" s="2" t="s">
        <v>68</v>
      </c>
      <c r="D3044" s="2" t="s">
        <v>15</v>
      </c>
      <c r="E3044" s="2" t="s">
        <v>43</v>
      </c>
      <c r="F3044" s="3">
        <v>44538</v>
      </c>
      <c r="G3044" s="4">
        <v>861</v>
      </c>
      <c r="H3044" s="5">
        <v>361</v>
      </c>
      <c r="I3044" s="2">
        <v>48</v>
      </c>
    </row>
    <row r="3045" spans="3:9" x14ac:dyDescent="0.35">
      <c r="C3045" s="2" t="s">
        <v>23</v>
      </c>
      <c r="D3045" s="2" t="s">
        <v>28</v>
      </c>
      <c r="E3045" s="2" t="s">
        <v>74</v>
      </c>
      <c r="F3045" s="3">
        <v>44538</v>
      </c>
      <c r="G3045" s="4">
        <v>182</v>
      </c>
      <c r="H3045" s="5">
        <v>275</v>
      </c>
      <c r="I3045" s="2">
        <v>10</v>
      </c>
    </row>
    <row r="3046" spans="3:9" x14ac:dyDescent="0.35">
      <c r="C3046" s="2" t="s">
        <v>59</v>
      </c>
      <c r="D3046" s="2" t="s">
        <v>40</v>
      </c>
      <c r="E3046" s="2" t="s">
        <v>25</v>
      </c>
      <c r="F3046" s="3">
        <v>44539</v>
      </c>
      <c r="G3046" s="4">
        <v>9002</v>
      </c>
      <c r="H3046" s="5">
        <v>1</v>
      </c>
      <c r="I3046" s="2">
        <v>901</v>
      </c>
    </row>
    <row r="3047" spans="3:9" x14ac:dyDescent="0.35">
      <c r="C3047" s="2" t="s">
        <v>51</v>
      </c>
      <c r="D3047" s="2" t="s">
        <v>28</v>
      </c>
      <c r="E3047" s="2" t="s">
        <v>72</v>
      </c>
      <c r="F3047" s="3">
        <v>44539</v>
      </c>
      <c r="G3047" s="4">
        <v>2996</v>
      </c>
      <c r="H3047" s="5">
        <v>136</v>
      </c>
      <c r="I3047" s="2">
        <v>200</v>
      </c>
    </row>
    <row r="3048" spans="3:9" x14ac:dyDescent="0.35">
      <c r="C3048" s="2" t="s">
        <v>48</v>
      </c>
      <c r="D3048" s="2" t="s">
        <v>20</v>
      </c>
      <c r="E3048" s="2" t="s">
        <v>73</v>
      </c>
      <c r="F3048" s="3">
        <v>44539</v>
      </c>
      <c r="G3048" s="4">
        <v>2653</v>
      </c>
      <c r="H3048" s="5">
        <v>194</v>
      </c>
      <c r="I3048" s="2">
        <v>133</v>
      </c>
    </row>
    <row r="3049" spans="3:9" x14ac:dyDescent="0.35">
      <c r="C3049" s="2" t="s">
        <v>35</v>
      </c>
      <c r="D3049" s="2" t="s">
        <v>20</v>
      </c>
      <c r="E3049" s="2" t="s">
        <v>17</v>
      </c>
      <c r="F3049" s="3">
        <v>44539</v>
      </c>
      <c r="G3049" s="4">
        <v>4648</v>
      </c>
      <c r="H3049" s="5">
        <v>247</v>
      </c>
      <c r="I3049" s="2">
        <v>194</v>
      </c>
    </row>
    <row r="3050" spans="3:9" x14ac:dyDescent="0.35">
      <c r="C3050" s="2" t="s">
        <v>78</v>
      </c>
      <c r="D3050" s="2" t="s">
        <v>20</v>
      </c>
      <c r="E3050" s="2" t="s">
        <v>63</v>
      </c>
      <c r="F3050" s="3">
        <v>44539</v>
      </c>
      <c r="G3050" s="4">
        <v>4410</v>
      </c>
      <c r="H3050" s="5">
        <v>144</v>
      </c>
      <c r="I3050" s="2">
        <v>147</v>
      </c>
    </row>
    <row r="3051" spans="3:9" x14ac:dyDescent="0.35">
      <c r="C3051" s="2" t="s">
        <v>66</v>
      </c>
      <c r="D3051" s="2" t="s">
        <v>24</v>
      </c>
      <c r="E3051" s="2" t="s">
        <v>25</v>
      </c>
      <c r="F3051" s="3">
        <v>44539</v>
      </c>
      <c r="G3051" s="4">
        <v>168</v>
      </c>
      <c r="H3051" s="5">
        <v>95</v>
      </c>
      <c r="I3051" s="2">
        <v>12</v>
      </c>
    </row>
    <row r="3052" spans="3:9" x14ac:dyDescent="0.35">
      <c r="C3052" s="2" t="s">
        <v>48</v>
      </c>
      <c r="D3052" s="2" t="s">
        <v>24</v>
      </c>
      <c r="E3052" s="2" t="s">
        <v>73</v>
      </c>
      <c r="F3052" s="3">
        <v>44539</v>
      </c>
      <c r="G3052" s="4">
        <v>749</v>
      </c>
      <c r="H3052" s="5">
        <v>193</v>
      </c>
      <c r="I3052" s="2">
        <v>54</v>
      </c>
    </row>
    <row r="3053" spans="3:9" x14ac:dyDescent="0.35">
      <c r="C3053" s="2" t="s">
        <v>69</v>
      </c>
      <c r="D3053" s="2" t="s">
        <v>15</v>
      </c>
      <c r="E3053" s="2" t="s">
        <v>25</v>
      </c>
      <c r="F3053" s="3">
        <v>44539</v>
      </c>
      <c r="G3053" s="4">
        <v>8099</v>
      </c>
      <c r="H3053" s="5">
        <v>137</v>
      </c>
      <c r="I3053" s="2">
        <v>507</v>
      </c>
    </row>
    <row r="3054" spans="3:9" x14ac:dyDescent="0.35">
      <c r="C3054" s="2" t="s">
        <v>59</v>
      </c>
      <c r="D3054" s="2" t="s">
        <v>15</v>
      </c>
      <c r="E3054" s="2" t="s">
        <v>44</v>
      </c>
      <c r="F3054" s="3">
        <v>44539</v>
      </c>
      <c r="G3054" s="4">
        <v>7378</v>
      </c>
      <c r="H3054" s="5">
        <v>22</v>
      </c>
      <c r="I3054" s="2">
        <v>568</v>
      </c>
    </row>
    <row r="3055" spans="3:9" x14ac:dyDescent="0.35">
      <c r="C3055" s="2" t="s">
        <v>64</v>
      </c>
      <c r="D3055" s="2" t="s">
        <v>45</v>
      </c>
      <c r="E3055" s="2" t="s">
        <v>65</v>
      </c>
      <c r="F3055" s="3">
        <v>44540</v>
      </c>
      <c r="G3055" s="4">
        <v>11683</v>
      </c>
      <c r="H3055" s="5">
        <v>1</v>
      </c>
      <c r="I3055" s="2">
        <v>974</v>
      </c>
    </row>
    <row r="3056" spans="3:9" x14ac:dyDescent="0.35">
      <c r="C3056" s="2" t="s">
        <v>69</v>
      </c>
      <c r="D3056" s="2" t="s">
        <v>20</v>
      </c>
      <c r="E3056" s="2" t="s">
        <v>73</v>
      </c>
      <c r="F3056" s="3">
        <v>44540</v>
      </c>
      <c r="G3056" s="4">
        <v>6076</v>
      </c>
      <c r="H3056" s="5">
        <v>290</v>
      </c>
      <c r="I3056" s="2">
        <v>468</v>
      </c>
    </row>
    <row r="3057" spans="3:9" x14ac:dyDescent="0.35">
      <c r="C3057" s="2" t="s">
        <v>66</v>
      </c>
      <c r="D3057" s="2" t="s">
        <v>24</v>
      </c>
      <c r="E3057" s="2" t="s">
        <v>72</v>
      </c>
      <c r="F3057" s="3">
        <v>44540</v>
      </c>
      <c r="G3057" s="4">
        <v>1190</v>
      </c>
      <c r="H3057" s="5">
        <v>244</v>
      </c>
      <c r="I3057" s="2">
        <v>92</v>
      </c>
    </row>
    <row r="3058" spans="3:9" x14ac:dyDescent="0.35">
      <c r="C3058" s="2" t="s">
        <v>66</v>
      </c>
      <c r="D3058" s="2" t="s">
        <v>40</v>
      </c>
      <c r="E3058" s="2" t="s">
        <v>57</v>
      </c>
      <c r="F3058" s="3">
        <v>44540</v>
      </c>
      <c r="G3058" s="4">
        <v>5418</v>
      </c>
      <c r="H3058" s="5">
        <v>186</v>
      </c>
      <c r="I3058" s="2">
        <v>247</v>
      </c>
    </row>
    <row r="3059" spans="3:9" x14ac:dyDescent="0.35">
      <c r="C3059" s="2" t="s">
        <v>70</v>
      </c>
      <c r="D3059" s="2" t="s">
        <v>15</v>
      </c>
      <c r="E3059" s="2" t="s">
        <v>73</v>
      </c>
      <c r="F3059" s="3">
        <v>44540</v>
      </c>
      <c r="G3059" s="4">
        <v>8624</v>
      </c>
      <c r="H3059" s="5">
        <v>65</v>
      </c>
      <c r="I3059" s="2">
        <v>454</v>
      </c>
    </row>
    <row r="3060" spans="3:9" x14ac:dyDescent="0.35">
      <c r="C3060" s="2" t="s">
        <v>77</v>
      </c>
      <c r="D3060" s="2" t="s">
        <v>28</v>
      </c>
      <c r="E3060" s="2" t="s">
        <v>57</v>
      </c>
      <c r="F3060" s="3">
        <v>44540</v>
      </c>
      <c r="G3060" s="4">
        <v>4291</v>
      </c>
      <c r="H3060" s="5">
        <v>289</v>
      </c>
      <c r="I3060" s="2">
        <v>154</v>
      </c>
    </row>
    <row r="3061" spans="3:9" x14ac:dyDescent="0.35">
      <c r="C3061" s="2" t="s">
        <v>52</v>
      </c>
      <c r="D3061" s="2" t="s">
        <v>20</v>
      </c>
      <c r="E3061" s="2" t="s">
        <v>44</v>
      </c>
      <c r="F3061" s="3">
        <v>44543</v>
      </c>
      <c r="G3061" s="4">
        <v>6636</v>
      </c>
      <c r="H3061" s="5">
        <v>185</v>
      </c>
      <c r="I3061" s="2">
        <v>350</v>
      </c>
    </row>
    <row r="3062" spans="3:9" x14ac:dyDescent="0.35">
      <c r="C3062" s="2" t="s">
        <v>35</v>
      </c>
      <c r="D3062" s="2" t="s">
        <v>15</v>
      </c>
      <c r="E3062" s="2" t="s">
        <v>73</v>
      </c>
      <c r="F3062" s="3">
        <v>44543</v>
      </c>
      <c r="G3062" s="4">
        <v>6734</v>
      </c>
      <c r="H3062" s="5">
        <v>22</v>
      </c>
      <c r="I3062" s="2">
        <v>355</v>
      </c>
    </row>
    <row r="3063" spans="3:9" x14ac:dyDescent="0.35">
      <c r="C3063" s="2" t="s">
        <v>70</v>
      </c>
      <c r="D3063" s="2" t="s">
        <v>40</v>
      </c>
      <c r="E3063" s="2" t="s">
        <v>31</v>
      </c>
      <c r="F3063" s="3">
        <v>44543</v>
      </c>
      <c r="G3063" s="4">
        <v>5327</v>
      </c>
      <c r="H3063" s="5">
        <v>201</v>
      </c>
      <c r="I3063" s="2">
        <v>222</v>
      </c>
    </row>
    <row r="3064" spans="3:9" x14ac:dyDescent="0.35">
      <c r="C3064" s="2" t="s">
        <v>47</v>
      </c>
      <c r="D3064" s="2" t="s">
        <v>45</v>
      </c>
      <c r="E3064" s="2" t="s">
        <v>16</v>
      </c>
      <c r="F3064" s="3">
        <v>44543</v>
      </c>
      <c r="G3064" s="4">
        <v>10927</v>
      </c>
      <c r="H3064" s="5">
        <v>42</v>
      </c>
      <c r="I3064" s="2">
        <v>521</v>
      </c>
    </row>
    <row r="3065" spans="3:9" x14ac:dyDescent="0.35">
      <c r="C3065" s="2" t="s">
        <v>76</v>
      </c>
      <c r="D3065" s="2" t="s">
        <v>24</v>
      </c>
      <c r="E3065" s="2" t="s">
        <v>49</v>
      </c>
      <c r="F3065" s="3">
        <v>44543</v>
      </c>
      <c r="G3065" s="4">
        <v>1827</v>
      </c>
      <c r="H3065" s="5">
        <v>44</v>
      </c>
      <c r="I3065" s="2">
        <v>61</v>
      </c>
    </row>
    <row r="3066" spans="3:9" x14ac:dyDescent="0.35">
      <c r="C3066" s="2" t="s">
        <v>37</v>
      </c>
      <c r="D3066" s="2" t="s">
        <v>45</v>
      </c>
      <c r="E3066" s="2" t="s">
        <v>61</v>
      </c>
      <c r="F3066" s="3">
        <v>44543</v>
      </c>
      <c r="G3066" s="4">
        <v>9065</v>
      </c>
      <c r="H3066" s="5">
        <v>163</v>
      </c>
      <c r="I3066" s="2">
        <v>413</v>
      </c>
    </row>
    <row r="3067" spans="3:9" x14ac:dyDescent="0.35">
      <c r="C3067" s="2" t="s">
        <v>51</v>
      </c>
      <c r="D3067" s="2" t="s">
        <v>20</v>
      </c>
      <c r="E3067" s="2" t="s">
        <v>43</v>
      </c>
      <c r="F3067" s="3">
        <v>44543</v>
      </c>
      <c r="G3067" s="4">
        <v>1645</v>
      </c>
      <c r="H3067" s="5">
        <v>117</v>
      </c>
      <c r="I3067" s="2">
        <v>69</v>
      </c>
    </row>
    <row r="3068" spans="3:9" x14ac:dyDescent="0.35">
      <c r="C3068" s="2" t="s">
        <v>47</v>
      </c>
      <c r="D3068" s="2" t="s">
        <v>45</v>
      </c>
      <c r="E3068" s="2" t="s">
        <v>65</v>
      </c>
      <c r="F3068" s="3">
        <v>44543</v>
      </c>
      <c r="G3068" s="4">
        <v>6804</v>
      </c>
      <c r="H3068" s="5">
        <v>271</v>
      </c>
      <c r="I3068" s="2">
        <v>619</v>
      </c>
    </row>
    <row r="3069" spans="3:9" x14ac:dyDescent="0.35">
      <c r="C3069" s="2" t="s">
        <v>66</v>
      </c>
      <c r="D3069" s="2" t="s">
        <v>24</v>
      </c>
      <c r="E3069" s="2" t="s">
        <v>31</v>
      </c>
      <c r="F3069" s="3">
        <v>44543</v>
      </c>
      <c r="G3069" s="4">
        <v>2933</v>
      </c>
      <c r="H3069" s="5">
        <v>68</v>
      </c>
      <c r="I3069" s="2">
        <v>163</v>
      </c>
    </row>
    <row r="3070" spans="3:9" x14ac:dyDescent="0.35">
      <c r="C3070" s="2" t="s">
        <v>76</v>
      </c>
      <c r="D3070" s="2" t="s">
        <v>15</v>
      </c>
      <c r="E3070" s="2" t="s">
        <v>65</v>
      </c>
      <c r="F3070" s="3">
        <v>44543</v>
      </c>
      <c r="G3070" s="4">
        <v>18830</v>
      </c>
      <c r="H3070" s="5">
        <v>220</v>
      </c>
      <c r="I3070" s="2">
        <v>1108</v>
      </c>
    </row>
    <row r="3071" spans="3:9" x14ac:dyDescent="0.35">
      <c r="C3071" s="2" t="s">
        <v>30</v>
      </c>
      <c r="D3071" s="2" t="s">
        <v>15</v>
      </c>
      <c r="E3071" s="2" t="s">
        <v>26</v>
      </c>
      <c r="F3071" s="3">
        <v>44543</v>
      </c>
      <c r="G3071" s="4">
        <v>3311</v>
      </c>
      <c r="H3071" s="5">
        <v>223</v>
      </c>
      <c r="I3071" s="2">
        <v>237</v>
      </c>
    </row>
    <row r="3072" spans="3:9" x14ac:dyDescent="0.35">
      <c r="C3072" s="2" t="s">
        <v>42</v>
      </c>
      <c r="D3072" s="2" t="s">
        <v>40</v>
      </c>
      <c r="E3072" s="2" t="s">
        <v>26</v>
      </c>
      <c r="F3072" s="3">
        <v>44543</v>
      </c>
      <c r="G3072" s="4">
        <v>6300</v>
      </c>
      <c r="H3072" s="5">
        <v>29</v>
      </c>
      <c r="I3072" s="2">
        <v>630</v>
      </c>
    </row>
    <row r="3073" spans="3:9" x14ac:dyDescent="0.35">
      <c r="C3073" s="2" t="s">
        <v>66</v>
      </c>
      <c r="D3073" s="2" t="s">
        <v>45</v>
      </c>
      <c r="E3073" s="2" t="s">
        <v>73</v>
      </c>
      <c r="F3073" s="3">
        <v>44544</v>
      </c>
      <c r="G3073" s="4">
        <v>11858</v>
      </c>
      <c r="H3073" s="5">
        <v>19</v>
      </c>
      <c r="I3073" s="2">
        <v>791</v>
      </c>
    </row>
    <row r="3074" spans="3:9" x14ac:dyDescent="0.35">
      <c r="C3074" s="2" t="s">
        <v>14</v>
      </c>
      <c r="D3074" s="2" t="s">
        <v>28</v>
      </c>
      <c r="E3074" s="2" t="s">
        <v>72</v>
      </c>
      <c r="F3074" s="3">
        <v>44544</v>
      </c>
      <c r="G3074" s="4">
        <v>6601</v>
      </c>
      <c r="H3074" s="5">
        <v>138</v>
      </c>
      <c r="I3074" s="2">
        <v>661</v>
      </c>
    </row>
    <row r="3075" spans="3:9" x14ac:dyDescent="0.35">
      <c r="C3075" s="2" t="s">
        <v>66</v>
      </c>
      <c r="D3075" s="2" t="s">
        <v>28</v>
      </c>
      <c r="E3075" s="2" t="s">
        <v>43</v>
      </c>
      <c r="F3075" s="3">
        <v>44544</v>
      </c>
      <c r="G3075" s="4">
        <v>13251</v>
      </c>
      <c r="H3075" s="5">
        <v>61</v>
      </c>
      <c r="I3075" s="2">
        <v>663</v>
      </c>
    </row>
    <row r="3076" spans="3:9" x14ac:dyDescent="0.35">
      <c r="C3076" s="2" t="s">
        <v>59</v>
      </c>
      <c r="D3076" s="2" t="s">
        <v>20</v>
      </c>
      <c r="E3076" s="2" t="s">
        <v>53</v>
      </c>
      <c r="F3076" s="3">
        <v>44544</v>
      </c>
      <c r="G3076" s="4">
        <v>9422</v>
      </c>
      <c r="H3076" s="5">
        <v>25</v>
      </c>
      <c r="I3076" s="2">
        <v>410</v>
      </c>
    </row>
    <row r="3077" spans="3:9" x14ac:dyDescent="0.35">
      <c r="C3077" s="2" t="s">
        <v>64</v>
      </c>
      <c r="D3077" s="2" t="s">
        <v>24</v>
      </c>
      <c r="E3077" s="2" t="s">
        <v>73</v>
      </c>
      <c r="F3077" s="3">
        <v>44544</v>
      </c>
      <c r="G3077" s="4">
        <v>6300</v>
      </c>
      <c r="H3077" s="5">
        <v>367</v>
      </c>
      <c r="I3077" s="2">
        <v>332</v>
      </c>
    </row>
    <row r="3078" spans="3:9" x14ac:dyDescent="0.35">
      <c r="C3078" s="2" t="s">
        <v>35</v>
      </c>
      <c r="D3078" s="2" t="s">
        <v>24</v>
      </c>
      <c r="E3078" s="2" t="s">
        <v>26</v>
      </c>
      <c r="F3078" s="3">
        <v>44544</v>
      </c>
      <c r="G3078" s="4">
        <v>18508</v>
      </c>
      <c r="H3078" s="5">
        <v>124</v>
      </c>
      <c r="I3078" s="2">
        <v>1683</v>
      </c>
    </row>
    <row r="3079" spans="3:9" x14ac:dyDescent="0.35">
      <c r="C3079" s="2" t="s">
        <v>69</v>
      </c>
      <c r="D3079" s="2" t="s">
        <v>40</v>
      </c>
      <c r="E3079" s="2" t="s">
        <v>73</v>
      </c>
      <c r="F3079" s="3">
        <v>44544</v>
      </c>
      <c r="G3079" s="4">
        <v>15204</v>
      </c>
      <c r="H3079" s="5">
        <v>433</v>
      </c>
      <c r="I3079" s="2">
        <v>951</v>
      </c>
    </row>
    <row r="3080" spans="3:9" x14ac:dyDescent="0.35">
      <c r="C3080" s="2" t="s">
        <v>35</v>
      </c>
      <c r="D3080" s="2" t="s">
        <v>24</v>
      </c>
      <c r="E3080" s="2" t="s">
        <v>49</v>
      </c>
      <c r="F3080" s="3">
        <v>44544</v>
      </c>
      <c r="G3080" s="4">
        <v>5327</v>
      </c>
      <c r="H3080" s="5">
        <v>66</v>
      </c>
      <c r="I3080" s="2">
        <v>191</v>
      </c>
    </row>
    <row r="3081" spans="3:9" x14ac:dyDescent="0.35">
      <c r="C3081" s="2" t="s">
        <v>68</v>
      </c>
      <c r="D3081" s="2" t="s">
        <v>40</v>
      </c>
      <c r="E3081" s="2" t="s">
        <v>38</v>
      </c>
      <c r="F3081" s="3">
        <v>44544</v>
      </c>
      <c r="G3081" s="4">
        <v>14616</v>
      </c>
      <c r="H3081" s="5">
        <v>100</v>
      </c>
      <c r="I3081" s="2">
        <v>563</v>
      </c>
    </row>
    <row r="3082" spans="3:9" x14ac:dyDescent="0.35">
      <c r="C3082" s="2" t="s">
        <v>71</v>
      </c>
      <c r="D3082" s="2" t="s">
        <v>45</v>
      </c>
      <c r="E3082" s="2" t="s">
        <v>53</v>
      </c>
      <c r="F3082" s="3">
        <v>44544</v>
      </c>
      <c r="G3082" s="4">
        <v>11767</v>
      </c>
      <c r="H3082" s="5">
        <v>257</v>
      </c>
      <c r="I3082" s="2">
        <v>421</v>
      </c>
    </row>
    <row r="3083" spans="3:9" x14ac:dyDescent="0.35">
      <c r="C3083" s="2" t="s">
        <v>64</v>
      </c>
      <c r="D3083" s="2" t="s">
        <v>24</v>
      </c>
      <c r="E3083" s="2" t="s">
        <v>26</v>
      </c>
      <c r="F3083" s="3">
        <v>44544</v>
      </c>
      <c r="G3083" s="4">
        <v>4165</v>
      </c>
      <c r="H3083" s="5">
        <v>99</v>
      </c>
      <c r="I3083" s="2">
        <v>278</v>
      </c>
    </row>
    <row r="3084" spans="3:9" x14ac:dyDescent="0.35">
      <c r="C3084" s="2" t="s">
        <v>33</v>
      </c>
      <c r="D3084" s="2" t="s">
        <v>28</v>
      </c>
      <c r="E3084" s="2" t="s">
        <v>49</v>
      </c>
      <c r="F3084" s="3">
        <v>44544</v>
      </c>
      <c r="G3084" s="4">
        <v>3157</v>
      </c>
      <c r="H3084" s="5">
        <v>13</v>
      </c>
      <c r="I3084" s="2">
        <v>106</v>
      </c>
    </row>
    <row r="3085" spans="3:9" x14ac:dyDescent="0.35">
      <c r="C3085" s="2" t="s">
        <v>47</v>
      </c>
      <c r="D3085" s="2" t="s">
        <v>15</v>
      </c>
      <c r="E3085" s="2" t="s">
        <v>73</v>
      </c>
      <c r="F3085" s="3">
        <v>44544</v>
      </c>
      <c r="G3085" s="4">
        <v>2695</v>
      </c>
      <c r="H3085" s="5">
        <v>14</v>
      </c>
      <c r="I3085" s="2">
        <v>129</v>
      </c>
    </row>
    <row r="3086" spans="3:9" x14ac:dyDescent="0.35">
      <c r="C3086" s="2" t="s">
        <v>41</v>
      </c>
      <c r="D3086" s="2" t="s">
        <v>40</v>
      </c>
      <c r="E3086" s="2" t="s">
        <v>73</v>
      </c>
      <c r="F3086" s="3">
        <v>44544</v>
      </c>
      <c r="G3086" s="4">
        <v>8274</v>
      </c>
      <c r="H3086" s="5">
        <v>17</v>
      </c>
      <c r="I3086" s="2">
        <v>518</v>
      </c>
    </row>
    <row r="3087" spans="3:9" x14ac:dyDescent="0.35">
      <c r="C3087" s="2" t="s">
        <v>41</v>
      </c>
      <c r="D3087" s="2" t="s">
        <v>15</v>
      </c>
      <c r="E3087" s="2" t="s">
        <v>73</v>
      </c>
      <c r="F3087" s="3">
        <v>44545</v>
      </c>
      <c r="G3087" s="4">
        <v>14154</v>
      </c>
      <c r="H3087" s="5">
        <v>138</v>
      </c>
      <c r="I3087" s="2">
        <v>708</v>
      </c>
    </row>
    <row r="3088" spans="3:9" x14ac:dyDescent="0.35">
      <c r="C3088" s="2" t="s">
        <v>59</v>
      </c>
      <c r="D3088" s="2" t="s">
        <v>24</v>
      </c>
      <c r="E3088" s="2" t="s">
        <v>26</v>
      </c>
      <c r="F3088" s="3">
        <v>44545</v>
      </c>
      <c r="G3088" s="4">
        <v>4634</v>
      </c>
      <c r="H3088" s="5">
        <v>160</v>
      </c>
      <c r="I3088" s="2">
        <v>422</v>
      </c>
    </row>
    <row r="3089" spans="3:9" x14ac:dyDescent="0.35">
      <c r="C3089" s="2" t="s">
        <v>71</v>
      </c>
      <c r="D3089" s="2" t="s">
        <v>15</v>
      </c>
      <c r="E3089" s="2" t="s">
        <v>63</v>
      </c>
      <c r="F3089" s="3">
        <v>44545</v>
      </c>
      <c r="G3089" s="4">
        <v>6657</v>
      </c>
      <c r="H3089" s="5">
        <v>265</v>
      </c>
      <c r="I3089" s="2">
        <v>209</v>
      </c>
    </row>
    <row r="3090" spans="3:9" x14ac:dyDescent="0.35">
      <c r="C3090" s="2" t="s">
        <v>14</v>
      </c>
      <c r="D3090" s="2" t="s">
        <v>20</v>
      </c>
      <c r="E3090" s="2" t="s">
        <v>43</v>
      </c>
      <c r="F3090" s="3">
        <v>44545</v>
      </c>
      <c r="G3090" s="4">
        <v>20671</v>
      </c>
      <c r="H3090" s="5">
        <v>42</v>
      </c>
      <c r="I3090" s="2">
        <v>940</v>
      </c>
    </row>
    <row r="3091" spans="3:9" x14ac:dyDescent="0.35">
      <c r="C3091" s="2" t="s">
        <v>76</v>
      </c>
      <c r="D3091" s="2" t="s">
        <v>15</v>
      </c>
      <c r="E3091" s="2" t="s">
        <v>63</v>
      </c>
      <c r="F3091" s="3">
        <v>44545</v>
      </c>
      <c r="G3091" s="4">
        <v>3087</v>
      </c>
      <c r="H3091" s="5">
        <v>8</v>
      </c>
      <c r="I3091" s="2">
        <v>97</v>
      </c>
    </row>
    <row r="3092" spans="3:9" x14ac:dyDescent="0.35">
      <c r="C3092" s="2" t="s">
        <v>56</v>
      </c>
      <c r="D3092" s="2" t="s">
        <v>45</v>
      </c>
      <c r="E3092" s="2" t="s">
        <v>43</v>
      </c>
      <c r="F3092" s="3">
        <v>44545</v>
      </c>
      <c r="G3092" s="4">
        <v>7462</v>
      </c>
      <c r="H3092" s="5">
        <v>42</v>
      </c>
      <c r="I3092" s="2">
        <v>393</v>
      </c>
    </row>
    <row r="3093" spans="3:9" x14ac:dyDescent="0.35">
      <c r="C3093" s="2" t="s">
        <v>48</v>
      </c>
      <c r="D3093" s="2" t="s">
        <v>24</v>
      </c>
      <c r="E3093" s="2" t="s">
        <v>61</v>
      </c>
      <c r="F3093" s="3">
        <v>44545</v>
      </c>
      <c r="G3093" s="4">
        <v>9107</v>
      </c>
      <c r="H3093" s="5">
        <v>349</v>
      </c>
      <c r="I3093" s="2">
        <v>456</v>
      </c>
    </row>
    <row r="3094" spans="3:9" x14ac:dyDescent="0.35">
      <c r="C3094" s="2" t="s">
        <v>68</v>
      </c>
      <c r="D3094" s="2" t="s">
        <v>24</v>
      </c>
      <c r="E3094" s="2" t="s">
        <v>63</v>
      </c>
      <c r="F3094" s="3">
        <v>44545</v>
      </c>
      <c r="G3094" s="4">
        <v>1722</v>
      </c>
      <c r="H3094" s="5">
        <v>147</v>
      </c>
      <c r="I3094" s="2">
        <v>72</v>
      </c>
    </row>
    <row r="3095" spans="3:9" x14ac:dyDescent="0.35">
      <c r="C3095" s="2" t="s">
        <v>70</v>
      </c>
      <c r="D3095" s="2" t="s">
        <v>45</v>
      </c>
      <c r="E3095" s="2" t="s">
        <v>57</v>
      </c>
      <c r="F3095" s="3">
        <v>44545</v>
      </c>
      <c r="G3095" s="4">
        <v>6622</v>
      </c>
      <c r="H3095" s="5">
        <v>32</v>
      </c>
      <c r="I3095" s="2">
        <v>276</v>
      </c>
    </row>
    <row r="3096" spans="3:9" x14ac:dyDescent="0.35">
      <c r="C3096" s="2" t="s">
        <v>48</v>
      </c>
      <c r="D3096" s="2" t="s">
        <v>45</v>
      </c>
      <c r="E3096" s="2" t="s">
        <v>31</v>
      </c>
      <c r="F3096" s="3">
        <v>44545</v>
      </c>
      <c r="G3096" s="4">
        <v>13090</v>
      </c>
      <c r="H3096" s="5">
        <v>134</v>
      </c>
      <c r="I3096" s="2">
        <v>689</v>
      </c>
    </row>
    <row r="3097" spans="3:9" x14ac:dyDescent="0.35">
      <c r="C3097" s="2" t="s">
        <v>35</v>
      </c>
      <c r="D3097" s="2" t="s">
        <v>45</v>
      </c>
      <c r="E3097" s="2" t="s">
        <v>74</v>
      </c>
      <c r="F3097" s="3">
        <v>44545</v>
      </c>
      <c r="G3097" s="4">
        <v>15925</v>
      </c>
      <c r="H3097" s="5">
        <v>115</v>
      </c>
      <c r="I3097" s="2">
        <v>759</v>
      </c>
    </row>
    <row r="3098" spans="3:9" x14ac:dyDescent="0.35">
      <c r="C3098" s="2" t="s">
        <v>52</v>
      </c>
      <c r="D3098" s="2" t="s">
        <v>28</v>
      </c>
      <c r="E3098" s="2" t="s">
        <v>61</v>
      </c>
      <c r="F3098" s="3">
        <v>44545</v>
      </c>
      <c r="G3098" s="4">
        <v>3248</v>
      </c>
      <c r="H3098" s="5">
        <v>252</v>
      </c>
      <c r="I3098" s="2">
        <v>121</v>
      </c>
    </row>
    <row r="3099" spans="3:9" x14ac:dyDescent="0.35">
      <c r="C3099" s="2" t="s">
        <v>69</v>
      </c>
      <c r="D3099" s="2" t="s">
        <v>40</v>
      </c>
      <c r="E3099" s="2" t="s">
        <v>32</v>
      </c>
      <c r="F3099" s="3">
        <v>44545</v>
      </c>
      <c r="G3099" s="4">
        <v>9338</v>
      </c>
      <c r="H3099" s="5">
        <v>48</v>
      </c>
      <c r="I3099" s="2">
        <v>406</v>
      </c>
    </row>
    <row r="3100" spans="3:9" x14ac:dyDescent="0.35">
      <c r="C3100" s="2" t="s">
        <v>30</v>
      </c>
      <c r="D3100" s="2" t="s">
        <v>15</v>
      </c>
      <c r="E3100" s="2" t="s">
        <v>17</v>
      </c>
      <c r="F3100" s="3">
        <v>44545</v>
      </c>
      <c r="G3100" s="4">
        <v>5516</v>
      </c>
      <c r="H3100" s="5">
        <v>145</v>
      </c>
      <c r="I3100" s="2">
        <v>230</v>
      </c>
    </row>
    <row r="3101" spans="3:9" x14ac:dyDescent="0.35">
      <c r="C3101" s="2" t="s">
        <v>76</v>
      </c>
      <c r="D3101" s="2" t="s">
        <v>28</v>
      </c>
      <c r="E3101" s="2" t="s">
        <v>32</v>
      </c>
      <c r="F3101" s="3">
        <v>44545</v>
      </c>
      <c r="G3101" s="4">
        <v>4291</v>
      </c>
      <c r="H3101" s="5">
        <v>147</v>
      </c>
      <c r="I3101" s="2">
        <v>187</v>
      </c>
    </row>
    <row r="3102" spans="3:9" x14ac:dyDescent="0.35">
      <c r="C3102" s="2" t="s">
        <v>47</v>
      </c>
      <c r="D3102" s="2" t="s">
        <v>15</v>
      </c>
      <c r="E3102" s="2" t="s">
        <v>75</v>
      </c>
      <c r="F3102" s="3">
        <v>44545</v>
      </c>
      <c r="G3102" s="4">
        <v>917</v>
      </c>
      <c r="H3102" s="5">
        <v>35</v>
      </c>
      <c r="I3102" s="2">
        <v>62</v>
      </c>
    </row>
    <row r="3103" spans="3:9" x14ac:dyDescent="0.35">
      <c r="C3103" s="2" t="s">
        <v>78</v>
      </c>
      <c r="D3103" s="2" t="s">
        <v>20</v>
      </c>
      <c r="E3103" s="2" t="s">
        <v>26</v>
      </c>
      <c r="F3103" s="3">
        <v>44545</v>
      </c>
      <c r="G3103" s="4">
        <v>8323</v>
      </c>
      <c r="H3103" s="5">
        <v>149</v>
      </c>
      <c r="I3103" s="2">
        <v>555</v>
      </c>
    </row>
    <row r="3104" spans="3:9" x14ac:dyDescent="0.35">
      <c r="C3104" s="2" t="s">
        <v>66</v>
      </c>
      <c r="D3104" s="2" t="s">
        <v>15</v>
      </c>
      <c r="E3104" s="2" t="s">
        <v>26</v>
      </c>
      <c r="F3104" s="3">
        <v>44545</v>
      </c>
      <c r="G3104" s="4">
        <v>1722</v>
      </c>
      <c r="H3104" s="5">
        <v>60</v>
      </c>
      <c r="I3104" s="2">
        <v>123</v>
      </c>
    </row>
    <row r="3105" spans="3:9" x14ac:dyDescent="0.35">
      <c r="C3105" s="2" t="s">
        <v>59</v>
      </c>
      <c r="D3105" s="2" t="s">
        <v>40</v>
      </c>
      <c r="E3105" s="2" t="s">
        <v>44</v>
      </c>
      <c r="F3105" s="3">
        <v>44545</v>
      </c>
      <c r="G3105" s="4">
        <v>2695</v>
      </c>
      <c r="H3105" s="5">
        <v>168</v>
      </c>
      <c r="I3105" s="2">
        <v>180</v>
      </c>
    </row>
    <row r="3106" spans="3:9" x14ac:dyDescent="0.35">
      <c r="C3106" s="2" t="s">
        <v>68</v>
      </c>
      <c r="D3106" s="2" t="s">
        <v>28</v>
      </c>
      <c r="E3106" s="2" t="s">
        <v>44</v>
      </c>
      <c r="F3106" s="3">
        <v>44545</v>
      </c>
      <c r="G3106" s="4">
        <v>5236</v>
      </c>
      <c r="H3106" s="5">
        <v>53</v>
      </c>
      <c r="I3106" s="2">
        <v>250</v>
      </c>
    </row>
    <row r="3107" spans="3:9" x14ac:dyDescent="0.35">
      <c r="C3107" s="2" t="s">
        <v>56</v>
      </c>
      <c r="D3107" s="2" t="s">
        <v>20</v>
      </c>
      <c r="E3107" s="2" t="s">
        <v>38</v>
      </c>
      <c r="F3107" s="3">
        <v>44545</v>
      </c>
      <c r="G3107" s="4">
        <v>2555</v>
      </c>
      <c r="H3107" s="5">
        <v>115</v>
      </c>
      <c r="I3107" s="2">
        <v>83</v>
      </c>
    </row>
    <row r="3108" spans="3:9" x14ac:dyDescent="0.35">
      <c r="C3108" s="2" t="s">
        <v>62</v>
      </c>
      <c r="D3108" s="2" t="s">
        <v>20</v>
      </c>
      <c r="E3108" s="2" t="s">
        <v>73</v>
      </c>
      <c r="F3108" s="3">
        <v>44545</v>
      </c>
      <c r="G3108" s="4">
        <v>3885</v>
      </c>
      <c r="H3108" s="5">
        <v>43</v>
      </c>
      <c r="I3108" s="2">
        <v>243</v>
      </c>
    </row>
    <row r="3109" spans="3:9" x14ac:dyDescent="0.35">
      <c r="C3109" s="2" t="s">
        <v>30</v>
      </c>
      <c r="D3109" s="2" t="s">
        <v>40</v>
      </c>
      <c r="E3109" s="2" t="s">
        <v>32</v>
      </c>
      <c r="F3109" s="3">
        <v>44545</v>
      </c>
      <c r="G3109" s="4">
        <v>5026</v>
      </c>
      <c r="H3109" s="5">
        <v>340</v>
      </c>
      <c r="I3109" s="2">
        <v>315</v>
      </c>
    </row>
    <row r="3110" spans="3:9" x14ac:dyDescent="0.35">
      <c r="C3110" s="2" t="s">
        <v>47</v>
      </c>
      <c r="D3110" s="2" t="s">
        <v>24</v>
      </c>
      <c r="E3110" s="2" t="s">
        <v>16</v>
      </c>
      <c r="F3110" s="3">
        <v>44545</v>
      </c>
      <c r="G3110" s="4">
        <v>3514</v>
      </c>
      <c r="H3110" s="5">
        <v>148</v>
      </c>
      <c r="I3110" s="2">
        <v>196</v>
      </c>
    </row>
    <row r="3111" spans="3:9" x14ac:dyDescent="0.35">
      <c r="C3111" s="2" t="s">
        <v>70</v>
      </c>
      <c r="D3111" s="2" t="s">
        <v>45</v>
      </c>
      <c r="E3111" s="2" t="s">
        <v>26</v>
      </c>
      <c r="F3111" s="3">
        <v>44545</v>
      </c>
      <c r="G3111" s="4">
        <v>2002</v>
      </c>
      <c r="H3111" s="5">
        <v>40</v>
      </c>
      <c r="I3111" s="2">
        <v>201</v>
      </c>
    </row>
    <row r="3112" spans="3:9" x14ac:dyDescent="0.35">
      <c r="C3112" s="2" t="s">
        <v>52</v>
      </c>
      <c r="D3112" s="2" t="s">
        <v>24</v>
      </c>
      <c r="E3112" s="2" t="s">
        <v>38</v>
      </c>
      <c r="F3112" s="3">
        <v>44545</v>
      </c>
      <c r="G3112" s="4">
        <v>5894</v>
      </c>
      <c r="H3112" s="5">
        <v>9</v>
      </c>
      <c r="I3112" s="2">
        <v>219</v>
      </c>
    </row>
    <row r="3113" spans="3:9" x14ac:dyDescent="0.35">
      <c r="C3113" s="2" t="s">
        <v>54</v>
      </c>
      <c r="D3113" s="2" t="s">
        <v>40</v>
      </c>
      <c r="E3113" s="2" t="s">
        <v>17</v>
      </c>
      <c r="F3113" s="3">
        <v>44545</v>
      </c>
      <c r="G3113" s="4">
        <v>3073</v>
      </c>
      <c r="H3113" s="5">
        <v>299</v>
      </c>
      <c r="I3113" s="2">
        <v>106</v>
      </c>
    </row>
    <row r="3114" spans="3:9" x14ac:dyDescent="0.35">
      <c r="C3114" s="2" t="s">
        <v>47</v>
      </c>
      <c r="D3114" s="2" t="s">
        <v>15</v>
      </c>
      <c r="E3114" s="2" t="s">
        <v>16</v>
      </c>
      <c r="F3114" s="3">
        <v>44545</v>
      </c>
      <c r="G3114" s="4">
        <v>7049</v>
      </c>
      <c r="H3114" s="5">
        <v>178</v>
      </c>
      <c r="I3114" s="2">
        <v>371</v>
      </c>
    </row>
    <row r="3115" spans="3:9" x14ac:dyDescent="0.35">
      <c r="C3115" s="2" t="s">
        <v>66</v>
      </c>
      <c r="D3115" s="2" t="s">
        <v>20</v>
      </c>
      <c r="E3115" s="2" t="s">
        <v>32</v>
      </c>
      <c r="F3115" s="3">
        <v>44545</v>
      </c>
      <c r="G3115" s="4">
        <v>3654</v>
      </c>
      <c r="H3115" s="5">
        <v>414</v>
      </c>
      <c r="I3115" s="2">
        <v>215</v>
      </c>
    </row>
    <row r="3116" spans="3:9" x14ac:dyDescent="0.35">
      <c r="C3116" s="2" t="s">
        <v>71</v>
      </c>
      <c r="D3116" s="2" t="s">
        <v>20</v>
      </c>
      <c r="E3116" s="2" t="s">
        <v>17</v>
      </c>
      <c r="F3116" s="3">
        <v>44545</v>
      </c>
      <c r="G3116" s="4">
        <v>8610</v>
      </c>
      <c r="H3116" s="5">
        <v>27</v>
      </c>
      <c r="I3116" s="2">
        <v>278</v>
      </c>
    </row>
    <row r="3117" spans="3:9" x14ac:dyDescent="0.35">
      <c r="C3117" s="2" t="s">
        <v>51</v>
      </c>
      <c r="D3117" s="2" t="s">
        <v>40</v>
      </c>
      <c r="E3117" s="2" t="s">
        <v>61</v>
      </c>
      <c r="F3117" s="3">
        <v>44546</v>
      </c>
      <c r="G3117" s="4">
        <v>1323</v>
      </c>
      <c r="H3117" s="5">
        <v>111</v>
      </c>
      <c r="I3117" s="2">
        <v>56</v>
      </c>
    </row>
    <row r="3118" spans="3:9" x14ac:dyDescent="0.35">
      <c r="C3118" s="2" t="s">
        <v>48</v>
      </c>
      <c r="D3118" s="2" t="s">
        <v>20</v>
      </c>
      <c r="E3118" s="2" t="s">
        <v>26</v>
      </c>
      <c r="F3118" s="3">
        <v>44546</v>
      </c>
      <c r="G3118" s="4">
        <v>6636</v>
      </c>
      <c r="H3118" s="5">
        <v>19</v>
      </c>
      <c r="I3118" s="2">
        <v>443</v>
      </c>
    </row>
    <row r="3119" spans="3:9" x14ac:dyDescent="0.35">
      <c r="C3119" s="2" t="s">
        <v>33</v>
      </c>
      <c r="D3119" s="2" t="s">
        <v>15</v>
      </c>
      <c r="E3119" s="2" t="s">
        <v>16</v>
      </c>
      <c r="F3119" s="3">
        <v>44546</v>
      </c>
      <c r="G3119" s="4">
        <v>7427</v>
      </c>
      <c r="H3119" s="5">
        <v>164</v>
      </c>
      <c r="I3119" s="2">
        <v>437</v>
      </c>
    </row>
    <row r="3120" spans="3:9" x14ac:dyDescent="0.35">
      <c r="C3120" s="2" t="s">
        <v>69</v>
      </c>
      <c r="D3120" s="2" t="s">
        <v>40</v>
      </c>
      <c r="E3120" s="2" t="s">
        <v>34</v>
      </c>
      <c r="F3120" s="3">
        <v>44546</v>
      </c>
      <c r="G3120" s="4">
        <v>2863</v>
      </c>
      <c r="H3120" s="5">
        <v>90</v>
      </c>
      <c r="I3120" s="2">
        <v>205</v>
      </c>
    </row>
    <row r="3121" spans="3:9" x14ac:dyDescent="0.35">
      <c r="C3121" s="2" t="s">
        <v>70</v>
      </c>
      <c r="D3121" s="2" t="s">
        <v>20</v>
      </c>
      <c r="E3121" s="2" t="s">
        <v>53</v>
      </c>
      <c r="F3121" s="3">
        <v>44546</v>
      </c>
      <c r="G3121" s="4">
        <v>3206</v>
      </c>
      <c r="H3121" s="5">
        <v>60</v>
      </c>
      <c r="I3121" s="2">
        <v>104</v>
      </c>
    </row>
    <row r="3122" spans="3:9" x14ac:dyDescent="0.35">
      <c r="C3122" s="2" t="s">
        <v>66</v>
      </c>
      <c r="D3122" s="2" t="s">
        <v>45</v>
      </c>
      <c r="E3122" s="2" t="s">
        <v>53</v>
      </c>
      <c r="F3122" s="3">
        <v>44546</v>
      </c>
      <c r="G3122" s="4">
        <v>84</v>
      </c>
      <c r="H3122" s="5">
        <v>101</v>
      </c>
      <c r="I3122" s="2">
        <v>4</v>
      </c>
    </row>
    <row r="3123" spans="3:9" x14ac:dyDescent="0.35">
      <c r="C3123" s="2" t="s">
        <v>70</v>
      </c>
      <c r="D3123" s="2" t="s">
        <v>40</v>
      </c>
      <c r="E3123" s="2" t="s">
        <v>44</v>
      </c>
      <c r="F3123" s="3">
        <v>44547</v>
      </c>
      <c r="G3123" s="4">
        <v>5131</v>
      </c>
      <c r="H3123" s="5">
        <v>278</v>
      </c>
      <c r="I3123" s="2">
        <v>257</v>
      </c>
    </row>
    <row r="3124" spans="3:9" x14ac:dyDescent="0.35">
      <c r="C3124" s="2" t="s">
        <v>52</v>
      </c>
      <c r="D3124" s="2" t="s">
        <v>45</v>
      </c>
      <c r="E3124" s="2" t="s">
        <v>61</v>
      </c>
      <c r="F3124" s="3">
        <v>44547</v>
      </c>
      <c r="G3124" s="4">
        <v>12068</v>
      </c>
      <c r="H3124" s="5">
        <v>206</v>
      </c>
      <c r="I3124" s="2">
        <v>549</v>
      </c>
    </row>
    <row r="3125" spans="3:9" x14ac:dyDescent="0.35">
      <c r="C3125" s="2" t="s">
        <v>76</v>
      </c>
      <c r="D3125" s="2" t="s">
        <v>24</v>
      </c>
      <c r="E3125" s="2" t="s">
        <v>75</v>
      </c>
      <c r="F3125" s="3">
        <v>44547</v>
      </c>
      <c r="G3125" s="4">
        <v>5824</v>
      </c>
      <c r="H3125" s="5">
        <v>325</v>
      </c>
      <c r="I3125" s="2">
        <v>364</v>
      </c>
    </row>
    <row r="3126" spans="3:9" x14ac:dyDescent="0.35">
      <c r="C3126" s="2" t="s">
        <v>69</v>
      </c>
      <c r="D3126" s="2" t="s">
        <v>40</v>
      </c>
      <c r="E3126" s="2" t="s">
        <v>75</v>
      </c>
      <c r="F3126" s="3">
        <v>44547</v>
      </c>
      <c r="G3126" s="4">
        <v>3283</v>
      </c>
      <c r="H3126" s="5">
        <v>455</v>
      </c>
      <c r="I3126" s="2">
        <v>219</v>
      </c>
    </row>
    <row r="3127" spans="3:9" x14ac:dyDescent="0.35">
      <c r="C3127" s="2" t="s">
        <v>54</v>
      </c>
      <c r="D3127" s="2" t="s">
        <v>20</v>
      </c>
      <c r="E3127" s="2" t="s">
        <v>73</v>
      </c>
      <c r="F3127" s="3">
        <v>44547</v>
      </c>
      <c r="G3127" s="4">
        <v>2030</v>
      </c>
      <c r="H3127" s="5">
        <v>409</v>
      </c>
      <c r="I3127" s="2">
        <v>120</v>
      </c>
    </row>
    <row r="3128" spans="3:9" x14ac:dyDescent="0.35">
      <c r="C3128" s="2" t="s">
        <v>52</v>
      </c>
      <c r="D3128" s="2" t="s">
        <v>28</v>
      </c>
      <c r="E3128" s="2" t="s">
        <v>72</v>
      </c>
      <c r="F3128" s="3">
        <v>44547</v>
      </c>
      <c r="G3128" s="4">
        <v>7294</v>
      </c>
      <c r="H3128" s="5">
        <v>276</v>
      </c>
      <c r="I3128" s="2">
        <v>730</v>
      </c>
    </row>
    <row r="3129" spans="3:9" x14ac:dyDescent="0.35">
      <c r="C3129" s="2" t="s">
        <v>77</v>
      </c>
      <c r="D3129" s="2" t="s">
        <v>24</v>
      </c>
      <c r="E3129" s="2" t="s">
        <v>72</v>
      </c>
      <c r="F3129" s="3">
        <v>44547</v>
      </c>
      <c r="G3129" s="4">
        <v>966</v>
      </c>
      <c r="H3129" s="5">
        <v>81</v>
      </c>
      <c r="I3129" s="2">
        <v>69</v>
      </c>
    </row>
    <row r="3130" spans="3:9" x14ac:dyDescent="0.35">
      <c r="C3130" s="2" t="s">
        <v>35</v>
      </c>
      <c r="D3130" s="2" t="s">
        <v>15</v>
      </c>
      <c r="E3130" s="2" t="s">
        <v>31</v>
      </c>
      <c r="F3130" s="3">
        <v>44547</v>
      </c>
      <c r="G3130" s="4">
        <v>9303</v>
      </c>
      <c r="H3130" s="5">
        <v>35</v>
      </c>
      <c r="I3130" s="2">
        <v>490</v>
      </c>
    </row>
    <row r="3131" spans="3:9" x14ac:dyDescent="0.35">
      <c r="C3131" s="2" t="s">
        <v>62</v>
      </c>
      <c r="D3131" s="2" t="s">
        <v>15</v>
      </c>
      <c r="E3131" s="2" t="s">
        <v>73</v>
      </c>
      <c r="F3131" s="3">
        <v>44547</v>
      </c>
      <c r="G3131" s="4">
        <v>5936</v>
      </c>
      <c r="H3131" s="5">
        <v>212</v>
      </c>
      <c r="I3131" s="2">
        <v>330</v>
      </c>
    </row>
    <row r="3132" spans="3:9" x14ac:dyDescent="0.35">
      <c r="C3132" s="2" t="s">
        <v>68</v>
      </c>
      <c r="D3132" s="2" t="s">
        <v>28</v>
      </c>
      <c r="E3132" s="2" t="s">
        <v>26</v>
      </c>
      <c r="F3132" s="3">
        <v>44547</v>
      </c>
      <c r="G3132" s="4">
        <v>6839</v>
      </c>
      <c r="H3132" s="5">
        <v>318</v>
      </c>
      <c r="I3132" s="2">
        <v>622</v>
      </c>
    </row>
    <row r="3133" spans="3:9" x14ac:dyDescent="0.35">
      <c r="C3133" s="2" t="s">
        <v>77</v>
      </c>
      <c r="D3133" s="2" t="s">
        <v>20</v>
      </c>
      <c r="E3133" s="2" t="s">
        <v>74</v>
      </c>
      <c r="F3133" s="3">
        <v>44547</v>
      </c>
      <c r="G3133" s="4">
        <v>14980</v>
      </c>
      <c r="H3133" s="5">
        <v>519</v>
      </c>
      <c r="I3133" s="2">
        <v>652</v>
      </c>
    </row>
    <row r="3134" spans="3:9" x14ac:dyDescent="0.35">
      <c r="C3134" s="2" t="s">
        <v>59</v>
      </c>
      <c r="D3134" s="2" t="s">
        <v>15</v>
      </c>
      <c r="E3134" s="2" t="s">
        <v>17</v>
      </c>
      <c r="F3134" s="3">
        <v>44547</v>
      </c>
      <c r="G3134" s="4">
        <v>4277</v>
      </c>
      <c r="H3134" s="5">
        <v>97</v>
      </c>
      <c r="I3134" s="2">
        <v>159</v>
      </c>
    </row>
    <row r="3135" spans="3:9" x14ac:dyDescent="0.35">
      <c r="C3135" s="2" t="s">
        <v>51</v>
      </c>
      <c r="D3135" s="2" t="s">
        <v>28</v>
      </c>
      <c r="E3135" s="2" t="s">
        <v>38</v>
      </c>
      <c r="F3135" s="3">
        <v>44547</v>
      </c>
      <c r="G3135" s="4">
        <v>2415</v>
      </c>
      <c r="H3135" s="5">
        <v>472</v>
      </c>
      <c r="I3135" s="2">
        <v>76</v>
      </c>
    </row>
    <row r="3136" spans="3:9" x14ac:dyDescent="0.35">
      <c r="C3136" s="2" t="s">
        <v>48</v>
      </c>
      <c r="D3136" s="2" t="s">
        <v>24</v>
      </c>
      <c r="E3136" s="2" t="s">
        <v>16</v>
      </c>
      <c r="F3136" s="3">
        <v>44547</v>
      </c>
      <c r="G3136" s="4">
        <v>5194</v>
      </c>
      <c r="H3136" s="5">
        <v>346</v>
      </c>
      <c r="I3136" s="2">
        <v>289</v>
      </c>
    </row>
    <row r="3137" spans="3:9" x14ac:dyDescent="0.35">
      <c r="C3137" s="2" t="s">
        <v>77</v>
      </c>
      <c r="D3137" s="2" t="s">
        <v>40</v>
      </c>
      <c r="E3137" s="2" t="s">
        <v>25</v>
      </c>
      <c r="F3137" s="3">
        <v>44547</v>
      </c>
      <c r="G3137" s="4">
        <v>7007</v>
      </c>
      <c r="H3137" s="5">
        <v>58</v>
      </c>
      <c r="I3137" s="2">
        <v>637</v>
      </c>
    </row>
    <row r="3138" spans="3:9" x14ac:dyDescent="0.35">
      <c r="C3138" s="2" t="s">
        <v>71</v>
      </c>
      <c r="D3138" s="2" t="s">
        <v>45</v>
      </c>
      <c r="E3138" s="2" t="s">
        <v>57</v>
      </c>
      <c r="F3138" s="3">
        <v>44547</v>
      </c>
      <c r="G3138" s="4">
        <v>6545</v>
      </c>
      <c r="H3138" s="5">
        <v>232</v>
      </c>
      <c r="I3138" s="2">
        <v>262</v>
      </c>
    </row>
    <row r="3139" spans="3:9" x14ac:dyDescent="0.35">
      <c r="C3139" s="2" t="s">
        <v>41</v>
      </c>
      <c r="D3139" s="2" t="s">
        <v>20</v>
      </c>
      <c r="E3139" s="2" t="s">
        <v>38</v>
      </c>
      <c r="F3139" s="3">
        <v>44547</v>
      </c>
      <c r="G3139" s="4">
        <v>917</v>
      </c>
      <c r="H3139" s="5">
        <v>159</v>
      </c>
      <c r="I3139" s="2">
        <v>28</v>
      </c>
    </row>
    <row r="3140" spans="3:9" x14ac:dyDescent="0.35">
      <c r="C3140" s="2" t="s">
        <v>76</v>
      </c>
      <c r="D3140" s="2" t="s">
        <v>20</v>
      </c>
      <c r="E3140" s="2" t="s">
        <v>73</v>
      </c>
      <c r="F3140" s="3">
        <v>44547</v>
      </c>
      <c r="G3140" s="4">
        <v>644</v>
      </c>
      <c r="H3140" s="5">
        <v>202</v>
      </c>
      <c r="I3140" s="2">
        <v>33</v>
      </c>
    </row>
    <row r="3141" spans="3:9" x14ac:dyDescent="0.35">
      <c r="C3141" s="2" t="s">
        <v>66</v>
      </c>
      <c r="D3141" s="2" t="s">
        <v>20</v>
      </c>
      <c r="E3141" s="2" t="s">
        <v>73</v>
      </c>
      <c r="F3141" s="3">
        <v>44547</v>
      </c>
      <c r="G3141" s="4">
        <v>5719</v>
      </c>
      <c r="H3141" s="5">
        <v>278</v>
      </c>
      <c r="I3141" s="2">
        <v>286</v>
      </c>
    </row>
    <row r="3142" spans="3:9" x14ac:dyDescent="0.35">
      <c r="C3142" s="2" t="s">
        <v>42</v>
      </c>
      <c r="D3142" s="2" t="s">
        <v>45</v>
      </c>
      <c r="E3142" s="2" t="s">
        <v>26</v>
      </c>
      <c r="F3142" s="3">
        <v>44547</v>
      </c>
      <c r="G3142" s="4">
        <v>6748</v>
      </c>
      <c r="H3142" s="5">
        <v>418</v>
      </c>
      <c r="I3142" s="2">
        <v>750</v>
      </c>
    </row>
    <row r="3143" spans="3:9" x14ac:dyDescent="0.35">
      <c r="C3143" s="2" t="s">
        <v>54</v>
      </c>
      <c r="D3143" s="2" t="s">
        <v>20</v>
      </c>
      <c r="E3143" s="2" t="s">
        <v>74</v>
      </c>
      <c r="F3143" s="3">
        <v>44550</v>
      </c>
      <c r="G3143" s="4">
        <v>896</v>
      </c>
      <c r="H3143" s="5">
        <v>205</v>
      </c>
      <c r="I3143" s="2">
        <v>50</v>
      </c>
    </row>
    <row r="3144" spans="3:9" x14ac:dyDescent="0.35">
      <c r="C3144" s="2" t="s">
        <v>77</v>
      </c>
      <c r="D3144" s="2" t="s">
        <v>24</v>
      </c>
      <c r="E3144" s="2" t="s">
        <v>25</v>
      </c>
      <c r="F3144" s="3">
        <v>44550</v>
      </c>
      <c r="G3144" s="4">
        <v>2639</v>
      </c>
      <c r="H3144" s="5">
        <v>266</v>
      </c>
      <c r="I3144" s="2">
        <v>156</v>
      </c>
    </row>
    <row r="3145" spans="3:9" x14ac:dyDescent="0.35">
      <c r="C3145" s="2" t="s">
        <v>35</v>
      </c>
      <c r="D3145" s="2" t="s">
        <v>45</v>
      </c>
      <c r="E3145" s="2" t="s">
        <v>34</v>
      </c>
      <c r="F3145" s="3">
        <v>44550</v>
      </c>
      <c r="G3145" s="4">
        <v>364</v>
      </c>
      <c r="H3145" s="5">
        <v>65</v>
      </c>
      <c r="I3145" s="2">
        <v>23</v>
      </c>
    </row>
    <row r="3146" spans="3:9" x14ac:dyDescent="0.35">
      <c r="C3146" s="2" t="s">
        <v>52</v>
      </c>
      <c r="D3146" s="2" t="s">
        <v>45</v>
      </c>
      <c r="E3146" s="2" t="s">
        <v>39</v>
      </c>
      <c r="F3146" s="3">
        <v>44550</v>
      </c>
      <c r="G3146" s="4">
        <v>1428</v>
      </c>
      <c r="H3146" s="5">
        <v>12</v>
      </c>
      <c r="I3146" s="2">
        <v>96</v>
      </c>
    </row>
    <row r="3147" spans="3:9" x14ac:dyDescent="0.35">
      <c r="C3147" s="2" t="s">
        <v>35</v>
      </c>
      <c r="D3147" s="2" t="s">
        <v>45</v>
      </c>
      <c r="E3147" s="2" t="s">
        <v>39</v>
      </c>
      <c r="F3147" s="3">
        <v>44550</v>
      </c>
      <c r="G3147" s="4">
        <v>4466</v>
      </c>
      <c r="H3147" s="5">
        <v>83</v>
      </c>
      <c r="I3147" s="2">
        <v>249</v>
      </c>
    </row>
    <row r="3148" spans="3:9" x14ac:dyDescent="0.35">
      <c r="C3148" s="2" t="s">
        <v>42</v>
      </c>
      <c r="D3148" s="2" t="s">
        <v>28</v>
      </c>
      <c r="E3148" s="2" t="s">
        <v>63</v>
      </c>
      <c r="F3148" s="3">
        <v>44550</v>
      </c>
      <c r="G3148" s="4">
        <v>1442</v>
      </c>
      <c r="H3148" s="5">
        <v>155</v>
      </c>
      <c r="I3148" s="2">
        <v>52</v>
      </c>
    </row>
    <row r="3149" spans="3:9" x14ac:dyDescent="0.35">
      <c r="C3149" s="2" t="s">
        <v>77</v>
      </c>
      <c r="D3149" s="2" t="s">
        <v>15</v>
      </c>
      <c r="E3149" s="2" t="s">
        <v>75</v>
      </c>
      <c r="F3149" s="3">
        <v>44550</v>
      </c>
      <c r="G3149" s="4">
        <v>5355</v>
      </c>
      <c r="H3149" s="5">
        <v>425</v>
      </c>
      <c r="I3149" s="2">
        <v>255</v>
      </c>
    </row>
    <row r="3150" spans="3:9" x14ac:dyDescent="0.35">
      <c r="C3150" s="2" t="s">
        <v>77</v>
      </c>
      <c r="D3150" s="2" t="s">
        <v>28</v>
      </c>
      <c r="E3150" s="2" t="s">
        <v>26</v>
      </c>
      <c r="F3150" s="3">
        <v>44550</v>
      </c>
      <c r="G3150" s="4">
        <v>3815</v>
      </c>
      <c r="H3150" s="5">
        <v>583</v>
      </c>
      <c r="I3150" s="2">
        <v>477</v>
      </c>
    </row>
    <row r="3151" spans="3:9" x14ac:dyDescent="0.35">
      <c r="C3151" s="2" t="s">
        <v>42</v>
      </c>
      <c r="D3151" s="2" t="s">
        <v>45</v>
      </c>
      <c r="E3151" s="2" t="s">
        <v>58</v>
      </c>
      <c r="F3151" s="3">
        <v>44550</v>
      </c>
      <c r="G3151" s="4">
        <v>12614</v>
      </c>
      <c r="H3151" s="5">
        <v>242</v>
      </c>
      <c r="I3151" s="2">
        <v>901</v>
      </c>
    </row>
    <row r="3152" spans="3:9" x14ac:dyDescent="0.35">
      <c r="C3152" s="2" t="s">
        <v>35</v>
      </c>
      <c r="D3152" s="2" t="s">
        <v>20</v>
      </c>
      <c r="E3152" s="2" t="s">
        <v>44</v>
      </c>
      <c r="F3152" s="3">
        <v>44550</v>
      </c>
      <c r="G3152" s="4">
        <v>623</v>
      </c>
      <c r="H3152" s="5">
        <v>296</v>
      </c>
      <c r="I3152" s="2">
        <v>30</v>
      </c>
    </row>
    <row r="3153" spans="3:9" x14ac:dyDescent="0.35">
      <c r="C3153" s="2" t="s">
        <v>41</v>
      </c>
      <c r="D3153" s="2" t="s">
        <v>20</v>
      </c>
      <c r="E3153" s="2" t="s">
        <v>17</v>
      </c>
      <c r="F3153" s="3">
        <v>44550</v>
      </c>
      <c r="G3153" s="4">
        <v>4466</v>
      </c>
      <c r="H3153" s="5">
        <v>8</v>
      </c>
      <c r="I3153" s="2">
        <v>179</v>
      </c>
    </row>
    <row r="3154" spans="3:9" x14ac:dyDescent="0.35">
      <c r="C3154" s="2" t="s">
        <v>70</v>
      </c>
      <c r="D3154" s="2" t="s">
        <v>20</v>
      </c>
      <c r="E3154" s="2" t="s">
        <v>75</v>
      </c>
      <c r="F3154" s="3">
        <v>44550</v>
      </c>
      <c r="G3154" s="4">
        <v>7049</v>
      </c>
      <c r="H3154" s="5">
        <v>476</v>
      </c>
      <c r="I3154" s="2">
        <v>336</v>
      </c>
    </row>
    <row r="3155" spans="3:9" x14ac:dyDescent="0.35">
      <c r="C3155" s="2" t="s">
        <v>77</v>
      </c>
      <c r="D3155" s="2" t="s">
        <v>45</v>
      </c>
      <c r="E3155" s="2" t="s">
        <v>75</v>
      </c>
      <c r="F3155" s="3">
        <v>44550</v>
      </c>
      <c r="G3155" s="4">
        <v>11221</v>
      </c>
      <c r="H3155" s="5">
        <v>461</v>
      </c>
      <c r="I3155" s="2">
        <v>661</v>
      </c>
    </row>
    <row r="3156" spans="3:9" x14ac:dyDescent="0.35">
      <c r="C3156" s="2" t="s">
        <v>41</v>
      </c>
      <c r="D3156" s="2" t="s">
        <v>15</v>
      </c>
      <c r="E3156" s="2" t="s">
        <v>65</v>
      </c>
      <c r="F3156" s="3">
        <v>44550</v>
      </c>
      <c r="G3156" s="4">
        <v>10521</v>
      </c>
      <c r="H3156" s="5">
        <v>231</v>
      </c>
      <c r="I3156" s="2">
        <v>585</v>
      </c>
    </row>
    <row r="3157" spans="3:9" x14ac:dyDescent="0.35">
      <c r="C3157" s="2" t="s">
        <v>54</v>
      </c>
      <c r="D3157" s="2" t="s">
        <v>15</v>
      </c>
      <c r="E3157" s="2" t="s">
        <v>72</v>
      </c>
      <c r="F3157" s="3">
        <v>44550</v>
      </c>
      <c r="G3157" s="4">
        <v>14007</v>
      </c>
      <c r="H3157" s="5">
        <v>187</v>
      </c>
      <c r="I3157" s="2">
        <v>1078</v>
      </c>
    </row>
    <row r="3158" spans="3:9" x14ac:dyDescent="0.35">
      <c r="C3158" s="2" t="s">
        <v>66</v>
      </c>
      <c r="D3158" s="2" t="s">
        <v>20</v>
      </c>
      <c r="E3158" s="2" t="s">
        <v>43</v>
      </c>
      <c r="F3158" s="3">
        <v>44550</v>
      </c>
      <c r="G3158" s="4">
        <v>10507</v>
      </c>
      <c r="H3158" s="5">
        <v>117</v>
      </c>
      <c r="I3158" s="2">
        <v>657</v>
      </c>
    </row>
    <row r="3159" spans="3:9" x14ac:dyDescent="0.35">
      <c r="C3159" s="2" t="s">
        <v>14</v>
      </c>
      <c r="D3159" s="2" t="s">
        <v>45</v>
      </c>
      <c r="E3159" s="2" t="s">
        <v>74</v>
      </c>
      <c r="F3159" s="3">
        <v>44550</v>
      </c>
      <c r="G3159" s="4">
        <v>6874</v>
      </c>
      <c r="H3159" s="5">
        <v>50</v>
      </c>
      <c r="I3159" s="2">
        <v>362</v>
      </c>
    </row>
    <row r="3160" spans="3:9" x14ac:dyDescent="0.35">
      <c r="C3160" s="2" t="s">
        <v>23</v>
      </c>
      <c r="D3160" s="2" t="s">
        <v>45</v>
      </c>
      <c r="E3160" s="2" t="s">
        <v>44</v>
      </c>
      <c r="F3160" s="3">
        <v>44550</v>
      </c>
      <c r="G3160" s="4">
        <v>9184</v>
      </c>
      <c r="H3160" s="5">
        <v>83</v>
      </c>
      <c r="I3160" s="2">
        <v>707</v>
      </c>
    </row>
    <row r="3161" spans="3:9" x14ac:dyDescent="0.35">
      <c r="C3161" s="2" t="s">
        <v>42</v>
      </c>
      <c r="D3161" s="2" t="s">
        <v>24</v>
      </c>
      <c r="E3161" s="2" t="s">
        <v>49</v>
      </c>
      <c r="F3161" s="3">
        <v>44550</v>
      </c>
      <c r="G3161" s="4">
        <v>10542</v>
      </c>
      <c r="H3161" s="5">
        <v>205</v>
      </c>
      <c r="I3161" s="2">
        <v>440</v>
      </c>
    </row>
    <row r="3162" spans="3:9" x14ac:dyDescent="0.35">
      <c r="C3162" s="2" t="s">
        <v>56</v>
      </c>
      <c r="D3162" s="2" t="s">
        <v>24</v>
      </c>
      <c r="E3162" s="2" t="s">
        <v>17</v>
      </c>
      <c r="F3162" s="3">
        <v>44550</v>
      </c>
      <c r="G3162" s="4">
        <v>5292</v>
      </c>
      <c r="H3162" s="5">
        <v>200</v>
      </c>
      <c r="I3162" s="2">
        <v>183</v>
      </c>
    </row>
    <row r="3163" spans="3:9" x14ac:dyDescent="0.35">
      <c r="C3163" s="2" t="s">
        <v>64</v>
      </c>
      <c r="D3163" s="2" t="s">
        <v>24</v>
      </c>
      <c r="E3163" s="2" t="s">
        <v>38</v>
      </c>
      <c r="F3163" s="3">
        <v>44550</v>
      </c>
      <c r="G3163" s="4">
        <v>11193</v>
      </c>
      <c r="H3163" s="5">
        <v>397</v>
      </c>
      <c r="I3163" s="2">
        <v>386</v>
      </c>
    </row>
    <row r="3164" spans="3:9" x14ac:dyDescent="0.35">
      <c r="C3164" s="2" t="s">
        <v>69</v>
      </c>
      <c r="D3164" s="2" t="s">
        <v>15</v>
      </c>
      <c r="E3164" s="2" t="s">
        <v>72</v>
      </c>
      <c r="F3164" s="3">
        <v>44550</v>
      </c>
      <c r="G3164" s="4">
        <v>686</v>
      </c>
      <c r="H3164" s="5">
        <v>108</v>
      </c>
      <c r="I3164" s="2">
        <v>46</v>
      </c>
    </row>
    <row r="3165" spans="3:9" x14ac:dyDescent="0.35">
      <c r="C3165" s="2" t="s">
        <v>23</v>
      </c>
      <c r="D3165" s="2" t="s">
        <v>40</v>
      </c>
      <c r="E3165" s="2" t="s">
        <v>43</v>
      </c>
      <c r="F3165" s="3">
        <v>44550</v>
      </c>
      <c r="G3165" s="4">
        <v>14343</v>
      </c>
      <c r="H3165" s="5">
        <v>285</v>
      </c>
      <c r="I3165" s="2">
        <v>755</v>
      </c>
    </row>
    <row r="3166" spans="3:9" x14ac:dyDescent="0.35">
      <c r="C3166" s="2" t="s">
        <v>78</v>
      </c>
      <c r="D3166" s="2" t="s">
        <v>20</v>
      </c>
      <c r="E3166" s="2" t="s">
        <v>32</v>
      </c>
      <c r="F3166" s="3">
        <v>44550</v>
      </c>
      <c r="G3166" s="4">
        <v>17388</v>
      </c>
      <c r="H3166" s="5">
        <v>142</v>
      </c>
      <c r="I3166" s="2">
        <v>870</v>
      </c>
    </row>
    <row r="3167" spans="3:9" x14ac:dyDescent="0.35">
      <c r="C3167" s="2" t="s">
        <v>42</v>
      </c>
      <c r="D3167" s="2" t="s">
        <v>24</v>
      </c>
      <c r="E3167" s="2" t="s">
        <v>53</v>
      </c>
      <c r="F3167" s="3">
        <v>44551</v>
      </c>
      <c r="G3167" s="4">
        <v>3094</v>
      </c>
      <c r="H3167" s="5">
        <v>197</v>
      </c>
      <c r="I3167" s="2">
        <v>104</v>
      </c>
    </row>
    <row r="3168" spans="3:9" x14ac:dyDescent="0.35">
      <c r="C3168" s="2" t="s">
        <v>76</v>
      </c>
      <c r="D3168" s="2" t="s">
        <v>20</v>
      </c>
      <c r="E3168" s="2" t="s">
        <v>43</v>
      </c>
      <c r="F3168" s="3">
        <v>44551</v>
      </c>
      <c r="G3168" s="4">
        <v>3787</v>
      </c>
      <c r="H3168" s="5">
        <v>414</v>
      </c>
      <c r="I3168" s="2">
        <v>165</v>
      </c>
    </row>
    <row r="3169" spans="3:9" x14ac:dyDescent="0.35">
      <c r="C3169" s="2" t="s">
        <v>59</v>
      </c>
      <c r="D3169" s="2" t="s">
        <v>15</v>
      </c>
      <c r="E3169" s="2" t="s">
        <v>26</v>
      </c>
      <c r="F3169" s="3">
        <v>44551</v>
      </c>
      <c r="G3169" s="4">
        <v>3752</v>
      </c>
      <c r="H3169" s="5">
        <v>285</v>
      </c>
      <c r="I3169" s="2">
        <v>417</v>
      </c>
    </row>
    <row r="3170" spans="3:9" x14ac:dyDescent="0.35">
      <c r="C3170" s="2" t="s">
        <v>35</v>
      </c>
      <c r="D3170" s="2" t="s">
        <v>20</v>
      </c>
      <c r="E3170" s="2" t="s">
        <v>53</v>
      </c>
      <c r="F3170" s="3">
        <v>44551</v>
      </c>
      <c r="G3170" s="4">
        <v>1197</v>
      </c>
      <c r="H3170" s="5">
        <v>229</v>
      </c>
      <c r="I3170" s="2">
        <v>40</v>
      </c>
    </row>
    <row r="3171" spans="3:9" x14ac:dyDescent="0.35">
      <c r="C3171" s="2" t="s">
        <v>51</v>
      </c>
      <c r="D3171" s="2" t="s">
        <v>15</v>
      </c>
      <c r="E3171" s="2" t="s">
        <v>74</v>
      </c>
      <c r="F3171" s="3">
        <v>44551</v>
      </c>
      <c r="G3171" s="4">
        <v>7364</v>
      </c>
      <c r="H3171" s="5">
        <v>12</v>
      </c>
      <c r="I3171" s="2">
        <v>410</v>
      </c>
    </row>
    <row r="3172" spans="3:9" x14ac:dyDescent="0.35">
      <c r="C3172" s="2" t="s">
        <v>77</v>
      </c>
      <c r="D3172" s="2" t="s">
        <v>20</v>
      </c>
      <c r="E3172" s="2" t="s">
        <v>49</v>
      </c>
      <c r="F3172" s="3">
        <v>44551</v>
      </c>
      <c r="G3172" s="4">
        <v>1841</v>
      </c>
      <c r="H3172" s="5">
        <v>13</v>
      </c>
      <c r="I3172" s="2">
        <v>84</v>
      </c>
    </row>
    <row r="3173" spans="3:9" x14ac:dyDescent="0.35">
      <c r="C3173" s="2" t="s">
        <v>48</v>
      </c>
      <c r="D3173" s="2" t="s">
        <v>20</v>
      </c>
      <c r="E3173" s="2" t="s">
        <v>61</v>
      </c>
      <c r="F3173" s="3">
        <v>44551</v>
      </c>
      <c r="G3173" s="4">
        <v>3836</v>
      </c>
      <c r="H3173" s="5">
        <v>61</v>
      </c>
      <c r="I3173" s="2">
        <v>148</v>
      </c>
    </row>
    <row r="3174" spans="3:9" x14ac:dyDescent="0.35">
      <c r="C3174" s="2" t="s">
        <v>54</v>
      </c>
      <c r="D3174" s="2" t="s">
        <v>24</v>
      </c>
      <c r="E3174" s="2" t="s">
        <v>16</v>
      </c>
      <c r="F3174" s="3">
        <v>44551</v>
      </c>
      <c r="G3174" s="4">
        <v>3871</v>
      </c>
      <c r="H3174" s="5">
        <v>231</v>
      </c>
      <c r="I3174" s="2">
        <v>204</v>
      </c>
    </row>
    <row r="3175" spans="3:9" x14ac:dyDescent="0.35">
      <c r="C3175" s="2" t="s">
        <v>62</v>
      </c>
      <c r="D3175" s="2" t="s">
        <v>40</v>
      </c>
      <c r="E3175" s="2" t="s">
        <v>49</v>
      </c>
      <c r="F3175" s="3">
        <v>44551</v>
      </c>
      <c r="G3175" s="4">
        <v>1218</v>
      </c>
      <c r="H3175" s="5">
        <v>93</v>
      </c>
      <c r="I3175" s="2">
        <v>46</v>
      </c>
    </row>
    <row r="3176" spans="3:9" x14ac:dyDescent="0.35">
      <c r="C3176" s="2" t="s">
        <v>68</v>
      </c>
      <c r="D3176" s="2" t="s">
        <v>24</v>
      </c>
      <c r="E3176" s="2" t="s">
        <v>26</v>
      </c>
      <c r="F3176" s="3">
        <v>44551</v>
      </c>
      <c r="G3176" s="4">
        <v>7168</v>
      </c>
      <c r="H3176" s="5">
        <v>133</v>
      </c>
      <c r="I3176" s="2">
        <v>512</v>
      </c>
    </row>
    <row r="3177" spans="3:9" x14ac:dyDescent="0.35">
      <c r="C3177" s="2" t="s">
        <v>48</v>
      </c>
      <c r="D3177" s="2" t="s">
        <v>24</v>
      </c>
      <c r="E3177" s="2" t="s">
        <v>75</v>
      </c>
      <c r="F3177" s="3">
        <v>44551</v>
      </c>
      <c r="G3177" s="4">
        <v>1015</v>
      </c>
      <c r="H3177" s="5">
        <v>89</v>
      </c>
      <c r="I3177" s="2">
        <v>64</v>
      </c>
    </row>
    <row r="3178" spans="3:9" x14ac:dyDescent="0.35">
      <c r="C3178" s="2" t="s">
        <v>64</v>
      </c>
      <c r="D3178" s="2" t="s">
        <v>28</v>
      </c>
      <c r="E3178" s="2" t="s">
        <v>58</v>
      </c>
      <c r="F3178" s="3">
        <v>44551</v>
      </c>
      <c r="G3178" s="4">
        <v>2604</v>
      </c>
      <c r="H3178" s="5">
        <v>409</v>
      </c>
      <c r="I3178" s="2">
        <v>261</v>
      </c>
    </row>
    <row r="3179" spans="3:9" x14ac:dyDescent="0.35">
      <c r="C3179" s="2" t="s">
        <v>66</v>
      </c>
      <c r="D3179" s="2" t="s">
        <v>28</v>
      </c>
      <c r="E3179" s="2" t="s">
        <v>65</v>
      </c>
      <c r="F3179" s="3">
        <v>44551</v>
      </c>
      <c r="G3179" s="4">
        <v>2177</v>
      </c>
      <c r="H3179" s="5">
        <v>24</v>
      </c>
      <c r="I3179" s="2">
        <v>146</v>
      </c>
    </row>
    <row r="3180" spans="3:9" x14ac:dyDescent="0.35">
      <c r="C3180" s="2" t="s">
        <v>70</v>
      </c>
      <c r="D3180" s="2" t="s">
        <v>20</v>
      </c>
      <c r="E3180" s="2" t="s">
        <v>63</v>
      </c>
      <c r="F3180" s="3">
        <v>44551</v>
      </c>
      <c r="G3180" s="4">
        <v>7364</v>
      </c>
      <c r="H3180" s="5">
        <v>103</v>
      </c>
      <c r="I3180" s="2">
        <v>307</v>
      </c>
    </row>
    <row r="3181" spans="3:9" x14ac:dyDescent="0.35">
      <c r="C3181" s="2" t="s">
        <v>64</v>
      </c>
      <c r="D3181" s="2" t="s">
        <v>15</v>
      </c>
      <c r="E3181" s="2" t="s">
        <v>58</v>
      </c>
      <c r="F3181" s="3">
        <v>44551</v>
      </c>
      <c r="G3181" s="4">
        <v>2058</v>
      </c>
      <c r="H3181" s="5">
        <v>257</v>
      </c>
      <c r="I3181" s="2">
        <v>258</v>
      </c>
    </row>
    <row r="3182" spans="3:9" x14ac:dyDescent="0.35">
      <c r="C3182" s="2" t="s">
        <v>59</v>
      </c>
      <c r="D3182" s="2" t="s">
        <v>15</v>
      </c>
      <c r="E3182" s="2" t="s">
        <v>34</v>
      </c>
      <c r="F3182" s="3">
        <v>44551</v>
      </c>
      <c r="G3182" s="4">
        <v>16891</v>
      </c>
      <c r="H3182" s="5">
        <v>134</v>
      </c>
      <c r="I3182" s="2">
        <v>1127</v>
      </c>
    </row>
    <row r="3183" spans="3:9" x14ac:dyDescent="0.35">
      <c r="C3183" s="2" t="s">
        <v>51</v>
      </c>
      <c r="D3183" s="2" t="s">
        <v>15</v>
      </c>
      <c r="E3183" s="2" t="s">
        <v>75</v>
      </c>
      <c r="F3183" s="3">
        <v>44551</v>
      </c>
      <c r="G3183" s="4">
        <v>15533</v>
      </c>
      <c r="H3183" s="5">
        <v>71</v>
      </c>
      <c r="I3183" s="2">
        <v>1110</v>
      </c>
    </row>
    <row r="3184" spans="3:9" x14ac:dyDescent="0.35">
      <c r="C3184" s="2" t="s">
        <v>48</v>
      </c>
      <c r="D3184" s="2" t="s">
        <v>24</v>
      </c>
      <c r="E3184" s="2" t="s">
        <v>57</v>
      </c>
      <c r="F3184" s="3">
        <v>44551</v>
      </c>
      <c r="G3184" s="4">
        <v>15694</v>
      </c>
      <c r="H3184" s="5">
        <v>65</v>
      </c>
      <c r="I3184" s="2">
        <v>714</v>
      </c>
    </row>
    <row r="3185" spans="3:9" x14ac:dyDescent="0.35">
      <c r="C3185" s="2" t="s">
        <v>35</v>
      </c>
      <c r="D3185" s="2" t="s">
        <v>40</v>
      </c>
      <c r="E3185" s="2" t="s">
        <v>32</v>
      </c>
      <c r="F3185" s="3">
        <v>44551</v>
      </c>
      <c r="G3185" s="4">
        <v>5509</v>
      </c>
      <c r="H3185" s="5">
        <v>16</v>
      </c>
      <c r="I3185" s="2">
        <v>276</v>
      </c>
    </row>
    <row r="3186" spans="3:9" x14ac:dyDescent="0.35">
      <c r="C3186" s="2" t="s">
        <v>51</v>
      </c>
      <c r="D3186" s="2" t="s">
        <v>45</v>
      </c>
      <c r="E3186" s="2" t="s">
        <v>75</v>
      </c>
      <c r="F3186" s="3">
        <v>44551</v>
      </c>
      <c r="G3186" s="4">
        <v>6174</v>
      </c>
      <c r="H3186" s="5">
        <v>209</v>
      </c>
      <c r="I3186" s="2">
        <v>386</v>
      </c>
    </row>
    <row r="3187" spans="3:9" x14ac:dyDescent="0.35">
      <c r="C3187" s="2" t="s">
        <v>52</v>
      </c>
      <c r="D3187" s="2" t="s">
        <v>28</v>
      </c>
      <c r="E3187" s="2" t="s">
        <v>58</v>
      </c>
      <c r="F3187" s="3">
        <v>44551</v>
      </c>
      <c r="G3187" s="4">
        <v>1295</v>
      </c>
      <c r="H3187" s="5">
        <v>80</v>
      </c>
      <c r="I3187" s="2">
        <v>162</v>
      </c>
    </row>
    <row r="3188" spans="3:9" x14ac:dyDescent="0.35">
      <c r="C3188" s="2" t="s">
        <v>48</v>
      </c>
      <c r="D3188" s="2" t="s">
        <v>15</v>
      </c>
      <c r="E3188" s="2" t="s">
        <v>65</v>
      </c>
      <c r="F3188" s="3">
        <v>44551</v>
      </c>
      <c r="G3188" s="4">
        <v>2366</v>
      </c>
      <c r="H3188" s="5">
        <v>11</v>
      </c>
      <c r="I3188" s="2">
        <v>182</v>
      </c>
    </row>
    <row r="3189" spans="3:9" x14ac:dyDescent="0.35">
      <c r="C3189" s="2" t="s">
        <v>70</v>
      </c>
      <c r="D3189" s="2" t="s">
        <v>20</v>
      </c>
      <c r="E3189" s="2" t="s">
        <v>65</v>
      </c>
      <c r="F3189" s="3">
        <v>44551</v>
      </c>
      <c r="G3189" s="4">
        <v>532</v>
      </c>
      <c r="H3189" s="5">
        <v>84</v>
      </c>
      <c r="I3189" s="2">
        <v>45</v>
      </c>
    </row>
    <row r="3190" spans="3:9" x14ac:dyDescent="0.35">
      <c r="C3190" s="2" t="s">
        <v>64</v>
      </c>
      <c r="D3190" s="2" t="s">
        <v>20</v>
      </c>
      <c r="E3190" s="2" t="s">
        <v>39</v>
      </c>
      <c r="F3190" s="3">
        <v>44551</v>
      </c>
      <c r="G3190" s="4">
        <v>735</v>
      </c>
      <c r="H3190" s="5">
        <v>231</v>
      </c>
      <c r="I3190" s="2">
        <v>53</v>
      </c>
    </row>
    <row r="3191" spans="3:9" x14ac:dyDescent="0.35">
      <c r="C3191" s="2" t="s">
        <v>68</v>
      </c>
      <c r="D3191" s="2" t="s">
        <v>45</v>
      </c>
      <c r="E3191" s="2" t="s">
        <v>63</v>
      </c>
      <c r="F3191" s="3">
        <v>44552</v>
      </c>
      <c r="G3191" s="4">
        <v>4102</v>
      </c>
      <c r="H3191" s="5">
        <v>145</v>
      </c>
      <c r="I3191" s="2">
        <v>158</v>
      </c>
    </row>
    <row r="3192" spans="3:9" x14ac:dyDescent="0.35">
      <c r="C3192" s="2" t="s">
        <v>41</v>
      </c>
      <c r="D3192" s="2" t="s">
        <v>45</v>
      </c>
      <c r="E3192" s="2" t="s">
        <v>38</v>
      </c>
      <c r="F3192" s="3">
        <v>44552</v>
      </c>
      <c r="G3192" s="4">
        <v>4634</v>
      </c>
      <c r="H3192" s="5">
        <v>248</v>
      </c>
      <c r="I3192" s="2">
        <v>160</v>
      </c>
    </row>
    <row r="3193" spans="3:9" x14ac:dyDescent="0.35">
      <c r="C3193" s="2" t="s">
        <v>77</v>
      </c>
      <c r="D3193" s="2" t="s">
        <v>28</v>
      </c>
      <c r="E3193" s="2" t="s">
        <v>44</v>
      </c>
      <c r="F3193" s="3">
        <v>44552</v>
      </c>
      <c r="G3193" s="4">
        <v>980</v>
      </c>
      <c r="H3193" s="5">
        <v>201</v>
      </c>
      <c r="I3193" s="2">
        <v>76</v>
      </c>
    </row>
    <row r="3194" spans="3:9" x14ac:dyDescent="0.35">
      <c r="C3194" s="2" t="s">
        <v>56</v>
      </c>
      <c r="D3194" s="2" t="s">
        <v>15</v>
      </c>
      <c r="E3194" s="2" t="s">
        <v>26</v>
      </c>
      <c r="F3194" s="3">
        <v>44552</v>
      </c>
      <c r="G3194" s="4">
        <v>3472</v>
      </c>
      <c r="H3194" s="5">
        <v>112</v>
      </c>
      <c r="I3194" s="2">
        <v>386</v>
      </c>
    </row>
    <row r="3195" spans="3:9" x14ac:dyDescent="0.35">
      <c r="C3195" s="2" t="s">
        <v>69</v>
      </c>
      <c r="D3195" s="2" t="s">
        <v>20</v>
      </c>
      <c r="E3195" s="2" t="s">
        <v>25</v>
      </c>
      <c r="F3195" s="3">
        <v>44552</v>
      </c>
      <c r="G3195" s="4">
        <v>15673</v>
      </c>
      <c r="H3195" s="5">
        <v>141</v>
      </c>
      <c r="I3195" s="2">
        <v>1425</v>
      </c>
    </row>
    <row r="3196" spans="3:9" x14ac:dyDescent="0.35">
      <c r="C3196" s="2" t="s">
        <v>41</v>
      </c>
      <c r="D3196" s="2" t="s">
        <v>45</v>
      </c>
      <c r="E3196" s="2" t="s">
        <v>25</v>
      </c>
      <c r="F3196" s="3">
        <v>44552</v>
      </c>
      <c r="G3196" s="4">
        <v>9177</v>
      </c>
      <c r="H3196" s="5">
        <v>28</v>
      </c>
      <c r="I3196" s="2">
        <v>706</v>
      </c>
    </row>
    <row r="3197" spans="3:9" x14ac:dyDescent="0.35">
      <c r="C3197" s="2" t="s">
        <v>70</v>
      </c>
      <c r="D3197" s="2" t="s">
        <v>28</v>
      </c>
      <c r="E3197" s="2" t="s">
        <v>17</v>
      </c>
      <c r="F3197" s="3">
        <v>44552</v>
      </c>
      <c r="G3197" s="4">
        <v>1113</v>
      </c>
      <c r="H3197" s="5">
        <v>56</v>
      </c>
      <c r="I3197" s="2">
        <v>36</v>
      </c>
    </row>
    <row r="3198" spans="3:9" x14ac:dyDescent="0.35">
      <c r="C3198" s="2" t="s">
        <v>54</v>
      </c>
      <c r="D3198" s="2" t="s">
        <v>28</v>
      </c>
      <c r="E3198" s="2" t="s">
        <v>44</v>
      </c>
      <c r="F3198" s="3">
        <v>44552</v>
      </c>
      <c r="G3198" s="4">
        <v>2506</v>
      </c>
      <c r="H3198" s="5">
        <v>143</v>
      </c>
      <c r="I3198" s="2">
        <v>140</v>
      </c>
    </row>
    <row r="3199" spans="3:9" x14ac:dyDescent="0.35">
      <c r="C3199" s="2" t="s">
        <v>64</v>
      </c>
      <c r="D3199" s="2" t="s">
        <v>24</v>
      </c>
      <c r="E3199" s="2" t="s">
        <v>39</v>
      </c>
      <c r="F3199" s="3">
        <v>44552</v>
      </c>
      <c r="G3199" s="4">
        <v>658</v>
      </c>
      <c r="H3199" s="5">
        <v>255</v>
      </c>
      <c r="I3199" s="2">
        <v>35</v>
      </c>
    </row>
    <row r="3200" spans="3:9" x14ac:dyDescent="0.35">
      <c r="C3200" s="2" t="s">
        <v>71</v>
      </c>
      <c r="D3200" s="2" t="s">
        <v>40</v>
      </c>
      <c r="E3200" s="2" t="s">
        <v>63</v>
      </c>
      <c r="F3200" s="3">
        <v>44552</v>
      </c>
      <c r="G3200" s="4">
        <v>4487</v>
      </c>
      <c r="H3200" s="5">
        <v>162</v>
      </c>
      <c r="I3200" s="2">
        <v>167</v>
      </c>
    </row>
    <row r="3201" spans="3:9" x14ac:dyDescent="0.35">
      <c r="C3201" s="2" t="s">
        <v>23</v>
      </c>
      <c r="D3201" s="2" t="s">
        <v>45</v>
      </c>
      <c r="E3201" s="2" t="s">
        <v>38</v>
      </c>
      <c r="F3201" s="3">
        <v>44552</v>
      </c>
      <c r="G3201" s="4">
        <v>5866</v>
      </c>
      <c r="H3201" s="5">
        <v>33</v>
      </c>
      <c r="I3201" s="2">
        <v>184</v>
      </c>
    </row>
    <row r="3202" spans="3:9" x14ac:dyDescent="0.35">
      <c r="C3202" s="2" t="s">
        <v>42</v>
      </c>
      <c r="D3202" s="2" t="s">
        <v>15</v>
      </c>
      <c r="E3202" s="2" t="s">
        <v>57</v>
      </c>
      <c r="F3202" s="3">
        <v>44552</v>
      </c>
      <c r="G3202" s="4">
        <v>14959</v>
      </c>
      <c r="H3202" s="5">
        <v>142</v>
      </c>
      <c r="I3202" s="2">
        <v>680</v>
      </c>
    </row>
    <row r="3203" spans="3:9" x14ac:dyDescent="0.35">
      <c r="C3203" s="2" t="s">
        <v>78</v>
      </c>
      <c r="D3203" s="2" t="s">
        <v>45</v>
      </c>
      <c r="E3203" s="2" t="s">
        <v>26</v>
      </c>
      <c r="F3203" s="3">
        <v>44552</v>
      </c>
      <c r="G3203" s="4">
        <v>6356</v>
      </c>
      <c r="H3203" s="5">
        <v>233</v>
      </c>
      <c r="I3203" s="2">
        <v>454</v>
      </c>
    </row>
    <row r="3204" spans="3:9" x14ac:dyDescent="0.35">
      <c r="C3204" s="2" t="s">
        <v>69</v>
      </c>
      <c r="D3204" s="2" t="s">
        <v>15</v>
      </c>
      <c r="E3204" s="2" t="s">
        <v>57</v>
      </c>
      <c r="F3204" s="3">
        <v>44552</v>
      </c>
      <c r="G3204" s="4">
        <v>308</v>
      </c>
      <c r="H3204" s="5">
        <v>80</v>
      </c>
      <c r="I3204" s="2">
        <v>11</v>
      </c>
    </row>
    <row r="3205" spans="3:9" x14ac:dyDescent="0.35">
      <c r="C3205" s="2" t="s">
        <v>52</v>
      </c>
      <c r="D3205" s="2" t="s">
        <v>40</v>
      </c>
      <c r="E3205" s="2" t="s">
        <v>39</v>
      </c>
      <c r="F3205" s="3">
        <v>44552</v>
      </c>
      <c r="G3205" s="4">
        <v>7259</v>
      </c>
      <c r="H3205" s="5">
        <v>345</v>
      </c>
      <c r="I3205" s="2">
        <v>519</v>
      </c>
    </row>
    <row r="3206" spans="3:9" x14ac:dyDescent="0.35">
      <c r="C3206" s="2" t="s">
        <v>71</v>
      </c>
      <c r="D3206" s="2" t="s">
        <v>20</v>
      </c>
      <c r="E3206" s="2" t="s">
        <v>49</v>
      </c>
      <c r="F3206" s="3">
        <v>44552</v>
      </c>
      <c r="G3206" s="4">
        <v>2954</v>
      </c>
      <c r="H3206" s="5">
        <v>595</v>
      </c>
      <c r="I3206" s="2">
        <v>114</v>
      </c>
    </row>
    <row r="3207" spans="3:9" x14ac:dyDescent="0.35">
      <c r="C3207" s="2" t="s">
        <v>66</v>
      </c>
      <c r="D3207" s="2" t="s">
        <v>40</v>
      </c>
      <c r="E3207" s="2" t="s">
        <v>43</v>
      </c>
      <c r="F3207" s="3">
        <v>44553</v>
      </c>
      <c r="G3207" s="4">
        <v>490</v>
      </c>
      <c r="H3207" s="5">
        <v>217</v>
      </c>
      <c r="I3207" s="2">
        <v>22</v>
      </c>
    </row>
    <row r="3208" spans="3:9" x14ac:dyDescent="0.35">
      <c r="C3208" s="2" t="s">
        <v>70</v>
      </c>
      <c r="D3208" s="2" t="s">
        <v>15</v>
      </c>
      <c r="E3208" s="2" t="s">
        <v>34</v>
      </c>
      <c r="F3208" s="3">
        <v>44553</v>
      </c>
      <c r="G3208" s="4">
        <v>9898</v>
      </c>
      <c r="H3208" s="5">
        <v>79</v>
      </c>
      <c r="I3208" s="2">
        <v>1100</v>
      </c>
    </row>
    <row r="3209" spans="3:9" x14ac:dyDescent="0.35">
      <c r="C3209" s="2" t="s">
        <v>47</v>
      </c>
      <c r="D3209" s="2" t="s">
        <v>40</v>
      </c>
      <c r="E3209" s="2" t="s">
        <v>17</v>
      </c>
      <c r="F3209" s="3">
        <v>44553</v>
      </c>
      <c r="G3209" s="4">
        <v>19789</v>
      </c>
      <c r="H3209" s="5">
        <v>35</v>
      </c>
      <c r="I3209" s="2">
        <v>683</v>
      </c>
    </row>
    <row r="3210" spans="3:9" x14ac:dyDescent="0.35">
      <c r="C3210" s="2" t="s">
        <v>54</v>
      </c>
      <c r="D3210" s="2" t="s">
        <v>24</v>
      </c>
      <c r="E3210" s="2" t="s">
        <v>58</v>
      </c>
      <c r="F3210" s="3">
        <v>44553</v>
      </c>
      <c r="G3210" s="4">
        <v>2793</v>
      </c>
      <c r="H3210" s="5">
        <v>285</v>
      </c>
      <c r="I3210" s="2">
        <v>399</v>
      </c>
    </row>
    <row r="3211" spans="3:9" x14ac:dyDescent="0.35">
      <c r="C3211" s="2" t="s">
        <v>77</v>
      </c>
      <c r="D3211" s="2" t="s">
        <v>24</v>
      </c>
      <c r="E3211" s="2" t="s">
        <v>34</v>
      </c>
      <c r="F3211" s="3">
        <v>44553</v>
      </c>
      <c r="G3211" s="4">
        <v>16443</v>
      </c>
      <c r="H3211" s="5">
        <v>117</v>
      </c>
      <c r="I3211" s="2">
        <v>1645</v>
      </c>
    </row>
    <row r="3212" spans="3:9" x14ac:dyDescent="0.35">
      <c r="C3212" s="2" t="s">
        <v>37</v>
      </c>
      <c r="D3212" s="2" t="s">
        <v>40</v>
      </c>
      <c r="E3212" s="2" t="s">
        <v>44</v>
      </c>
      <c r="F3212" s="3">
        <v>44553</v>
      </c>
      <c r="G3212" s="4">
        <v>5012</v>
      </c>
      <c r="H3212" s="5">
        <v>146</v>
      </c>
      <c r="I3212" s="2">
        <v>295</v>
      </c>
    </row>
    <row r="3213" spans="3:9" x14ac:dyDescent="0.35">
      <c r="C3213" s="2" t="s">
        <v>30</v>
      </c>
      <c r="D3213" s="2" t="s">
        <v>40</v>
      </c>
      <c r="E3213" s="2" t="s">
        <v>17</v>
      </c>
      <c r="F3213" s="3">
        <v>44553</v>
      </c>
      <c r="G3213" s="4">
        <v>861</v>
      </c>
      <c r="H3213" s="5">
        <v>22</v>
      </c>
      <c r="I3213" s="2">
        <v>31</v>
      </c>
    </row>
    <row r="3214" spans="3:9" x14ac:dyDescent="0.35">
      <c r="C3214" s="2" t="s">
        <v>62</v>
      </c>
      <c r="D3214" s="2" t="s">
        <v>15</v>
      </c>
      <c r="E3214" s="2" t="s">
        <v>26</v>
      </c>
      <c r="F3214" s="3">
        <v>44553</v>
      </c>
      <c r="G3214" s="4">
        <v>6370</v>
      </c>
      <c r="H3214" s="5">
        <v>17</v>
      </c>
      <c r="I3214" s="2">
        <v>531</v>
      </c>
    </row>
    <row r="3215" spans="3:9" x14ac:dyDescent="0.35">
      <c r="C3215" s="2" t="s">
        <v>68</v>
      </c>
      <c r="D3215" s="2" t="s">
        <v>40</v>
      </c>
      <c r="E3215" s="2" t="s">
        <v>58</v>
      </c>
      <c r="F3215" s="3">
        <v>44553</v>
      </c>
      <c r="G3215" s="4">
        <v>4333</v>
      </c>
      <c r="H3215" s="5">
        <v>127</v>
      </c>
      <c r="I3215" s="2">
        <v>723</v>
      </c>
    </row>
    <row r="3216" spans="3:9" x14ac:dyDescent="0.35">
      <c r="C3216" s="2" t="s">
        <v>70</v>
      </c>
      <c r="D3216" s="2" t="s">
        <v>20</v>
      </c>
      <c r="E3216" s="2" t="s">
        <v>74</v>
      </c>
      <c r="F3216" s="3">
        <v>44553</v>
      </c>
      <c r="G3216" s="4">
        <v>2653</v>
      </c>
      <c r="H3216" s="5">
        <v>22</v>
      </c>
      <c r="I3216" s="2">
        <v>103</v>
      </c>
    </row>
    <row r="3217" spans="3:9" x14ac:dyDescent="0.35">
      <c r="C3217" s="2" t="s">
        <v>76</v>
      </c>
      <c r="D3217" s="2" t="s">
        <v>28</v>
      </c>
      <c r="E3217" s="2" t="s">
        <v>38</v>
      </c>
      <c r="F3217" s="3">
        <v>44553</v>
      </c>
      <c r="G3217" s="4">
        <v>1981</v>
      </c>
      <c r="H3217" s="5">
        <v>28</v>
      </c>
      <c r="I3217" s="2">
        <v>80</v>
      </c>
    </row>
    <row r="3218" spans="3:9" x14ac:dyDescent="0.35">
      <c r="C3218" s="2" t="s">
        <v>64</v>
      </c>
      <c r="D3218" s="2" t="s">
        <v>45</v>
      </c>
      <c r="E3218" s="2" t="s">
        <v>58</v>
      </c>
      <c r="F3218" s="3">
        <v>44553</v>
      </c>
      <c r="G3218" s="4">
        <v>525</v>
      </c>
      <c r="H3218" s="5">
        <v>3</v>
      </c>
      <c r="I3218" s="2">
        <v>41</v>
      </c>
    </row>
    <row r="3219" spans="3:9" x14ac:dyDescent="0.35">
      <c r="C3219" s="2" t="s">
        <v>48</v>
      </c>
      <c r="D3219" s="2" t="s">
        <v>15</v>
      </c>
      <c r="E3219" s="2" t="s">
        <v>31</v>
      </c>
      <c r="F3219" s="3">
        <v>44553</v>
      </c>
      <c r="G3219" s="4">
        <v>315</v>
      </c>
      <c r="H3219" s="5">
        <v>166</v>
      </c>
      <c r="I3219" s="2">
        <v>14</v>
      </c>
    </row>
    <row r="3220" spans="3:9" x14ac:dyDescent="0.35">
      <c r="C3220" s="2" t="s">
        <v>35</v>
      </c>
      <c r="D3220" s="2" t="s">
        <v>40</v>
      </c>
      <c r="E3220" s="2" t="s">
        <v>58</v>
      </c>
      <c r="F3220" s="3">
        <v>44553</v>
      </c>
      <c r="G3220" s="4">
        <v>889</v>
      </c>
      <c r="H3220" s="5">
        <v>31</v>
      </c>
      <c r="I3220" s="2">
        <v>127</v>
      </c>
    </row>
    <row r="3221" spans="3:9" x14ac:dyDescent="0.35">
      <c r="C3221" s="2" t="s">
        <v>48</v>
      </c>
      <c r="D3221" s="2" t="s">
        <v>24</v>
      </c>
      <c r="E3221" s="2" t="s">
        <v>72</v>
      </c>
      <c r="F3221" s="3">
        <v>44553</v>
      </c>
      <c r="G3221" s="4">
        <v>2954</v>
      </c>
      <c r="H3221" s="5">
        <v>444</v>
      </c>
      <c r="I3221" s="2">
        <v>269</v>
      </c>
    </row>
    <row r="3222" spans="3:9" x14ac:dyDescent="0.35">
      <c r="C3222" s="2" t="s">
        <v>66</v>
      </c>
      <c r="D3222" s="2" t="s">
        <v>24</v>
      </c>
      <c r="E3222" s="2" t="s">
        <v>34</v>
      </c>
      <c r="F3222" s="3">
        <v>44553</v>
      </c>
      <c r="G3222" s="4">
        <v>7497</v>
      </c>
      <c r="H3222" s="5">
        <v>122</v>
      </c>
      <c r="I3222" s="2">
        <v>536</v>
      </c>
    </row>
    <row r="3223" spans="3:9" x14ac:dyDescent="0.35">
      <c r="C3223" s="2" t="s">
        <v>62</v>
      </c>
      <c r="D3223" s="2" t="s">
        <v>45</v>
      </c>
      <c r="E3223" s="2" t="s">
        <v>74</v>
      </c>
      <c r="F3223" s="3">
        <v>44553</v>
      </c>
      <c r="G3223" s="4">
        <v>4753</v>
      </c>
      <c r="H3223" s="5">
        <v>197</v>
      </c>
      <c r="I3223" s="2">
        <v>199</v>
      </c>
    </row>
    <row r="3224" spans="3:9" x14ac:dyDescent="0.35">
      <c r="C3224" s="2" t="s">
        <v>69</v>
      </c>
      <c r="D3224" s="2" t="s">
        <v>28</v>
      </c>
      <c r="E3224" s="2" t="s">
        <v>57</v>
      </c>
      <c r="F3224" s="3">
        <v>44553</v>
      </c>
      <c r="G3224" s="4">
        <v>7490</v>
      </c>
      <c r="H3224" s="5">
        <v>70</v>
      </c>
      <c r="I3224" s="2">
        <v>268</v>
      </c>
    </row>
    <row r="3225" spans="3:9" x14ac:dyDescent="0.35">
      <c r="C3225" s="2" t="s">
        <v>54</v>
      </c>
      <c r="D3225" s="2" t="s">
        <v>15</v>
      </c>
      <c r="E3225" s="2" t="s">
        <v>26</v>
      </c>
      <c r="F3225" s="3">
        <v>44553</v>
      </c>
      <c r="G3225" s="4">
        <v>5355</v>
      </c>
      <c r="H3225" s="5">
        <v>7</v>
      </c>
      <c r="I3225" s="2">
        <v>536</v>
      </c>
    </row>
    <row r="3226" spans="3:9" x14ac:dyDescent="0.35">
      <c r="C3226" s="2" t="s">
        <v>41</v>
      </c>
      <c r="D3226" s="2" t="s">
        <v>40</v>
      </c>
      <c r="E3226" s="2" t="s">
        <v>53</v>
      </c>
      <c r="F3226" s="3">
        <v>44553</v>
      </c>
      <c r="G3226" s="4">
        <v>5642</v>
      </c>
      <c r="H3226" s="5">
        <v>6</v>
      </c>
      <c r="I3226" s="2">
        <v>189</v>
      </c>
    </row>
    <row r="3227" spans="3:9" x14ac:dyDescent="0.35">
      <c r="C3227" s="2" t="s">
        <v>64</v>
      </c>
      <c r="D3227" s="2" t="s">
        <v>28</v>
      </c>
      <c r="E3227" s="2" t="s">
        <v>31</v>
      </c>
      <c r="F3227" s="3">
        <v>44553</v>
      </c>
      <c r="G3227" s="4">
        <v>3885</v>
      </c>
      <c r="H3227" s="5">
        <v>308</v>
      </c>
      <c r="I3227" s="2">
        <v>243</v>
      </c>
    </row>
    <row r="3228" spans="3:9" x14ac:dyDescent="0.35">
      <c r="C3228" s="2" t="s">
        <v>41</v>
      </c>
      <c r="D3228" s="2" t="s">
        <v>20</v>
      </c>
      <c r="E3228" s="2" t="s">
        <v>58</v>
      </c>
      <c r="F3228" s="3">
        <v>44553</v>
      </c>
      <c r="G3228" s="4">
        <v>161</v>
      </c>
      <c r="H3228" s="5">
        <v>73</v>
      </c>
      <c r="I3228" s="2">
        <v>27</v>
      </c>
    </row>
    <row r="3229" spans="3:9" x14ac:dyDescent="0.35">
      <c r="C3229" s="2" t="s">
        <v>14</v>
      </c>
      <c r="D3229" s="2" t="s">
        <v>45</v>
      </c>
      <c r="E3229" s="2" t="s">
        <v>65</v>
      </c>
      <c r="F3229" s="3">
        <v>44553</v>
      </c>
      <c r="G3229" s="4">
        <v>896</v>
      </c>
      <c r="H3229" s="5">
        <v>33</v>
      </c>
      <c r="I3229" s="2">
        <v>60</v>
      </c>
    </row>
    <row r="3230" spans="3:9" x14ac:dyDescent="0.35">
      <c r="C3230" s="2" t="s">
        <v>64</v>
      </c>
      <c r="D3230" s="2" t="s">
        <v>45</v>
      </c>
      <c r="E3230" s="2" t="s">
        <v>34</v>
      </c>
      <c r="F3230" s="3">
        <v>44554</v>
      </c>
      <c r="G3230" s="4">
        <v>938</v>
      </c>
      <c r="H3230" s="5">
        <v>50</v>
      </c>
      <c r="I3230" s="2">
        <v>86</v>
      </c>
    </row>
    <row r="3231" spans="3:9" x14ac:dyDescent="0.35">
      <c r="C3231" s="2" t="s">
        <v>70</v>
      </c>
      <c r="D3231" s="2" t="s">
        <v>15</v>
      </c>
      <c r="E3231" s="2" t="s">
        <v>32</v>
      </c>
      <c r="F3231" s="3">
        <v>44554</v>
      </c>
      <c r="G3231" s="4">
        <v>11235</v>
      </c>
      <c r="H3231" s="5">
        <v>113</v>
      </c>
      <c r="I3231" s="2">
        <v>489</v>
      </c>
    </row>
    <row r="3232" spans="3:9" x14ac:dyDescent="0.35">
      <c r="C3232" s="2" t="s">
        <v>69</v>
      </c>
      <c r="D3232" s="2" t="s">
        <v>15</v>
      </c>
      <c r="E3232" s="2" t="s">
        <v>65</v>
      </c>
      <c r="F3232" s="3">
        <v>44554</v>
      </c>
      <c r="G3232" s="4">
        <v>3066</v>
      </c>
      <c r="H3232" s="5">
        <v>125</v>
      </c>
      <c r="I3232" s="2">
        <v>192</v>
      </c>
    </row>
    <row r="3233" spans="3:9" x14ac:dyDescent="0.35">
      <c r="C3233" s="2" t="s">
        <v>68</v>
      </c>
      <c r="D3233" s="2" t="s">
        <v>15</v>
      </c>
      <c r="E3233" s="2" t="s">
        <v>61</v>
      </c>
      <c r="F3233" s="3">
        <v>44554</v>
      </c>
      <c r="G3233" s="4">
        <v>1610</v>
      </c>
      <c r="H3233" s="5">
        <v>29</v>
      </c>
      <c r="I3233" s="2">
        <v>68</v>
      </c>
    </row>
    <row r="3234" spans="3:9" x14ac:dyDescent="0.35">
      <c r="C3234" s="2" t="s">
        <v>52</v>
      </c>
      <c r="D3234" s="2" t="s">
        <v>45</v>
      </c>
      <c r="E3234" s="2" t="s">
        <v>31</v>
      </c>
      <c r="F3234" s="3">
        <v>44554</v>
      </c>
      <c r="G3234" s="4">
        <v>2450</v>
      </c>
      <c r="H3234" s="5">
        <v>152</v>
      </c>
      <c r="I3234" s="2">
        <v>107</v>
      </c>
    </row>
    <row r="3235" spans="3:9" x14ac:dyDescent="0.35">
      <c r="C3235" s="2" t="s">
        <v>42</v>
      </c>
      <c r="D3235" s="2" t="s">
        <v>28</v>
      </c>
      <c r="E3235" s="2" t="s">
        <v>25</v>
      </c>
      <c r="F3235" s="3">
        <v>44554</v>
      </c>
      <c r="G3235" s="4">
        <v>5271</v>
      </c>
      <c r="H3235" s="5">
        <v>178</v>
      </c>
      <c r="I3235" s="2">
        <v>406</v>
      </c>
    </row>
    <row r="3236" spans="3:9" x14ac:dyDescent="0.35">
      <c r="C3236" s="2" t="s">
        <v>59</v>
      </c>
      <c r="D3236" s="2" t="s">
        <v>20</v>
      </c>
      <c r="E3236" s="2" t="s">
        <v>44</v>
      </c>
      <c r="F3236" s="3">
        <v>44554</v>
      </c>
      <c r="G3236" s="4">
        <v>3262</v>
      </c>
      <c r="H3236" s="5">
        <v>282</v>
      </c>
      <c r="I3236" s="2">
        <v>233</v>
      </c>
    </row>
    <row r="3237" spans="3:9" x14ac:dyDescent="0.35">
      <c r="C3237" s="2" t="s">
        <v>42</v>
      </c>
      <c r="D3237" s="2" t="s">
        <v>45</v>
      </c>
      <c r="E3237" s="2" t="s">
        <v>38</v>
      </c>
      <c r="F3237" s="3">
        <v>44554</v>
      </c>
      <c r="G3237" s="4">
        <v>3647</v>
      </c>
      <c r="H3237" s="5">
        <v>327</v>
      </c>
      <c r="I3237" s="2">
        <v>114</v>
      </c>
    </row>
    <row r="3238" spans="3:9" x14ac:dyDescent="0.35">
      <c r="C3238" s="2" t="s">
        <v>62</v>
      </c>
      <c r="D3238" s="2" t="s">
        <v>24</v>
      </c>
      <c r="E3238" s="2" t="s">
        <v>32</v>
      </c>
      <c r="F3238" s="3">
        <v>44554</v>
      </c>
      <c r="G3238" s="4">
        <v>875</v>
      </c>
      <c r="H3238" s="5">
        <v>40</v>
      </c>
      <c r="I3238" s="2">
        <v>55</v>
      </c>
    </row>
    <row r="3239" spans="3:9" x14ac:dyDescent="0.35">
      <c r="C3239" s="2" t="s">
        <v>48</v>
      </c>
      <c r="D3239" s="2" t="s">
        <v>20</v>
      </c>
      <c r="E3239" s="2" t="s">
        <v>17</v>
      </c>
      <c r="F3239" s="3">
        <v>44554</v>
      </c>
      <c r="G3239" s="4">
        <v>5271</v>
      </c>
      <c r="H3239" s="5">
        <v>166</v>
      </c>
      <c r="I3239" s="2">
        <v>189</v>
      </c>
    </row>
    <row r="3240" spans="3:9" x14ac:dyDescent="0.35">
      <c r="C3240" s="2" t="s">
        <v>71</v>
      </c>
      <c r="D3240" s="2" t="s">
        <v>20</v>
      </c>
      <c r="E3240" s="2" t="s">
        <v>73</v>
      </c>
      <c r="F3240" s="3">
        <v>44554</v>
      </c>
      <c r="G3240" s="4">
        <v>693</v>
      </c>
      <c r="H3240" s="5">
        <v>289</v>
      </c>
      <c r="I3240" s="2">
        <v>37</v>
      </c>
    </row>
    <row r="3241" spans="3:9" x14ac:dyDescent="0.35">
      <c r="C3241" s="2" t="s">
        <v>71</v>
      </c>
      <c r="D3241" s="2" t="s">
        <v>24</v>
      </c>
      <c r="E3241" s="2" t="s">
        <v>34</v>
      </c>
      <c r="F3241" s="3">
        <v>44554</v>
      </c>
      <c r="G3241" s="4">
        <v>2667</v>
      </c>
      <c r="H3241" s="5">
        <v>231</v>
      </c>
      <c r="I3241" s="2">
        <v>178</v>
      </c>
    </row>
    <row r="3242" spans="3:9" x14ac:dyDescent="0.35">
      <c r="C3242" s="2" t="s">
        <v>30</v>
      </c>
      <c r="D3242" s="2" t="s">
        <v>24</v>
      </c>
      <c r="E3242" s="2" t="s">
        <v>74</v>
      </c>
      <c r="F3242" s="3">
        <v>44554</v>
      </c>
      <c r="G3242" s="4">
        <v>1449</v>
      </c>
      <c r="H3242" s="5">
        <v>303</v>
      </c>
      <c r="I3242" s="2">
        <v>61</v>
      </c>
    </row>
    <row r="3243" spans="3:9" x14ac:dyDescent="0.35">
      <c r="C3243" s="2" t="s">
        <v>64</v>
      </c>
      <c r="D3243" s="2" t="s">
        <v>40</v>
      </c>
      <c r="E3243" s="2" t="s">
        <v>74</v>
      </c>
      <c r="F3243" s="3">
        <v>44554</v>
      </c>
      <c r="G3243" s="4">
        <v>644</v>
      </c>
      <c r="H3243" s="5">
        <v>420</v>
      </c>
      <c r="I3243" s="2">
        <v>27</v>
      </c>
    </row>
    <row r="3244" spans="3:9" x14ac:dyDescent="0.35">
      <c r="C3244" s="2" t="s">
        <v>54</v>
      </c>
      <c r="D3244" s="2" t="s">
        <v>15</v>
      </c>
      <c r="E3244" s="2" t="s">
        <v>32</v>
      </c>
      <c r="F3244" s="3">
        <v>44554</v>
      </c>
      <c r="G3244" s="4">
        <v>11788</v>
      </c>
      <c r="H3244" s="5">
        <v>195</v>
      </c>
      <c r="I3244" s="2">
        <v>786</v>
      </c>
    </row>
    <row r="3245" spans="3:9" x14ac:dyDescent="0.35">
      <c r="C3245" s="2" t="s">
        <v>30</v>
      </c>
      <c r="D3245" s="2" t="s">
        <v>24</v>
      </c>
      <c r="E3245" s="2" t="s">
        <v>72</v>
      </c>
      <c r="F3245" s="3">
        <v>44554</v>
      </c>
      <c r="G3245" s="4">
        <v>385</v>
      </c>
      <c r="H3245" s="5">
        <v>199</v>
      </c>
      <c r="I3245" s="2">
        <v>33</v>
      </c>
    </row>
    <row r="3246" spans="3:9" x14ac:dyDescent="0.35">
      <c r="C3246" s="2" t="s">
        <v>52</v>
      </c>
      <c r="D3246" s="2" t="s">
        <v>24</v>
      </c>
      <c r="E3246" s="2" t="s">
        <v>65</v>
      </c>
      <c r="F3246" s="3">
        <v>44554</v>
      </c>
      <c r="G3246" s="4">
        <v>238</v>
      </c>
      <c r="H3246" s="5">
        <v>2</v>
      </c>
      <c r="I3246" s="2">
        <v>14</v>
      </c>
    </row>
    <row r="3247" spans="3:9" x14ac:dyDescent="0.35">
      <c r="C3247" s="2" t="s">
        <v>71</v>
      </c>
      <c r="D3247" s="2" t="s">
        <v>20</v>
      </c>
      <c r="E3247" s="2" t="s">
        <v>16</v>
      </c>
      <c r="F3247" s="3">
        <v>44554</v>
      </c>
      <c r="G3247" s="4">
        <v>189</v>
      </c>
      <c r="H3247" s="5">
        <v>123</v>
      </c>
      <c r="I3247" s="2">
        <v>9</v>
      </c>
    </row>
    <row r="3248" spans="3:9" x14ac:dyDescent="0.35">
      <c r="C3248" s="2" t="s">
        <v>14</v>
      </c>
      <c r="D3248" s="2" t="s">
        <v>40</v>
      </c>
      <c r="E3248" s="2" t="s">
        <v>75</v>
      </c>
      <c r="F3248" s="3">
        <v>44554</v>
      </c>
      <c r="G3248" s="4">
        <v>5642</v>
      </c>
      <c r="H3248" s="5">
        <v>7</v>
      </c>
      <c r="I3248" s="2">
        <v>314</v>
      </c>
    </row>
    <row r="3249" spans="3:9" x14ac:dyDescent="0.35">
      <c r="C3249" s="2" t="s">
        <v>66</v>
      </c>
      <c r="D3249" s="2" t="s">
        <v>24</v>
      </c>
      <c r="E3249" s="2" t="s">
        <v>43</v>
      </c>
      <c r="F3249" s="3">
        <v>44554</v>
      </c>
      <c r="G3249" s="4">
        <v>11858</v>
      </c>
      <c r="H3249" s="5">
        <v>61</v>
      </c>
      <c r="I3249" s="2">
        <v>659</v>
      </c>
    </row>
    <row r="3250" spans="3:9" x14ac:dyDescent="0.35">
      <c r="C3250" s="2" t="s">
        <v>66</v>
      </c>
      <c r="D3250" s="2" t="s">
        <v>40</v>
      </c>
      <c r="E3250" s="2" t="s">
        <v>61</v>
      </c>
      <c r="F3250" s="3">
        <v>44554</v>
      </c>
      <c r="G3250" s="4">
        <v>3584</v>
      </c>
      <c r="H3250" s="5">
        <v>333</v>
      </c>
      <c r="I3250" s="2">
        <v>171</v>
      </c>
    </row>
    <row r="3251" spans="3:9" x14ac:dyDescent="0.35">
      <c r="C3251" s="2" t="s">
        <v>56</v>
      </c>
      <c r="D3251" s="2" t="s">
        <v>28</v>
      </c>
      <c r="E3251" s="2" t="s">
        <v>25</v>
      </c>
      <c r="F3251" s="3">
        <v>44554</v>
      </c>
      <c r="G3251" s="4">
        <v>3808</v>
      </c>
      <c r="H3251" s="5">
        <v>132</v>
      </c>
      <c r="I3251" s="2">
        <v>347</v>
      </c>
    </row>
    <row r="3252" spans="3:9" x14ac:dyDescent="0.35">
      <c r="C3252" s="2" t="s">
        <v>68</v>
      </c>
      <c r="D3252" s="2" t="s">
        <v>20</v>
      </c>
      <c r="E3252" s="2" t="s">
        <v>72</v>
      </c>
      <c r="F3252" s="3">
        <v>44554</v>
      </c>
      <c r="G3252" s="4">
        <v>2611</v>
      </c>
      <c r="H3252" s="5">
        <v>175</v>
      </c>
      <c r="I3252" s="2">
        <v>238</v>
      </c>
    </row>
    <row r="3253" spans="3:9" x14ac:dyDescent="0.35">
      <c r="C3253" s="2" t="s">
        <v>78</v>
      </c>
      <c r="D3253" s="2" t="s">
        <v>20</v>
      </c>
      <c r="E3253" s="2" t="s">
        <v>74</v>
      </c>
      <c r="F3253" s="3">
        <v>44554</v>
      </c>
      <c r="G3253" s="4">
        <v>3045</v>
      </c>
      <c r="H3253" s="5">
        <v>217</v>
      </c>
      <c r="I3253" s="2">
        <v>127</v>
      </c>
    </row>
    <row r="3254" spans="3:9" x14ac:dyDescent="0.35">
      <c r="C3254" s="2" t="s">
        <v>66</v>
      </c>
      <c r="D3254" s="2" t="s">
        <v>20</v>
      </c>
      <c r="E3254" s="2" t="s">
        <v>25</v>
      </c>
      <c r="F3254" s="3">
        <v>44554</v>
      </c>
      <c r="G3254" s="4">
        <v>5369</v>
      </c>
      <c r="H3254" s="5">
        <v>122</v>
      </c>
      <c r="I3254" s="2">
        <v>448</v>
      </c>
    </row>
    <row r="3255" spans="3:9" x14ac:dyDescent="0.35">
      <c r="C3255" s="2" t="s">
        <v>76</v>
      </c>
      <c r="D3255" s="2" t="s">
        <v>20</v>
      </c>
      <c r="E3255" s="2" t="s">
        <v>26</v>
      </c>
      <c r="F3255" s="3">
        <v>44554</v>
      </c>
      <c r="G3255" s="4">
        <v>10353</v>
      </c>
      <c r="H3255" s="5">
        <v>76</v>
      </c>
      <c r="I3255" s="2">
        <v>1036</v>
      </c>
    </row>
    <row r="3256" spans="3:9" x14ac:dyDescent="0.35">
      <c r="C3256" s="2" t="s">
        <v>78</v>
      </c>
      <c r="D3256" s="2" t="s">
        <v>40</v>
      </c>
      <c r="E3256" s="2" t="s">
        <v>17</v>
      </c>
      <c r="F3256" s="3">
        <v>44554</v>
      </c>
      <c r="G3256" s="4">
        <v>4613</v>
      </c>
      <c r="H3256" s="5">
        <v>211</v>
      </c>
      <c r="I3256" s="2">
        <v>171</v>
      </c>
    </row>
    <row r="3257" spans="3:9" x14ac:dyDescent="0.35">
      <c r="C3257" s="2" t="s">
        <v>71</v>
      </c>
      <c r="D3257" s="2" t="s">
        <v>45</v>
      </c>
      <c r="E3257" s="2" t="s">
        <v>43</v>
      </c>
      <c r="F3257" s="3">
        <v>44554</v>
      </c>
      <c r="G3257" s="4">
        <v>3311</v>
      </c>
      <c r="H3257" s="5">
        <v>113</v>
      </c>
      <c r="I3257" s="2">
        <v>166</v>
      </c>
    </row>
    <row r="3258" spans="3:9" x14ac:dyDescent="0.35">
      <c r="C3258" s="2" t="s">
        <v>77</v>
      </c>
      <c r="D3258" s="2" t="s">
        <v>15</v>
      </c>
      <c r="E3258" s="2" t="s">
        <v>16</v>
      </c>
      <c r="F3258" s="3">
        <v>44554</v>
      </c>
      <c r="G3258" s="4">
        <v>9212</v>
      </c>
      <c r="H3258" s="5">
        <v>19</v>
      </c>
      <c r="I3258" s="2">
        <v>658</v>
      </c>
    </row>
    <row r="3259" spans="3:9" x14ac:dyDescent="0.35">
      <c r="C3259" s="2" t="s">
        <v>37</v>
      </c>
      <c r="D3259" s="2" t="s">
        <v>40</v>
      </c>
      <c r="E3259" s="2" t="s">
        <v>58</v>
      </c>
      <c r="F3259" s="3">
        <v>44554</v>
      </c>
      <c r="G3259" s="4">
        <v>49</v>
      </c>
      <c r="H3259" s="5">
        <v>306</v>
      </c>
      <c r="I3259" s="2">
        <v>4</v>
      </c>
    </row>
    <row r="3260" spans="3:9" x14ac:dyDescent="0.35">
      <c r="C3260" s="2" t="s">
        <v>66</v>
      </c>
      <c r="D3260" s="2" t="s">
        <v>20</v>
      </c>
      <c r="E3260" s="2" t="s">
        <v>61</v>
      </c>
      <c r="F3260" s="3">
        <v>44554</v>
      </c>
      <c r="G3260" s="4">
        <v>4844</v>
      </c>
      <c r="H3260" s="5">
        <v>40</v>
      </c>
      <c r="I3260" s="2">
        <v>202</v>
      </c>
    </row>
    <row r="3261" spans="3:9" x14ac:dyDescent="0.35">
      <c r="C3261" s="2" t="s">
        <v>76</v>
      </c>
      <c r="D3261" s="2" t="s">
        <v>28</v>
      </c>
      <c r="E3261" s="2" t="s">
        <v>16</v>
      </c>
      <c r="F3261" s="3">
        <v>44554</v>
      </c>
      <c r="G3261" s="4">
        <v>2513</v>
      </c>
      <c r="H3261" s="5">
        <v>23</v>
      </c>
      <c r="I3261" s="2">
        <v>120</v>
      </c>
    </row>
    <row r="3262" spans="3:9" x14ac:dyDescent="0.35">
      <c r="C3262" s="2" t="s">
        <v>41</v>
      </c>
      <c r="D3262" s="2" t="s">
        <v>28</v>
      </c>
      <c r="E3262" s="2" t="s">
        <v>39</v>
      </c>
      <c r="F3262" s="3">
        <v>44554</v>
      </c>
      <c r="G3262" s="4">
        <v>16653</v>
      </c>
      <c r="H3262" s="5">
        <v>13</v>
      </c>
      <c r="I3262" s="2">
        <v>1041</v>
      </c>
    </row>
    <row r="3263" spans="3:9" x14ac:dyDescent="0.35">
      <c r="C3263" s="2" t="s">
        <v>69</v>
      </c>
      <c r="D3263" s="2" t="s">
        <v>40</v>
      </c>
      <c r="E3263" s="2" t="s">
        <v>44</v>
      </c>
      <c r="F3263" s="3">
        <v>44554</v>
      </c>
      <c r="G3263" s="4">
        <v>0</v>
      </c>
      <c r="H3263" s="5">
        <v>285</v>
      </c>
      <c r="I3263" s="2">
        <v>0</v>
      </c>
    </row>
    <row r="3264" spans="3:9" x14ac:dyDescent="0.35">
      <c r="C3264" s="2" t="s">
        <v>77</v>
      </c>
      <c r="D3264" s="2" t="s">
        <v>40</v>
      </c>
      <c r="E3264" s="2" t="s">
        <v>43</v>
      </c>
      <c r="F3264" s="3">
        <v>44554</v>
      </c>
      <c r="G3264" s="4">
        <v>3052</v>
      </c>
      <c r="H3264" s="5">
        <v>64</v>
      </c>
      <c r="I3264" s="2">
        <v>161</v>
      </c>
    </row>
    <row r="3265" spans="3:9" x14ac:dyDescent="0.35">
      <c r="C3265" s="2" t="s">
        <v>52</v>
      </c>
      <c r="D3265" s="2" t="s">
        <v>20</v>
      </c>
      <c r="E3265" s="2" t="s">
        <v>34</v>
      </c>
      <c r="F3265" s="3">
        <v>44557</v>
      </c>
      <c r="G3265" s="4">
        <v>5600</v>
      </c>
      <c r="H3265" s="5">
        <v>106</v>
      </c>
      <c r="I3265" s="2">
        <v>350</v>
      </c>
    </row>
    <row r="3266" spans="3:9" x14ac:dyDescent="0.35">
      <c r="C3266" s="2" t="s">
        <v>59</v>
      </c>
      <c r="D3266" s="2" t="s">
        <v>20</v>
      </c>
      <c r="E3266" s="2" t="s">
        <v>49</v>
      </c>
      <c r="F3266" s="3">
        <v>44557</v>
      </c>
      <c r="G3266" s="4">
        <v>10906</v>
      </c>
      <c r="H3266" s="5">
        <v>7</v>
      </c>
      <c r="I3266" s="2">
        <v>364</v>
      </c>
    </row>
    <row r="3267" spans="3:9" x14ac:dyDescent="0.35">
      <c r="C3267" s="2" t="s">
        <v>62</v>
      </c>
      <c r="D3267" s="2" t="s">
        <v>20</v>
      </c>
      <c r="E3267" s="2" t="s">
        <v>32</v>
      </c>
      <c r="F3267" s="3">
        <v>44557</v>
      </c>
      <c r="G3267" s="4">
        <v>7658</v>
      </c>
      <c r="H3267" s="5">
        <v>480</v>
      </c>
      <c r="I3267" s="2">
        <v>365</v>
      </c>
    </row>
    <row r="3268" spans="3:9" x14ac:dyDescent="0.35">
      <c r="C3268" s="2" t="s">
        <v>33</v>
      </c>
      <c r="D3268" s="2" t="s">
        <v>24</v>
      </c>
      <c r="E3268" s="2" t="s">
        <v>39</v>
      </c>
      <c r="F3268" s="3">
        <v>44557</v>
      </c>
      <c r="G3268" s="4">
        <v>1232</v>
      </c>
      <c r="H3268" s="5">
        <v>449</v>
      </c>
      <c r="I3268" s="2">
        <v>59</v>
      </c>
    </row>
    <row r="3269" spans="3:9" x14ac:dyDescent="0.35">
      <c r="C3269" s="2" t="s">
        <v>76</v>
      </c>
      <c r="D3269" s="2" t="s">
        <v>40</v>
      </c>
      <c r="E3269" s="2" t="s">
        <v>72</v>
      </c>
      <c r="F3269" s="3">
        <v>44557</v>
      </c>
      <c r="G3269" s="4">
        <v>1470</v>
      </c>
      <c r="H3269" s="5">
        <v>213</v>
      </c>
      <c r="I3269" s="2">
        <v>164</v>
      </c>
    </row>
    <row r="3270" spans="3:9" x14ac:dyDescent="0.35">
      <c r="C3270" s="2" t="s">
        <v>56</v>
      </c>
      <c r="D3270" s="2" t="s">
        <v>15</v>
      </c>
      <c r="E3270" s="2" t="s">
        <v>74</v>
      </c>
      <c r="F3270" s="3">
        <v>44558</v>
      </c>
      <c r="G3270" s="4">
        <v>3150</v>
      </c>
      <c r="H3270" s="5">
        <v>99</v>
      </c>
      <c r="I3270" s="2">
        <v>126</v>
      </c>
    </row>
    <row r="3271" spans="3:9" x14ac:dyDescent="0.35">
      <c r="C3271" s="2" t="s">
        <v>33</v>
      </c>
      <c r="D3271" s="2" t="s">
        <v>45</v>
      </c>
      <c r="E3271" s="2" t="s">
        <v>75</v>
      </c>
      <c r="F3271" s="3">
        <v>44558</v>
      </c>
      <c r="G3271" s="4">
        <v>11718</v>
      </c>
      <c r="H3271" s="5">
        <v>74</v>
      </c>
      <c r="I3271" s="2">
        <v>533</v>
      </c>
    </row>
    <row r="3272" spans="3:9" x14ac:dyDescent="0.35">
      <c r="C3272" s="2" t="s">
        <v>78</v>
      </c>
      <c r="D3272" s="2" t="s">
        <v>15</v>
      </c>
      <c r="E3272" s="2" t="s">
        <v>73</v>
      </c>
      <c r="F3272" s="3">
        <v>44558</v>
      </c>
      <c r="G3272" s="4">
        <v>8575</v>
      </c>
      <c r="H3272" s="5">
        <v>77</v>
      </c>
      <c r="I3272" s="2">
        <v>477</v>
      </c>
    </row>
    <row r="3273" spans="3:9" x14ac:dyDescent="0.35">
      <c r="C3273" s="2" t="s">
        <v>51</v>
      </c>
      <c r="D3273" s="2" t="s">
        <v>20</v>
      </c>
      <c r="E3273" s="2" t="s">
        <v>65</v>
      </c>
      <c r="F3273" s="3">
        <v>44558</v>
      </c>
      <c r="G3273" s="4">
        <v>5950</v>
      </c>
      <c r="H3273" s="5">
        <v>29</v>
      </c>
      <c r="I3273" s="2">
        <v>458</v>
      </c>
    </row>
    <row r="3274" spans="3:9" x14ac:dyDescent="0.35">
      <c r="C3274" s="2" t="s">
        <v>66</v>
      </c>
      <c r="D3274" s="2" t="s">
        <v>40</v>
      </c>
      <c r="E3274" s="2" t="s">
        <v>25</v>
      </c>
      <c r="F3274" s="3">
        <v>44558</v>
      </c>
      <c r="G3274" s="4">
        <v>245</v>
      </c>
      <c r="H3274" s="5">
        <v>179</v>
      </c>
      <c r="I3274" s="2">
        <v>25</v>
      </c>
    </row>
    <row r="3275" spans="3:9" x14ac:dyDescent="0.35">
      <c r="C3275" s="2" t="s">
        <v>71</v>
      </c>
      <c r="D3275" s="2" t="s">
        <v>40</v>
      </c>
      <c r="E3275" s="2" t="s">
        <v>17</v>
      </c>
      <c r="F3275" s="3">
        <v>44558</v>
      </c>
      <c r="G3275" s="4">
        <v>14189</v>
      </c>
      <c r="H3275" s="5">
        <v>92</v>
      </c>
      <c r="I3275" s="2">
        <v>568</v>
      </c>
    </row>
    <row r="3276" spans="3:9" x14ac:dyDescent="0.35">
      <c r="C3276" s="2" t="s">
        <v>14</v>
      </c>
      <c r="D3276" s="2" t="s">
        <v>15</v>
      </c>
      <c r="E3276" s="2" t="s">
        <v>25</v>
      </c>
      <c r="F3276" s="3">
        <v>44558</v>
      </c>
      <c r="G3276" s="4">
        <v>6566</v>
      </c>
      <c r="H3276" s="5">
        <v>35</v>
      </c>
      <c r="I3276" s="2">
        <v>657</v>
      </c>
    </row>
    <row r="3277" spans="3:9" x14ac:dyDescent="0.35">
      <c r="C3277" s="2" t="s">
        <v>78</v>
      </c>
      <c r="D3277" s="2" t="s">
        <v>15</v>
      </c>
      <c r="E3277" s="2" t="s">
        <v>43</v>
      </c>
      <c r="F3277" s="3">
        <v>44558</v>
      </c>
      <c r="G3277" s="4">
        <v>6286</v>
      </c>
      <c r="H3277" s="5">
        <v>9</v>
      </c>
      <c r="I3277" s="2">
        <v>300</v>
      </c>
    </row>
    <row r="3278" spans="3:9" x14ac:dyDescent="0.35">
      <c r="C3278" s="2" t="s">
        <v>48</v>
      </c>
      <c r="D3278" s="2" t="s">
        <v>15</v>
      </c>
      <c r="E3278" s="2" t="s">
        <v>49</v>
      </c>
      <c r="F3278" s="3">
        <v>44558</v>
      </c>
      <c r="G3278" s="4">
        <v>10836</v>
      </c>
      <c r="H3278" s="5">
        <v>188</v>
      </c>
      <c r="I3278" s="2">
        <v>417</v>
      </c>
    </row>
    <row r="3279" spans="3:9" x14ac:dyDescent="0.35">
      <c r="C3279" s="2" t="s">
        <v>14</v>
      </c>
      <c r="D3279" s="2" t="s">
        <v>24</v>
      </c>
      <c r="E3279" s="2" t="s">
        <v>75</v>
      </c>
      <c r="F3279" s="3">
        <v>44558</v>
      </c>
      <c r="G3279" s="4">
        <v>616</v>
      </c>
      <c r="H3279" s="5">
        <v>220</v>
      </c>
      <c r="I3279" s="2">
        <v>44</v>
      </c>
    </row>
    <row r="3280" spans="3:9" x14ac:dyDescent="0.35">
      <c r="C3280" s="2" t="s">
        <v>71</v>
      </c>
      <c r="D3280" s="2" t="s">
        <v>40</v>
      </c>
      <c r="E3280" s="2" t="s">
        <v>53</v>
      </c>
      <c r="F3280" s="3">
        <v>44558</v>
      </c>
      <c r="G3280" s="4">
        <v>3528</v>
      </c>
      <c r="H3280" s="5">
        <v>134</v>
      </c>
      <c r="I3280" s="2">
        <v>147</v>
      </c>
    </row>
    <row r="3281" spans="3:9" x14ac:dyDescent="0.35">
      <c r="C3281" s="2" t="s">
        <v>76</v>
      </c>
      <c r="D3281" s="2" t="s">
        <v>45</v>
      </c>
      <c r="E3281" s="2" t="s">
        <v>49</v>
      </c>
      <c r="F3281" s="3">
        <v>44558</v>
      </c>
      <c r="G3281" s="4">
        <v>3584</v>
      </c>
      <c r="H3281" s="5">
        <v>209</v>
      </c>
      <c r="I3281" s="2">
        <v>163</v>
      </c>
    </row>
    <row r="3282" spans="3:9" x14ac:dyDescent="0.35">
      <c r="C3282" s="2" t="s">
        <v>52</v>
      </c>
      <c r="D3282" s="2" t="s">
        <v>20</v>
      </c>
      <c r="E3282" s="2" t="s">
        <v>43</v>
      </c>
      <c r="F3282" s="3">
        <v>44558</v>
      </c>
      <c r="G3282" s="4">
        <v>2149</v>
      </c>
      <c r="H3282" s="5">
        <v>224</v>
      </c>
      <c r="I3282" s="2">
        <v>98</v>
      </c>
    </row>
    <row r="3283" spans="3:9" x14ac:dyDescent="0.35">
      <c r="C3283" s="2" t="s">
        <v>37</v>
      </c>
      <c r="D3283" s="2" t="s">
        <v>20</v>
      </c>
      <c r="E3283" s="2" t="s">
        <v>75</v>
      </c>
      <c r="F3283" s="3">
        <v>44558</v>
      </c>
      <c r="G3283" s="4">
        <v>14476</v>
      </c>
      <c r="H3283" s="5">
        <v>123</v>
      </c>
      <c r="I3283" s="2">
        <v>658</v>
      </c>
    </row>
    <row r="3284" spans="3:9" x14ac:dyDescent="0.35">
      <c r="C3284" s="2" t="s">
        <v>23</v>
      </c>
      <c r="D3284" s="2" t="s">
        <v>20</v>
      </c>
      <c r="E3284" s="2" t="s">
        <v>75</v>
      </c>
      <c r="F3284" s="3">
        <v>44558</v>
      </c>
      <c r="G3284" s="4">
        <v>11760</v>
      </c>
      <c r="H3284" s="5">
        <v>118</v>
      </c>
      <c r="I3284" s="2">
        <v>840</v>
      </c>
    </row>
    <row r="3285" spans="3:9" x14ac:dyDescent="0.35">
      <c r="C3285" s="2" t="s">
        <v>35</v>
      </c>
      <c r="D3285" s="2" t="s">
        <v>45</v>
      </c>
      <c r="E3285" s="2" t="s">
        <v>43</v>
      </c>
      <c r="F3285" s="3">
        <v>44558</v>
      </c>
      <c r="G3285" s="4">
        <v>3339</v>
      </c>
      <c r="H3285" s="5">
        <v>257</v>
      </c>
      <c r="I3285" s="2">
        <v>167</v>
      </c>
    </row>
    <row r="3286" spans="3:9" x14ac:dyDescent="0.35">
      <c r="C3286" s="2" t="s">
        <v>76</v>
      </c>
      <c r="D3286" s="2" t="s">
        <v>15</v>
      </c>
      <c r="E3286" s="2" t="s">
        <v>39</v>
      </c>
      <c r="F3286" s="3">
        <v>44558</v>
      </c>
      <c r="G3286" s="4">
        <v>6510</v>
      </c>
      <c r="H3286" s="5">
        <v>29</v>
      </c>
      <c r="I3286" s="2">
        <v>326</v>
      </c>
    </row>
    <row r="3287" spans="3:9" x14ac:dyDescent="0.35">
      <c r="C3287" s="2" t="s">
        <v>42</v>
      </c>
      <c r="D3287" s="2" t="s">
        <v>24</v>
      </c>
      <c r="E3287" s="2" t="s">
        <v>32</v>
      </c>
      <c r="F3287" s="3">
        <v>44558</v>
      </c>
      <c r="G3287" s="4">
        <v>7042</v>
      </c>
      <c r="H3287" s="5">
        <v>51</v>
      </c>
      <c r="I3287" s="2">
        <v>307</v>
      </c>
    </row>
    <row r="3288" spans="3:9" x14ac:dyDescent="0.35">
      <c r="C3288" s="2" t="s">
        <v>41</v>
      </c>
      <c r="D3288" s="2" t="s">
        <v>45</v>
      </c>
      <c r="E3288" s="2" t="s">
        <v>61</v>
      </c>
      <c r="F3288" s="3">
        <v>44558</v>
      </c>
      <c r="G3288" s="4">
        <v>12768</v>
      </c>
      <c r="H3288" s="5">
        <v>19</v>
      </c>
      <c r="I3288" s="2">
        <v>456</v>
      </c>
    </row>
    <row r="3289" spans="3:9" x14ac:dyDescent="0.35">
      <c r="C3289" s="2" t="s">
        <v>77</v>
      </c>
      <c r="D3289" s="2" t="s">
        <v>15</v>
      </c>
      <c r="E3289" s="2" t="s">
        <v>32</v>
      </c>
      <c r="F3289" s="3">
        <v>44559</v>
      </c>
      <c r="G3289" s="4">
        <v>4102</v>
      </c>
      <c r="H3289" s="5">
        <v>79</v>
      </c>
      <c r="I3289" s="2">
        <v>196</v>
      </c>
    </row>
    <row r="3290" spans="3:9" x14ac:dyDescent="0.35">
      <c r="C3290" s="2" t="s">
        <v>76</v>
      </c>
      <c r="D3290" s="2" t="s">
        <v>24</v>
      </c>
      <c r="E3290" s="2" t="s">
        <v>32</v>
      </c>
      <c r="F3290" s="3">
        <v>44559</v>
      </c>
      <c r="G3290" s="4">
        <v>12180</v>
      </c>
      <c r="H3290" s="5">
        <v>169</v>
      </c>
      <c r="I3290" s="2">
        <v>580</v>
      </c>
    </row>
    <row r="3291" spans="3:9" x14ac:dyDescent="0.35">
      <c r="C3291" s="2" t="s">
        <v>56</v>
      </c>
      <c r="D3291" s="2" t="s">
        <v>45</v>
      </c>
      <c r="E3291" s="2" t="s">
        <v>39</v>
      </c>
      <c r="F3291" s="3">
        <v>44559</v>
      </c>
      <c r="G3291" s="4">
        <v>9506</v>
      </c>
      <c r="H3291" s="5">
        <v>318</v>
      </c>
      <c r="I3291" s="2">
        <v>529</v>
      </c>
    </row>
    <row r="3292" spans="3:9" x14ac:dyDescent="0.35">
      <c r="C3292" s="2" t="s">
        <v>62</v>
      </c>
      <c r="D3292" s="2" t="s">
        <v>24</v>
      </c>
      <c r="E3292" s="2" t="s">
        <v>17</v>
      </c>
      <c r="F3292" s="3">
        <v>44559</v>
      </c>
      <c r="G3292" s="4">
        <v>1162</v>
      </c>
      <c r="H3292" s="5">
        <v>232</v>
      </c>
      <c r="I3292" s="2">
        <v>41</v>
      </c>
    </row>
    <row r="3293" spans="3:9" x14ac:dyDescent="0.35">
      <c r="C3293" s="2" t="s">
        <v>70</v>
      </c>
      <c r="D3293" s="2" t="s">
        <v>24</v>
      </c>
      <c r="E3293" s="2" t="s">
        <v>72</v>
      </c>
      <c r="F3293" s="3">
        <v>44559</v>
      </c>
      <c r="G3293" s="4">
        <v>567</v>
      </c>
      <c r="H3293" s="5">
        <v>52</v>
      </c>
      <c r="I3293" s="2">
        <v>81</v>
      </c>
    </row>
    <row r="3294" spans="3:9" x14ac:dyDescent="0.35">
      <c r="C3294" s="2" t="s">
        <v>47</v>
      </c>
      <c r="D3294" s="2" t="s">
        <v>40</v>
      </c>
      <c r="E3294" s="2" t="s">
        <v>72</v>
      </c>
      <c r="F3294" s="3">
        <v>44559</v>
      </c>
      <c r="G3294" s="4">
        <v>8365</v>
      </c>
      <c r="H3294" s="5">
        <v>217</v>
      </c>
      <c r="I3294" s="2">
        <v>761</v>
      </c>
    </row>
    <row r="3295" spans="3:9" x14ac:dyDescent="0.35">
      <c r="C3295" s="2" t="s">
        <v>71</v>
      </c>
      <c r="D3295" s="2" t="s">
        <v>45</v>
      </c>
      <c r="E3295" s="2" t="s">
        <v>34</v>
      </c>
      <c r="F3295" s="3">
        <v>44559</v>
      </c>
      <c r="G3295" s="4">
        <v>4599</v>
      </c>
      <c r="H3295" s="5">
        <v>113</v>
      </c>
      <c r="I3295" s="2">
        <v>288</v>
      </c>
    </row>
    <row r="3296" spans="3:9" x14ac:dyDescent="0.35">
      <c r="C3296" s="2" t="s">
        <v>41</v>
      </c>
      <c r="D3296" s="2" t="s">
        <v>40</v>
      </c>
      <c r="E3296" s="2" t="s">
        <v>39</v>
      </c>
      <c r="F3296" s="3">
        <v>44559</v>
      </c>
      <c r="G3296" s="4">
        <v>7413</v>
      </c>
      <c r="H3296" s="5">
        <v>8</v>
      </c>
      <c r="I3296" s="2">
        <v>391</v>
      </c>
    </row>
    <row r="3297" spans="3:9" x14ac:dyDescent="0.35">
      <c r="C3297" s="2" t="s">
        <v>51</v>
      </c>
      <c r="D3297" s="2" t="s">
        <v>24</v>
      </c>
      <c r="E3297" s="2" t="s">
        <v>72</v>
      </c>
      <c r="F3297" s="3">
        <v>44559</v>
      </c>
      <c r="G3297" s="4">
        <v>6069</v>
      </c>
      <c r="H3297" s="5">
        <v>453</v>
      </c>
      <c r="I3297" s="2">
        <v>759</v>
      </c>
    </row>
    <row r="3298" spans="3:9" x14ac:dyDescent="0.35">
      <c r="C3298" s="2" t="s">
        <v>14</v>
      </c>
      <c r="D3298" s="2" t="s">
        <v>20</v>
      </c>
      <c r="E3298" s="2" t="s">
        <v>58</v>
      </c>
      <c r="F3298" s="3">
        <v>44559</v>
      </c>
      <c r="G3298" s="4">
        <v>5068</v>
      </c>
      <c r="H3298" s="5">
        <v>225</v>
      </c>
      <c r="I3298" s="2">
        <v>724</v>
      </c>
    </row>
    <row r="3299" spans="3:9" x14ac:dyDescent="0.35">
      <c r="C3299" s="2" t="s">
        <v>71</v>
      </c>
      <c r="D3299" s="2" t="s">
        <v>24</v>
      </c>
      <c r="E3299" s="2" t="s">
        <v>74</v>
      </c>
      <c r="F3299" s="3">
        <v>44559</v>
      </c>
      <c r="G3299" s="4">
        <v>5474</v>
      </c>
      <c r="H3299" s="5">
        <v>435</v>
      </c>
      <c r="I3299" s="2">
        <v>219</v>
      </c>
    </row>
    <row r="3300" spans="3:9" x14ac:dyDescent="0.35">
      <c r="C3300" s="2" t="s">
        <v>52</v>
      </c>
      <c r="D3300" s="2" t="s">
        <v>45</v>
      </c>
      <c r="E3300" s="2" t="s">
        <v>34</v>
      </c>
      <c r="F3300" s="3">
        <v>44560</v>
      </c>
      <c r="G3300" s="4">
        <v>9954</v>
      </c>
      <c r="H3300" s="5">
        <v>369</v>
      </c>
      <c r="I3300" s="2">
        <v>830</v>
      </c>
    </row>
    <row r="3301" spans="3:9" x14ac:dyDescent="0.35">
      <c r="C3301" s="2" t="s">
        <v>70</v>
      </c>
      <c r="D3301" s="2" t="s">
        <v>20</v>
      </c>
      <c r="E3301" s="2" t="s">
        <v>73</v>
      </c>
      <c r="F3301" s="3">
        <v>44561</v>
      </c>
      <c r="G3301" s="4">
        <v>11592</v>
      </c>
      <c r="H3301" s="5">
        <v>39</v>
      </c>
      <c r="I3301" s="2">
        <v>682</v>
      </c>
    </row>
    <row r="3302" spans="3:9" x14ac:dyDescent="0.35">
      <c r="C3302" s="2" t="s">
        <v>14</v>
      </c>
      <c r="D3302" s="2" t="s">
        <v>24</v>
      </c>
      <c r="E3302" s="2" t="s">
        <v>26</v>
      </c>
      <c r="F3302" s="3">
        <v>44587</v>
      </c>
      <c r="G3302" s="4">
        <v>4067</v>
      </c>
      <c r="H3302" s="5">
        <v>87</v>
      </c>
      <c r="I3302" s="2">
        <v>170</v>
      </c>
    </row>
    <row r="3303" spans="3:9" x14ac:dyDescent="0.35">
      <c r="C3303" s="2" t="s">
        <v>69</v>
      </c>
      <c r="D3303" s="2" t="s">
        <v>24</v>
      </c>
      <c r="E3303" s="2" t="s">
        <v>63</v>
      </c>
      <c r="F3303" s="3">
        <v>44566</v>
      </c>
      <c r="G3303" s="4">
        <v>14553</v>
      </c>
      <c r="H3303" s="5">
        <v>152</v>
      </c>
      <c r="I3303" s="2">
        <v>910</v>
      </c>
    </row>
    <row r="3304" spans="3:9" x14ac:dyDescent="0.35">
      <c r="C3304" s="2" t="s">
        <v>42</v>
      </c>
      <c r="D3304" s="2" t="s">
        <v>24</v>
      </c>
      <c r="E3304" s="2" t="s">
        <v>72</v>
      </c>
      <c r="F3304" s="3">
        <v>44585</v>
      </c>
      <c r="G3304" s="4">
        <v>2730</v>
      </c>
      <c r="H3304" s="5">
        <v>284</v>
      </c>
      <c r="I3304" s="2">
        <v>137</v>
      </c>
    </row>
    <row r="3305" spans="3:9" x14ac:dyDescent="0.35">
      <c r="C3305" s="2" t="s">
        <v>68</v>
      </c>
      <c r="D3305" s="2" t="s">
        <v>45</v>
      </c>
      <c r="E3305" s="2" t="s">
        <v>73</v>
      </c>
      <c r="F3305" s="3">
        <v>44580</v>
      </c>
      <c r="G3305" s="4">
        <v>9625</v>
      </c>
      <c r="H3305" s="5">
        <v>155</v>
      </c>
      <c r="I3305" s="2">
        <v>642</v>
      </c>
    </row>
    <row r="3306" spans="3:9" x14ac:dyDescent="0.35">
      <c r="C3306" s="2" t="s">
        <v>70</v>
      </c>
      <c r="D3306" s="2" t="s">
        <v>24</v>
      </c>
      <c r="E3306" s="2" t="s">
        <v>74</v>
      </c>
      <c r="F3306" s="3">
        <v>44589</v>
      </c>
      <c r="G3306" s="4">
        <v>10255</v>
      </c>
      <c r="H3306" s="5">
        <v>53</v>
      </c>
      <c r="I3306" s="2">
        <v>733</v>
      </c>
    </row>
    <row r="3307" spans="3:9" x14ac:dyDescent="0.35">
      <c r="C3307" s="2" t="s">
        <v>69</v>
      </c>
      <c r="D3307" s="2" t="s">
        <v>45</v>
      </c>
      <c r="E3307" s="2" t="s">
        <v>34</v>
      </c>
      <c r="F3307" s="3">
        <v>44566</v>
      </c>
      <c r="G3307" s="4">
        <v>1323</v>
      </c>
      <c r="H3307" s="5">
        <v>83</v>
      </c>
      <c r="I3307" s="2">
        <v>67</v>
      </c>
    </row>
    <row r="3308" spans="3:9" x14ac:dyDescent="0.35">
      <c r="C3308" s="2" t="s">
        <v>35</v>
      </c>
      <c r="D3308" s="2" t="s">
        <v>15</v>
      </c>
      <c r="E3308" s="2" t="s">
        <v>39</v>
      </c>
      <c r="F3308" s="3">
        <v>44589</v>
      </c>
      <c r="G3308" s="4">
        <v>16800</v>
      </c>
      <c r="H3308" s="5">
        <v>92</v>
      </c>
      <c r="I3308" s="2">
        <v>800</v>
      </c>
    </row>
    <row r="3309" spans="3:9" x14ac:dyDescent="0.35">
      <c r="C3309" s="2" t="s">
        <v>68</v>
      </c>
      <c r="D3309" s="2" t="s">
        <v>28</v>
      </c>
      <c r="E3309" s="2" t="s">
        <v>43</v>
      </c>
      <c r="F3309" s="3">
        <v>44571</v>
      </c>
      <c r="G3309" s="4">
        <v>2996</v>
      </c>
      <c r="H3309" s="5">
        <v>134</v>
      </c>
      <c r="I3309" s="2">
        <v>428</v>
      </c>
    </row>
    <row r="3310" spans="3:9" x14ac:dyDescent="0.35">
      <c r="C3310" s="2" t="s">
        <v>70</v>
      </c>
      <c r="D3310" s="2" t="s">
        <v>20</v>
      </c>
      <c r="E3310" s="2" t="s">
        <v>32</v>
      </c>
      <c r="F3310" s="3">
        <v>44574</v>
      </c>
      <c r="G3310" s="4">
        <v>9093</v>
      </c>
      <c r="H3310" s="5">
        <v>10</v>
      </c>
      <c r="I3310" s="2">
        <v>325</v>
      </c>
    </row>
    <row r="3311" spans="3:9" x14ac:dyDescent="0.35">
      <c r="C3311" s="2" t="s">
        <v>77</v>
      </c>
      <c r="D3311" s="2" t="s">
        <v>24</v>
      </c>
      <c r="E3311" s="2" t="s">
        <v>74</v>
      </c>
      <c r="F3311" s="3">
        <v>44566</v>
      </c>
      <c r="G3311" s="4">
        <v>1400</v>
      </c>
      <c r="H3311" s="5">
        <v>158</v>
      </c>
      <c r="I3311" s="2">
        <v>88</v>
      </c>
    </row>
    <row r="3312" spans="3:9" x14ac:dyDescent="0.35">
      <c r="C3312" s="2" t="s">
        <v>14</v>
      </c>
      <c r="D3312" s="2" t="s">
        <v>20</v>
      </c>
      <c r="E3312" s="2" t="s">
        <v>61</v>
      </c>
      <c r="F3312" s="3">
        <v>44574</v>
      </c>
      <c r="G3312" s="4">
        <v>2947</v>
      </c>
      <c r="H3312" s="5">
        <v>62</v>
      </c>
      <c r="I3312" s="2">
        <v>328</v>
      </c>
    </row>
    <row r="3313" spans="3:9" x14ac:dyDescent="0.35">
      <c r="C3313" s="2" t="s">
        <v>37</v>
      </c>
      <c r="D3313" s="2" t="s">
        <v>24</v>
      </c>
      <c r="E3313" s="2" t="s">
        <v>57</v>
      </c>
      <c r="F3313" s="3">
        <v>44564</v>
      </c>
      <c r="G3313" s="4">
        <v>4830</v>
      </c>
      <c r="H3313" s="5">
        <v>71</v>
      </c>
      <c r="I3313" s="2">
        <v>537</v>
      </c>
    </row>
    <row r="3314" spans="3:9" x14ac:dyDescent="0.35">
      <c r="C3314" s="2" t="s">
        <v>52</v>
      </c>
      <c r="D3314" s="2" t="s">
        <v>15</v>
      </c>
      <c r="E3314" s="2" t="s">
        <v>63</v>
      </c>
      <c r="F3314" s="3">
        <v>44566</v>
      </c>
      <c r="G3314" s="4">
        <v>3444</v>
      </c>
      <c r="H3314" s="5">
        <v>265</v>
      </c>
      <c r="I3314" s="2">
        <v>173</v>
      </c>
    </row>
    <row r="3315" spans="3:9" x14ac:dyDescent="0.35">
      <c r="C3315" s="2" t="s">
        <v>41</v>
      </c>
      <c r="D3315" s="2" t="s">
        <v>20</v>
      </c>
      <c r="E3315" s="2" t="s">
        <v>26</v>
      </c>
      <c r="F3315" s="3">
        <v>44582</v>
      </c>
      <c r="G3315" s="4">
        <v>16121</v>
      </c>
      <c r="H3315" s="5">
        <v>487</v>
      </c>
      <c r="I3315" s="2">
        <v>621</v>
      </c>
    </row>
    <row r="3316" spans="3:9" x14ac:dyDescent="0.35">
      <c r="C3316" s="2" t="s">
        <v>41</v>
      </c>
      <c r="D3316" s="2" t="s">
        <v>24</v>
      </c>
      <c r="E3316" s="2" t="s">
        <v>75</v>
      </c>
      <c r="F3316" s="3">
        <v>44565</v>
      </c>
      <c r="G3316" s="4">
        <v>2149</v>
      </c>
      <c r="H3316" s="5">
        <v>192</v>
      </c>
      <c r="I3316" s="2">
        <v>114</v>
      </c>
    </row>
    <row r="3317" spans="3:9" x14ac:dyDescent="0.35">
      <c r="C3317" s="2" t="s">
        <v>23</v>
      </c>
      <c r="D3317" s="2" t="s">
        <v>40</v>
      </c>
      <c r="E3317" s="2" t="s">
        <v>58</v>
      </c>
      <c r="F3317" s="3">
        <v>44582</v>
      </c>
      <c r="G3317" s="4">
        <v>5649</v>
      </c>
      <c r="H3317" s="5">
        <v>151</v>
      </c>
      <c r="I3317" s="2">
        <v>354</v>
      </c>
    </row>
    <row r="3318" spans="3:9" x14ac:dyDescent="0.35">
      <c r="C3318" s="2" t="s">
        <v>33</v>
      </c>
      <c r="D3318" s="2" t="s">
        <v>15</v>
      </c>
      <c r="E3318" s="2" t="s">
        <v>58</v>
      </c>
      <c r="F3318" s="3">
        <v>44589</v>
      </c>
      <c r="G3318" s="4">
        <v>2842</v>
      </c>
      <c r="H3318" s="5">
        <v>72</v>
      </c>
      <c r="I3318" s="2">
        <v>203</v>
      </c>
    </row>
    <row r="3319" spans="3:9" x14ac:dyDescent="0.35">
      <c r="C3319" s="2" t="s">
        <v>69</v>
      </c>
      <c r="D3319" s="2" t="s">
        <v>20</v>
      </c>
      <c r="E3319" s="2" t="s">
        <v>17</v>
      </c>
      <c r="F3319" s="3">
        <v>44579</v>
      </c>
      <c r="G3319" s="4">
        <v>2296</v>
      </c>
      <c r="H3319" s="5">
        <v>302</v>
      </c>
      <c r="I3319" s="2">
        <v>144</v>
      </c>
    </row>
    <row r="3320" spans="3:9" x14ac:dyDescent="0.35">
      <c r="C3320" s="2" t="s">
        <v>76</v>
      </c>
      <c r="D3320" s="2" t="s">
        <v>28</v>
      </c>
      <c r="E3320" s="2" t="s">
        <v>74</v>
      </c>
      <c r="F3320" s="3">
        <v>44572</v>
      </c>
      <c r="G3320" s="4">
        <v>12481</v>
      </c>
      <c r="H3320" s="5">
        <v>177</v>
      </c>
      <c r="I3320" s="2">
        <v>1041</v>
      </c>
    </row>
    <row r="3321" spans="3:9" x14ac:dyDescent="0.35">
      <c r="C3321" s="2" t="s">
        <v>78</v>
      </c>
      <c r="D3321" s="2" t="s">
        <v>40</v>
      </c>
      <c r="E3321" s="2" t="s">
        <v>34</v>
      </c>
      <c r="F3321" s="3">
        <v>44564</v>
      </c>
      <c r="G3321" s="4">
        <v>8701</v>
      </c>
      <c r="H3321" s="5">
        <v>360</v>
      </c>
      <c r="I3321" s="2">
        <v>363</v>
      </c>
    </row>
    <row r="3322" spans="3:9" x14ac:dyDescent="0.35">
      <c r="C3322" s="2" t="s">
        <v>77</v>
      </c>
      <c r="D3322" s="2" t="s">
        <v>28</v>
      </c>
      <c r="E3322" s="2" t="s">
        <v>73</v>
      </c>
      <c r="F3322" s="3">
        <v>44565</v>
      </c>
      <c r="G3322" s="4">
        <v>1337</v>
      </c>
      <c r="H3322" s="5">
        <v>513</v>
      </c>
      <c r="I3322" s="2">
        <v>103</v>
      </c>
    </row>
    <row r="3323" spans="3:9" x14ac:dyDescent="0.35">
      <c r="C3323" s="2" t="s">
        <v>70</v>
      </c>
      <c r="D3323" s="2" t="s">
        <v>24</v>
      </c>
      <c r="E3323" s="2" t="s">
        <v>57</v>
      </c>
      <c r="F3323" s="3">
        <v>44568</v>
      </c>
      <c r="G3323" s="4">
        <v>1470</v>
      </c>
      <c r="H3323" s="5">
        <v>424</v>
      </c>
      <c r="I3323" s="2">
        <v>123</v>
      </c>
    </row>
    <row r="3324" spans="3:9" x14ac:dyDescent="0.35">
      <c r="C3324" s="2" t="s">
        <v>59</v>
      </c>
      <c r="D3324" s="2" t="s">
        <v>28</v>
      </c>
      <c r="E3324" s="2" t="s">
        <v>34</v>
      </c>
      <c r="F3324" s="3">
        <v>44589</v>
      </c>
      <c r="G3324" s="4">
        <v>9373</v>
      </c>
      <c r="H3324" s="5">
        <v>25</v>
      </c>
      <c r="I3324" s="2">
        <v>427</v>
      </c>
    </row>
    <row r="3325" spans="3:9" x14ac:dyDescent="0.35">
      <c r="C3325" s="2" t="s">
        <v>52</v>
      </c>
      <c r="D3325" s="2" t="s">
        <v>15</v>
      </c>
      <c r="E3325" s="2" t="s">
        <v>58</v>
      </c>
      <c r="F3325" s="3">
        <v>44568</v>
      </c>
      <c r="G3325" s="4">
        <v>2877</v>
      </c>
      <c r="H3325" s="5">
        <v>100</v>
      </c>
      <c r="I3325" s="2">
        <v>206</v>
      </c>
    </row>
    <row r="3326" spans="3:9" x14ac:dyDescent="0.35">
      <c r="C3326" s="2" t="s">
        <v>56</v>
      </c>
      <c r="D3326" s="2" t="s">
        <v>40</v>
      </c>
      <c r="E3326" s="2" t="s">
        <v>49</v>
      </c>
      <c r="F3326" s="3">
        <v>44581</v>
      </c>
      <c r="G3326" s="4">
        <v>8113</v>
      </c>
      <c r="H3326" s="5">
        <v>73</v>
      </c>
      <c r="I3326" s="2">
        <v>1353</v>
      </c>
    </row>
    <row r="3327" spans="3:9" x14ac:dyDescent="0.35">
      <c r="C3327" s="2" t="s">
        <v>78</v>
      </c>
      <c r="D3327" s="2" t="s">
        <v>45</v>
      </c>
      <c r="E3327" s="2" t="s">
        <v>57</v>
      </c>
      <c r="F3327" s="3">
        <v>44564</v>
      </c>
      <c r="G3327" s="4">
        <v>12145</v>
      </c>
      <c r="H3327" s="5">
        <v>55</v>
      </c>
      <c r="I3327" s="2">
        <v>1013</v>
      </c>
    </row>
    <row r="3328" spans="3:9" x14ac:dyDescent="0.35">
      <c r="C3328" s="2" t="s">
        <v>78</v>
      </c>
      <c r="D3328" s="2" t="s">
        <v>20</v>
      </c>
      <c r="E3328" s="2" t="s">
        <v>57</v>
      </c>
      <c r="F3328" s="3">
        <v>44568</v>
      </c>
      <c r="G3328" s="4">
        <v>14665</v>
      </c>
      <c r="H3328" s="5">
        <v>299</v>
      </c>
      <c r="I3328" s="2">
        <v>1467</v>
      </c>
    </row>
    <row r="3329" spans="3:9" x14ac:dyDescent="0.35">
      <c r="C3329" s="2" t="s">
        <v>41</v>
      </c>
      <c r="D3329" s="2" t="s">
        <v>45</v>
      </c>
      <c r="E3329" s="2" t="s">
        <v>49</v>
      </c>
      <c r="F3329" s="3">
        <v>44587</v>
      </c>
      <c r="G3329" s="4">
        <v>8421</v>
      </c>
      <c r="H3329" s="5">
        <v>42</v>
      </c>
      <c r="I3329" s="2">
        <v>1404</v>
      </c>
    </row>
    <row r="3330" spans="3:9" x14ac:dyDescent="0.35">
      <c r="C3330" s="2" t="s">
        <v>56</v>
      </c>
      <c r="D3330" s="2" t="s">
        <v>45</v>
      </c>
      <c r="E3330" s="2" t="s">
        <v>38</v>
      </c>
      <c r="F3330" s="3">
        <v>44575</v>
      </c>
      <c r="G3330" s="4">
        <v>6307</v>
      </c>
      <c r="H3330" s="5">
        <v>110</v>
      </c>
      <c r="I3330" s="2">
        <v>574</v>
      </c>
    </row>
    <row r="3331" spans="3:9" x14ac:dyDescent="0.35">
      <c r="C3331" s="2" t="s">
        <v>30</v>
      </c>
      <c r="D3331" s="2" t="s">
        <v>40</v>
      </c>
      <c r="E3331" s="2" t="s">
        <v>16</v>
      </c>
      <c r="F3331" s="3">
        <v>44564</v>
      </c>
      <c r="G3331" s="4">
        <v>13048</v>
      </c>
      <c r="H3331" s="5">
        <v>154</v>
      </c>
      <c r="I3331" s="2">
        <v>653</v>
      </c>
    </row>
    <row r="3332" spans="3:9" x14ac:dyDescent="0.35">
      <c r="C3332" s="2" t="s">
        <v>54</v>
      </c>
      <c r="D3332" s="2" t="s">
        <v>45</v>
      </c>
      <c r="E3332" s="2" t="s">
        <v>43</v>
      </c>
      <c r="F3332" s="3">
        <v>44579</v>
      </c>
      <c r="G3332" s="4">
        <v>10192</v>
      </c>
      <c r="H3332" s="5">
        <v>228</v>
      </c>
      <c r="I3332" s="2">
        <v>1274</v>
      </c>
    </row>
    <row r="3333" spans="3:9" x14ac:dyDescent="0.35">
      <c r="C3333" s="2" t="s">
        <v>48</v>
      </c>
      <c r="D3333" s="2" t="s">
        <v>28</v>
      </c>
      <c r="E3333" s="2" t="s">
        <v>38</v>
      </c>
      <c r="F3333" s="3">
        <v>44580</v>
      </c>
      <c r="G3333" s="4">
        <v>3857</v>
      </c>
      <c r="H3333" s="5">
        <v>42</v>
      </c>
      <c r="I3333" s="2">
        <v>322</v>
      </c>
    </row>
    <row r="3334" spans="3:9" x14ac:dyDescent="0.35">
      <c r="C3334" s="2" t="s">
        <v>42</v>
      </c>
      <c r="D3334" s="2" t="s">
        <v>15</v>
      </c>
      <c r="E3334" s="2" t="s">
        <v>58</v>
      </c>
      <c r="F3334" s="3">
        <v>44585</v>
      </c>
      <c r="G3334" s="4">
        <v>3997</v>
      </c>
      <c r="H3334" s="5">
        <v>119</v>
      </c>
      <c r="I3334" s="2">
        <v>236</v>
      </c>
    </row>
    <row r="3335" spans="3:9" x14ac:dyDescent="0.35">
      <c r="C3335" s="2" t="s">
        <v>23</v>
      </c>
      <c r="D3335" s="2" t="s">
        <v>20</v>
      </c>
      <c r="E3335" s="2" t="s">
        <v>39</v>
      </c>
      <c r="F3335" s="3">
        <v>44566</v>
      </c>
      <c r="G3335" s="4">
        <v>1183</v>
      </c>
      <c r="H3335" s="5">
        <v>202</v>
      </c>
      <c r="I3335" s="2">
        <v>54</v>
      </c>
    </row>
    <row r="3336" spans="3:9" x14ac:dyDescent="0.35">
      <c r="C3336" s="2" t="s">
        <v>78</v>
      </c>
      <c r="D3336" s="2" t="s">
        <v>15</v>
      </c>
      <c r="E3336" s="2" t="s">
        <v>57</v>
      </c>
      <c r="F3336" s="3">
        <v>44571</v>
      </c>
      <c r="G3336" s="4">
        <v>9849</v>
      </c>
      <c r="H3336" s="5">
        <v>71</v>
      </c>
      <c r="I3336" s="2">
        <v>1095</v>
      </c>
    </row>
    <row r="3337" spans="3:9" x14ac:dyDescent="0.35">
      <c r="C3337" s="2" t="s">
        <v>30</v>
      </c>
      <c r="D3337" s="2" t="s">
        <v>45</v>
      </c>
      <c r="E3337" s="2" t="s">
        <v>63</v>
      </c>
      <c r="F3337" s="3">
        <v>44575</v>
      </c>
      <c r="G3337" s="4">
        <v>7756</v>
      </c>
      <c r="H3337" s="5">
        <v>232</v>
      </c>
      <c r="I3337" s="2">
        <v>409</v>
      </c>
    </row>
    <row r="3338" spans="3:9" x14ac:dyDescent="0.35">
      <c r="C3338" s="2" t="s">
        <v>52</v>
      </c>
      <c r="D3338" s="2" t="s">
        <v>20</v>
      </c>
      <c r="E3338" s="2" t="s">
        <v>58</v>
      </c>
      <c r="F3338" s="3">
        <v>44582</v>
      </c>
      <c r="G3338" s="4">
        <v>2058</v>
      </c>
      <c r="H3338" s="5">
        <v>147</v>
      </c>
      <c r="I3338" s="2">
        <v>147</v>
      </c>
    </row>
    <row r="3339" spans="3:9" x14ac:dyDescent="0.35">
      <c r="C3339" s="2" t="s">
        <v>30</v>
      </c>
      <c r="D3339" s="2" t="s">
        <v>15</v>
      </c>
      <c r="E3339" s="2" t="s">
        <v>38</v>
      </c>
      <c r="F3339" s="3">
        <v>44568</v>
      </c>
      <c r="G3339" s="4">
        <v>8477</v>
      </c>
      <c r="H3339" s="5">
        <v>156</v>
      </c>
      <c r="I3339" s="2">
        <v>707</v>
      </c>
    </row>
    <row r="3340" spans="3:9" x14ac:dyDescent="0.35">
      <c r="C3340" s="2" t="s">
        <v>30</v>
      </c>
      <c r="D3340" s="2" t="s">
        <v>15</v>
      </c>
      <c r="E3340" s="2" t="s">
        <v>58</v>
      </c>
      <c r="F3340" s="3">
        <v>44580</v>
      </c>
      <c r="G3340" s="4">
        <v>3647</v>
      </c>
      <c r="H3340" s="5">
        <v>266</v>
      </c>
      <c r="I3340" s="2">
        <v>215</v>
      </c>
    </row>
    <row r="3341" spans="3:9" x14ac:dyDescent="0.35">
      <c r="C3341" s="2" t="s">
        <v>78</v>
      </c>
      <c r="D3341" s="2" t="s">
        <v>15</v>
      </c>
      <c r="E3341" s="2" t="s">
        <v>74</v>
      </c>
      <c r="F3341" s="3">
        <v>44579</v>
      </c>
      <c r="G3341" s="4">
        <v>5985</v>
      </c>
      <c r="H3341" s="5">
        <v>194</v>
      </c>
      <c r="I3341" s="2">
        <v>461</v>
      </c>
    </row>
    <row r="3342" spans="3:9" x14ac:dyDescent="0.35">
      <c r="C3342" s="2" t="s">
        <v>66</v>
      </c>
      <c r="D3342" s="2" t="s">
        <v>24</v>
      </c>
      <c r="E3342" s="2" t="s">
        <v>65</v>
      </c>
      <c r="F3342" s="3">
        <v>44586</v>
      </c>
      <c r="G3342" s="4">
        <v>8218</v>
      </c>
      <c r="H3342" s="5">
        <v>117</v>
      </c>
      <c r="I3342" s="2">
        <v>822</v>
      </c>
    </row>
    <row r="3343" spans="3:9" x14ac:dyDescent="0.35">
      <c r="C3343" s="2" t="s">
        <v>69</v>
      </c>
      <c r="D3343" s="2" t="s">
        <v>15</v>
      </c>
      <c r="E3343" s="2" t="s">
        <v>58</v>
      </c>
      <c r="F3343" s="3">
        <v>44574</v>
      </c>
      <c r="G3343" s="4">
        <v>4494</v>
      </c>
      <c r="H3343" s="5">
        <v>131</v>
      </c>
      <c r="I3343" s="2">
        <v>265</v>
      </c>
    </row>
    <row r="3344" spans="3:9" x14ac:dyDescent="0.35">
      <c r="C3344" s="2" t="s">
        <v>52</v>
      </c>
      <c r="D3344" s="2" t="s">
        <v>40</v>
      </c>
      <c r="E3344" s="2" t="s">
        <v>61</v>
      </c>
      <c r="F3344" s="3">
        <v>44586</v>
      </c>
      <c r="G3344" s="4">
        <v>4900</v>
      </c>
      <c r="H3344" s="5">
        <v>167</v>
      </c>
      <c r="I3344" s="2">
        <v>700</v>
      </c>
    </row>
    <row r="3345" spans="3:9" x14ac:dyDescent="0.35">
      <c r="C3345" s="2" t="s">
        <v>76</v>
      </c>
      <c r="D3345" s="2" t="s">
        <v>15</v>
      </c>
      <c r="E3345" s="2" t="s">
        <v>25</v>
      </c>
      <c r="F3345" s="3">
        <v>44568</v>
      </c>
      <c r="G3345" s="4">
        <v>11949</v>
      </c>
      <c r="H3345" s="5">
        <v>175</v>
      </c>
      <c r="I3345" s="2">
        <v>1328</v>
      </c>
    </row>
    <row r="3346" spans="3:9" x14ac:dyDescent="0.35">
      <c r="C3346" s="2" t="s">
        <v>66</v>
      </c>
      <c r="D3346" s="2" t="s">
        <v>40</v>
      </c>
      <c r="E3346" s="2" t="s">
        <v>31</v>
      </c>
      <c r="F3346" s="3">
        <v>44572</v>
      </c>
      <c r="G3346" s="4">
        <v>13139</v>
      </c>
      <c r="H3346" s="5">
        <v>371</v>
      </c>
      <c r="I3346" s="2">
        <v>939</v>
      </c>
    </row>
    <row r="3347" spans="3:9" x14ac:dyDescent="0.35">
      <c r="C3347" s="2" t="s">
        <v>62</v>
      </c>
      <c r="D3347" s="2" t="s">
        <v>15</v>
      </c>
      <c r="E3347" s="2" t="s">
        <v>25</v>
      </c>
      <c r="F3347" s="3">
        <v>44567</v>
      </c>
      <c r="G3347" s="4">
        <v>8288</v>
      </c>
      <c r="H3347" s="5">
        <v>133</v>
      </c>
      <c r="I3347" s="2">
        <v>1382</v>
      </c>
    </row>
    <row r="3348" spans="3:9" x14ac:dyDescent="0.35">
      <c r="C3348" s="2" t="s">
        <v>48</v>
      </c>
      <c r="D3348" s="2" t="s">
        <v>45</v>
      </c>
      <c r="E3348" s="2" t="s">
        <v>17</v>
      </c>
      <c r="F3348" s="3">
        <v>44575</v>
      </c>
      <c r="G3348" s="4">
        <v>2765</v>
      </c>
      <c r="H3348" s="5">
        <v>127</v>
      </c>
      <c r="I3348" s="2">
        <v>185</v>
      </c>
    </row>
    <row r="3349" spans="3:9" x14ac:dyDescent="0.35">
      <c r="C3349" s="2" t="s">
        <v>41</v>
      </c>
      <c r="D3349" s="2" t="s">
        <v>15</v>
      </c>
      <c r="E3349" s="2" t="s">
        <v>73</v>
      </c>
      <c r="F3349" s="3">
        <v>44580</v>
      </c>
      <c r="G3349" s="4">
        <v>3794</v>
      </c>
      <c r="H3349" s="5">
        <v>288</v>
      </c>
      <c r="I3349" s="2">
        <v>271</v>
      </c>
    </row>
    <row r="3350" spans="3:9" x14ac:dyDescent="0.35">
      <c r="C3350" s="2" t="s">
        <v>59</v>
      </c>
      <c r="D3350" s="2" t="s">
        <v>24</v>
      </c>
      <c r="E3350" s="2" t="s">
        <v>26</v>
      </c>
      <c r="F3350" s="3">
        <v>44566</v>
      </c>
      <c r="G3350" s="4">
        <v>714</v>
      </c>
      <c r="H3350" s="5">
        <v>46</v>
      </c>
      <c r="I3350" s="2">
        <v>30</v>
      </c>
    </row>
    <row r="3351" spans="3:9" x14ac:dyDescent="0.35">
      <c r="C3351" s="2" t="s">
        <v>23</v>
      </c>
      <c r="D3351" s="2" t="s">
        <v>40</v>
      </c>
      <c r="E3351" s="2" t="s">
        <v>34</v>
      </c>
      <c r="F3351" s="3">
        <v>44571</v>
      </c>
      <c r="G3351" s="4">
        <v>9779</v>
      </c>
      <c r="H3351" s="5">
        <v>83</v>
      </c>
      <c r="I3351" s="2">
        <v>426</v>
      </c>
    </row>
    <row r="3352" spans="3:9" x14ac:dyDescent="0.35">
      <c r="C3352" s="2" t="s">
        <v>66</v>
      </c>
      <c r="D3352" s="2" t="s">
        <v>20</v>
      </c>
      <c r="E3352" s="2" t="s">
        <v>17</v>
      </c>
      <c r="F3352" s="3">
        <v>44568</v>
      </c>
      <c r="G3352" s="4">
        <v>6237</v>
      </c>
      <c r="H3352" s="5">
        <v>220</v>
      </c>
      <c r="I3352" s="2">
        <v>446</v>
      </c>
    </row>
    <row r="3353" spans="3:9" x14ac:dyDescent="0.35">
      <c r="C3353" s="2" t="s">
        <v>37</v>
      </c>
      <c r="D3353" s="2" t="s">
        <v>28</v>
      </c>
      <c r="E3353" s="2" t="s">
        <v>65</v>
      </c>
      <c r="F3353" s="3">
        <v>44589</v>
      </c>
      <c r="G3353" s="4">
        <v>6573</v>
      </c>
      <c r="H3353" s="5">
        <v>480</v>
      </c>
      <c r="I3353" s="2">
        <v>598</v>
      </c>
    </row>
    <row r="3354" spans="3:9" x14ac:dyDescent="0.35">
      <c r="C3354" s="2" t="s">
        <v>48</v>
      </c>
      <c r="D3354" s="2" t="s">
        <v>28</v>
      </c>
      <c r="E3354" s="2" t="s">
        <v>25</v>
      </c>
      <c r="F3354" s="3">
        <v>44567</v>
      </c>
      <c r="G3354" s="4">
        <v>14777</v>
      </c>
      <c r="H3354" s="5">
        <v>110</v>
      </c>
      <c r="I3354" s="2">
        <v>2463</v>
      </c>
    </row>
    <row r="3355" spans="3:9" x14ac:dyDescent="0.35">
      <c r="C3355" s="2" t="s">
        <v>62</v>
      </c>
      <c r="D3355" s="2" t="s">
        <v>28</v>
      </c>
      <c r="E3355" s="2" t="s">
        <v>75</v>
      </c>
      <c r="F3355" s="3">
        <v>44575</v>
      </c>
      <c r="G3355" s="4">
        <v>609</v>
      </c>
      <c r="H3355" s="5">
        <v>429</v>
      </c>
      <c r="I3355" s="2">
        <v>36</v>
      </c>
    </row>
    <row r="3356" spans="3:9" x14ac:dyDescent="0.35">
      <c r="C3356" s="2" t="s">
        <v>64</v>
      </c>
      <c r="D3356" s="2" t="s">
        <v>45</v>
      </c>
      <c r="E3356" s="2" t="s">
        <v>34</v>
      </c>
      <c r="F3356" s="3">
        <v>44568</v>
      </c>
      <c r="G3356" s="4">
        <v>2660</v>
      </c>
      <c r="H3356" s="5">
        <v>123</v>
      </c>
      <c r="I3356" s="2">
        <v>133</v>
      </c>
    </row>
    <row r="3357" spans="3:9" x14ac:dyDescent="0.35">
      <c r="C3357" s="2" t="s">
        <v>68</v>
      </c>
      <c r="D3357" s="2" t="s">
        <v>20</v>
      </c>
      <c r="E3357" s="2" t="s">
        <v>26</v>
      </c>
      <c r="F3357" s="3">
        <v>44587</v>
      </c>
      <c r="G3357" s="4">
        <v>5208</v>
      </c>
      <c r="H3357" s="5">
        <v>126</v>
      </c>
      <c r="I3357" s="2">
        <v>193</v>
      </c>
    </row>
    <row r="3358" spans="3:9" x14ac:dyDescent="0.35">
      <c r="C3358" s="2" t="s">
        <v>71</v>
      </c>
      <c r="D3358" s="2" t="s">
        <v>15</v>
      </c>
      <c r="E3358" s="2" t="s">
        <v>43</v>
      </c>
      <c r="F3358" s="3">
        <v>44585</v>
      </c>
      <c r="G3358" s="4">
        <v>231</v>
      </c>
      <c r="H3358" s="5">
        <v>332</v>
      </c>
      <c r="I3358" s="2">
        <v>33</v>
      </c>
    </row>
    <row r="3359" spans="3:9" x14ac:dyDescent="0.35">
      <c r="C3359" s="2" t="s">
        <v>47</v>
      </c>
      <c r="D3359" s="2" t="s">
        <v>28</v>
      </c>
      <c r="E3359" s="2" t="s">
        <v>73</v>
      </c>
      <c r="F3359" s="3">
        <v>44582</v>
      </c>
      <c r="G3359" s="4">
        <v>12341</v>
      </c>
      <c r="H3359" s="5">
        <v>127</v>
      </c>
      <c r="I3359" s="2">
        <v>1029</v>
      </c>
    </row>
    <row r="3360" spans="3:9" x14ac:dyDescent="0.35">
      <c r="C3360" s="2" t="s">
        <v>68</v>
      </c>
      <c r="D3360" s="2" t="s">
        <v>45</v>
      </c>
      <c r="E3360" s="2" t="s">
        <v>53</v>
      </c>
      <c r="F3360" s="3">
        <v>44572</v>
      </c>
      <c r="G3360" s="4">
        <v>1799</v>
      </c>
      <c r="H3360" s="5">
        <v>37</v>
      </c>
      <c r="I3360" s="2">
        <v>164</v>
      </c>
    </row>
    <row r="3361" spans="3:9" x14ac:dyDescent="0.35">
      <c r="C3361" s="2" t="s">
        <v>42</v>
      </c>
      <c r="D3361" s="2" t="s">
        <v>24</v>
      </c>
      <c r="E3361" s="2" t="s">
        <v>44</v>
      </c>
      <c r="F3361" s="3">
        <v>44574</v>
      </c>
      <c r="G3361" s="4">
        <v>11130</v>
      </c>
      <c r="H3361" s="5">
        <v>83</v>
      </c>
      <c r="I3361" s="2">
        <v>1237</v>
      </c>
    </row>
    <row r="3362" spans="3:9" x14ac:dyDescent="0.35">
      <c r="C3362" s="2" t="s">
        <v>76</v>
      </c>
      <c r="D3362" s="2" t="s">
        <v>24</v>
      </c>
      <c r="E3362" s="2" t="s">
        <v>17</v>
      </c>
      <c r="F3362" s="3">
        <v>44572</v>
      </c>
      <c r="G3362" s="4">
        <v>2282</v>
      </c>
      <c r="H3362" s="5">
        <v>37</v>
      </c>
      <c r="I3362" s="2">
        <v>163</v>
      </c>
    </row>
    <row r="3363" spans="3:9" x14ac:dyDescent="0.35">
      <c r="C3363" s="2" t="s">
        <v>64</v>
      </c>
      <c r="D3363" s="2" t="s">
        <v>15</v>
      </c>
      <c r="E3363" s="2" t="s">
        <v>25</v>
      </c>
      <c r="F3363" s="3">
        <v>44581</v>
      </c>
      <c r="G3363" s="4">
        <v>2611</v>
      </c>
      <c r="H3363" s="5">
        <v>92</v>
      </c>
      <c r="I3363" s="2">
        <v>373</v>
      </c>
    </row>
    <row r="3364" spans="3:9" x14ac:dyDescent="0.35">
      <c r="C3364" s="2" t="s">
        <v>66</v>
      </c>
      <c r="D3364" s="2" t="s">
        <v>40</v>
      </c>
      <c r="E3364" s="2" t="s">
        <v>43</v>
      </c>
      <c r="F3364" s="3">
        <v>44579</v>
      </c>
      <c r="G3364" s="4">
        <v>812</v>
      </c>
      <c r="H3364" s="5">
        <v>147</v>
      </c>
      <c r="I3364" s="2">
        <v>116</v>
      </c>
    </row>
    <row r="3365" spans="3:9" x14ac:dyDescent="0.35">
      <c r="C3365" s="2" t="s">
        <v>33</v>
      </c>
      <c r="D3365" s="2" t="s">
        <v>15</v>
      </c>
      <c r="E3365" s="2" t="s">
        <v>75</v>
      </c>
      <c r="F3365" s="3">
        <v>44580</v>
      </c>
      <c r="G3365" s="4">
        <v>14196</v>
      </c>
      <c r="H3365" s="5">
        <v>37</v>
      </c>
      <c r="I3365" s="2">
        <v>676</v>
      </c>
    </row>
    <row r="3366" spans="3:9" x14ac:dyDescent="0.35">
      <c r="C3366" s="2" t="s">
        <v>70</v>
      </c>
      <c r="D3366" s="2" t="s">
        <v>15</v>
      </c>
      <c r="E3366" s="2" t="s">
        <v>34</v>
      </c>
      <c r="F3366" s="3">
        <v>44572</v>
      </c>
      <c r="G3366" s="4">
        <v>9163</v>
      </c>
      <c r="H3366" s="5">
        <v>162</v>
      </c>
      <c r="I3366" s="2">
        <v>382</v>
      </c>
    </row>
    <row r="3367" spans="3:9" x14ac:dyDescent="0.35">
      <c r="C3367" s="2" t="s">
        <v>66</v>
      </c>
      <c r="D3367" s="2" t="s">
        <v>28</v>
      </c>
      <c r="E3367" s="2" t="s">
        <v>74</v>
      </c>
      <c r="F3367" s="3">
        <v>44568</v>
      </c>
      <c r="G3367" s="4">
        <v>9219</v>
      </c>
      <c r="H3367" s="5">
        <v>129</v>
      </c>
      <c r="I3367" s="2">
        <v>615</v>
      </c>
    </row>
    <row r="3368" spans="3:9" x14ac:dyDescent="0.35">
      <c r="C3368" s="2" t="s">
        <v>59</v>
      </c>
      <c r="D3368" s="2" t="s">
        <v>45</v>
      </c>
      <c r="E3368" s="2" t="s">
        <v>26</v>
      </c>
      <c r="F3368" s="3">
        <v>44571</v>
      </c>
      <c r="G3368" s="4">
        <v>10374</v>
      </c>
      <c r="H3368" s="5">
        <v>311</v>
      </c>
      <c r="I3368" s="2">
        <v>385</v>
      </c>
    </row>
    <row r="3369" spans="3:9" x14ac:dyDescent="0.35">
      <c r="C3369" s="2" t="s">
        <v>52</v>
      </c>
      <c r="D3369" s="2" t="s">
        <v>24</v>
      </c>
      <c r="E3369" s="2" t="s">
        <v>26</v>
      </c>
      <c r="F3369" s="3">
        <v>44566</v>
      </c>
      <c r="G3369" s="4">
        <v>15988</v>
      </c>
      <c r="H3369" s="5">
        <v>72</v>
      </c>
      <c r="I3369" s="2">
        <v>640</v>
      </c>
    </row>
    <row r="3370" spans="3:9" x14ac:dyDescent="0.35">
      <c r="C3370" s="2" t="s">
        <v>66</v>
      </c>
      <c r="D3370" s="2" t="s">
        <v>15</v>
      </c>
      <c r="E3370" s="2" t="s">
        <v>31</v>
      </c>
      <c r="F3370" s="3">
        <v>44571</v>
      </c>
      <c r="G3370" s="4">
        <v>6363</v>
      </c>
      <c r="H3370" s="5">
        <v>281</v>
      </c>
      <c r="I3370" s="2">
        <v>490</v>
      </c>
    </row>
    <row r="3371" spans="3:9" x14ac:dyDescent="0.35">
      <c r="C3371" s="2" t="s">
        <v>77</v>
      </c>
      <c r="D3371" s="2" t="s">
        <v>15</v>
      </c>
      <c r="E3371" s="2" t="s">
        <v>65</v>
      </c>
      <c r="F3371" s="3">
        <v>44587</v>
      </c>
      <c r="G3371" s="4">
        <v>3976</v>
      </c>
      <c r="H3371" s="5">
        <v>210</v>
      </c>
      <c r="I3371" s="2">
        <v>398</v>
      </c>
    </row>
    <row r="3372" spans="3:9" x14ac:dyDescent="0.35">
      <c r="C3372" s="2" t="s">
        <v>54</v>
      </c>
      <c r="D3372" s="2" t="s">
        <v>40</v>
      </c>
      <c r="E3372" s="2" t="s">
        <v>75</v>
      </c>
      <c r="F3372" s="3">
        <v>44567</v>
      </c>
      <c r="G3372" s="4">
        <v>5607</v>
      </c>
      <c r="H3372" s="5">
        <v>136</v>
      </c>
      <c r="I3372" s="2">
        <v>330</v>
      </c>
    </row>
    <row r="3373" spans="3:9" x14ac:dyDescent="0.35">
      <c r="C3373" s="2" t="s">
        <v>76</v>
      </c>
      <c r="D3373" s="2" t="s">
        <v>45</v>
      </c>
      <c r="E3373" s="2" t="s">
        <v>34</v>
      </c>
      <c r="F3373" s="3">
        <v>44589</v>
      </c>
      <c r="G3373" s="4">
        <v>3598</v>
      </c>
      <c r="H3373" s="5">
        <v>75</v>
      </c>
      <c r="I3373" s="2">
        <v>150</v>
      </c>
    </row>
    <row r="3374" spans="3:9" x14ac:dyDescent="0.35">
      <c r="C3374" s="2" t="s">
        <v>52</v>
      </c>
      <c r="D3374" s="2" t="s">
        <v>28</v>
      </c>
      <c r="E3374" s="2" t="s">
        <v>31</v>
      </c>
      <c r="F3374" s="3">
        <v>44580</v>
      </c>
      <c r="G3374" s="4">
        <v>3598</v>
      </c>
      <c r="H3374" s="5">
        <v>447</v>
      </c>
      <c r="I3374" s="2">
        <v>277</v>
      </c>
    </row>
    <row r="3375" spans="3:9" x14ac:dyDescent="0.35">
      <c r="C3375" s="2" t="s">
        <v>37</v>
      </c>
      <c r="D3375" s="2" t="s">
        <v>45</v>
      </c>
      <c r="E3375" s="2" t="s">
        <v>43</v>
      </c>
      <c r="F3375" s="3">
        <v>44580</v>
      </c>
      <c r="G3375" s="4">
        <v>1981</v>
      </c>
      <c r="H3375" s="5">
        <v>70</v>
      </c>
      <c r="I3375" s="2">
        <v>331</v>
      </c>
    </row>
    <row r="3376" spans="3:9" x14ac:dyDescent="0.35">
      <c r="C3376" s="2" t="s">
        <v>23</v>
      </c>
      <c r="D3376" s="2" t="s">
        <v>45</v>
      </c>
      <c r="E3376" s="2" t="s">
        <v>57</v>
      </c>
      <c r="F3376" s="3">
        <v>44573</v>
      </c>
      <c r="G3376" s="4">
        <v>9933</v>
      </c>
      <c r="H3376" s="5">
        <v>167</v>
      </c>
      <c r="I3376" s="2">
        <v>1242</v>
      </c>
    </row>
    <row r="3377" spans="3:9" x14ac:dyDescent="0.35">
      <c r="C3377" s="2" t="s">
        <v>37</v>
      </c>
      <c r="D3377" s="2" t="s">
        <v>24</v>
      </c>
      <c r="E3377" s="2" t="s">
        <v>25</v>
      </c>
      <c r="F3377" s="3">
        <v>44564</v>
      </c>
      <c r="G3377" s="4">
        <v>315</v>
      </c>
      <c r="H3377" s="5">
        <v>12</v>
      </c>
      <c r="I3377" s="2">
        <v>45</v>
      </c>
    </row>
    <row r="3378" spans="3:9" x14ac:dyDescent="0.35">
      <c r="C3378" s="2" t="s">
        <v>64</v>
      </c>
      <c r="D3378" s="2" t="s">
        <v>20</v>
      </c>
      <c r="E3378" s="2" t="s">
        <v>58</v>
      </c>
      <c r="F3378" s="3">
        <v>44579</v>
      </c>
      <c r="G3378" s="4">
        <v>11144</v>
      </c>
      <c r="H3378" s="5">
        <v>98</v>
      </c>
      <c r="I3378" s="2">
        <v>620</v>
      </c>
    </row>
    <row r="3379" spans="3:9" x14ac:dyDescent="0.35">
      <c r="C3379" s="2" t="s">
        <v>70</v>
      </c>
      <c r="D3379" s="2" t="s">
        <v>45</v>
      </c>
      <c r="E3379" s="2" t="s">
        <v>32</v>
      </c>
      <c r="F3379" s="3">
        <v>44585</v>
      </c>
      <c r="G3379" s="4">
        <v>497</v>
      </c>
      <c r="H3379" s="5">
        <v>176</v>
      </c>
      <c r="I3379" s="2">
        <v>20</v>
      </c>
    </row>
    <row r="3380" spans="3:9" x14ac:dyDescent="0.35">
      <c r="C3380" s="2" t="s">
        <v>35</v>
      </c>
      <c r="D3380" s="2" t="s">
        <v>24</v>
      </c>
      <c r="E3380" s="2" t="s">
        <v>38</v>
      </c>
      <c r="F3380" s="3">
        <v>44567</v>
      </c>
      <c r="G3380" s="4">
        <v>2471</v>
      </c>
      <c r="H3380" s="5">
        <v>543</v>
      </c>
      <c r="I3380" s="2">
        <v>177</v>
      </c>
    </row>
    <row r="3381" spans="3:9" x14ac:dyDescent="0.35">
      <c r="C3381" s="2" t="s">
        <v>23</v>
      </c>
      <c r="D3381" s="2" t="s">
        <v>28</v>
      </c>
      <c r="E3381" s="2" t="s">
        <v>49</v>
      </c>
      <c r="F3381" s="3">
        <v>44573</v>
      </c>
      <c r="G3381" s="4">
        <v>13363</v>
      </c>
      <c r="H3381" s="5">
        <v>96</v>
      </c>
      <c r="I3381" s="2">
        <v>1485</v>
      </c>
    </row>
    <row r="3382" spans="3:9" x14ac:dyDescent="0.35">
      <c r="C3382" s="2" t="s">
        <v>70</v>
      </c>
      <c r="D3382" s="2" t="s">
        <v>45</v>
      </c>
      <c r="E3382" s="2" t="s">
        <v>49</v>
      </c>
      <c r="F3382" s="3">
        <v>44568</v>
      </c>
      <c r="G3382" s="4">
        <v>3402</v>
      </c>
      <c r="H3382" s="5">
        <v>143</v>
      </c>
      <c r="I3382" s="2">
        <v>567</v>
      </c>
    </row>
    <row r="3383" spans="3:9" x14ac:dyDescent="0.35">
      <c r="C3383" s="2" t="s">
        <v>14</v>
      </c>
      <c r="D3383" s="2" t="s">
        <v>15</v>
      </c>
      <c r="E3383" s="2" t="s">
        <v>16</v>
      </c>
      <c r="F3383" s="3">
        <v>44568</v>
      </c>
      <c r="G3383" s="4">
        <v>18011</v>
      </c>
      <c r="H3383" s="5">
        <v>222</v>
      </c>
      <c r="I3383" s="2">
        <v>858</v>
      </c>
    </row>
    <row r="3384" spans="3:9" x14ac:dyDescent="0.35">
      <c r="C3384" s="2" t="s">
        <v>71</v>
      </c>
      <c r="D3384" s="2" t="s">
        <v>24</v>
      </c>
      <c r="E3384" s="2" t="s">
        <v>17</v>
      </c>
      <c r="F3384" s="3">
        <v>44574</v>
      </c>
      <c r="G3384" s="4">
        <v>6811</v>
      </c>
      <c r="H3384" s="5">
        <v>153</v>
      </c>
      <c r="I3384" s="2">
        <v>379</v>
      </c>
    </row>
    <row r="3385" spans="3:9" x14ac:dyDescent="0.35">
      <c r="C3385" s="2" t="s">
        <v>64</v>
      </c>
      <c r="D3385" s="2" t="s">
        <v>15</v>
      </c>
      <c r="E3385" s="2" t="s">
        <v>49</v>
      </c>
      <c r="F3385" s="3">
        <v>44571</v>
      </c>
      <c r="G3385" s="4">
        <v>11438</v>
      </c>
      <c r="H3385" s="5">
        <v>21</v>
      </c>
      <c r="I3385" s="2">
        <v>1430</v>
      </c>
    </row>
    <row r="3386" spans="3:9" x14ac:dyDescent="0.35">
      <c r="C3386" s="2" t="s">
        <v>52</v>
      </c>
      <c r="D3386" s="2" t="s">
        <v>45</v>
      </c>
      <c r="E3386" s="2" t="s">
        <v>26</v>
      </c>
      <c r="F3386" s="3">
        <v>44572</v>
      </c>
      <c r="G3386" s="4">
        <v>210</v>
      </c>
      <c r="H3386" s="5">
        <v>110</v>
      </c>
      <c r="I3386" s="2">
        <v>8</v>
      </c>
    </row>
    <row r="3387" spans="3:9" x14ac:dyDescent="0.35">
      <c r="C3387" s="2" t="s">
        <v>64</v>
      </c>
      <c r="D3387" s="2" t="s">
        <v>24</v>
      </c>
      <c r="E3387" s="2" t="s">
        <v>57</v>
      </c>
      <c r="F3387" s="3">
        <v>44585</v>
      </c>
      <c r="G3387" s="4">
        <v>3066</v>
      </c>
      <c r="H3387" s="5">
        <v>307</v>
      </c>
      <c r="I3387" s="2">
        <v>307</v>
      </c>
    </row>
    <row r="3388" spans="3:9" x14ac:dyDescent="0.35">
      <c r="C3388" s="2" t="s">
        <v>59</v>
      </c>
      <c r="D3388" s="2" t="s">
        <v>20</v>
      </c>
      <c r="E3388" s="2" t="s">
        <v>63</v>
      </c>
      <c r="F3388" s="3">
        <v>44579</v>
      </c>
      <c r="G3388" s="4">
        <v>3584</v>
      </c>
      <c r="H3388" s="5">
        <v>85</v>
      </c>
      <c r="I3388" s="2">
        <v>224</v>
      </c>
    </row>
    <row r="3389" spans="3:9" x14ac:dyDescent="0.35">
      <c r="C3389" s="2" t="s">
        <v>35</v>
      </c>
      <c r="D3389" s="2" t="s">
        <v>28</v>
      </c>
      <c r="E3389" s="2" t="s">
        <v>75</v>
      </c>
      <c r="F3389" s="3">
        <v>44574</v>
      </c>
      <c r="G3389" s="4">
        <v>7168</v>
      </c>
      <c r="H3389" s="5">
        <v>53</v>
      </c>
      <c r="I3389" s="2">
        <v>378</v>
      </c>
    </row>
    <row r="3390" spans="3:9" x14ac:dyDescent="0.35">
      <c r="C3390" s="2" t="s">
        <v>56</v>
      </c>
      <c r="D3390" s="2" t="s">
        <v>15</v>
      </c>
      <c r="E3390" s="2" t="s">
        <v>44</v>
      </c>
      <c r="F3390" s="3">
        <v>44571</v>
      </c>
      <c r="G3390" s="4">
        <v>3276</v>
      </c>
      <c r="H3390" s="5">
        <v>50</v>
      </c>
      <c r="I3390" s="2">
        <v>298</v>
      </c>
    </row>
    <row r="3391" spans="3:9" x14ac:dyDescent="0.35">
      <c r="C3391" s="2" t="s">
        <v>14</v>
      </c>
      <c r="D3391" s="2" t="s">
        <v>24</v>
      </c>
      <c r="E3391" s="2" t="s">
        <v>61</v>
      </c>
      <c r="F3391" s="3">
        <v>44589</v>
      </c>
      <c r="G3391" s="4">
        <v>5138</v>
      </c>
      <c r="H3391" s="5">
        <v>203</v>
      </c>
      <c r="I3391" s="2">
        <v>571</v>
      </c>
    </row>
    <row r="3392" spans="3:9" x14ac:dyDescent="0.35">
      <c r="C3392" s="2" t="s">
        <v>23</v>
      </c>
      <c r="D3392" s="2" t="s">
        <v>40</v>
      </c>
      <c r="E3392" s="2" t="s">
        <v>75</v>
      </c>
      <c r="F3392" s="3">
        <v>44575</v>
      </c>
      <c r="G3392" s="4">
        <v>3710</v>
      </c>
      <c r="H3392" s="5">
        <v>120</v>
      </c>
      <c r="I3392" s="2">
        <v>196</v>
      </c>
    </row>
    <row r="3393" spans="3:9" x14ac:dyDescent="0.35">
      <c r="C3393" s="2" t="s">
        <v>70</v>
      </c>
      <c r="D3393" s="2" t="s">
        <v>24</v>
      </c>
      <c r="E3393" s="2" t="s">
        <v>63</v>
      </c>
      <c r="F3393" s="3">
        <v>44579</v>
      </c>
      <c r="G3393" s="4">
        <v>7588</v>
      </c>
      <c r="H3393" s="5">
        <v>157</v>
      </c>
      <c r="I3393" s="2">
        <v>447</v>
      </c>
    </row>
    <row r="3394" spans="3:9" x14ac:dyDescent="0.35">
      <c r="C3394" s="2" t="s">
        <v>77</v>
      </c>
      <c r="D3394" s="2" t="s">
        <v>24</v>
      </c>
      <c r="E3394" s="2" t="s">
        <v>38</v>
      </c>
      <c r="F3394" s="3">
        <v>44586</v>
      </c>
      <c r="G3394" s="4">
        <v>3087</v>
      </c>
      <c r="H3394" s="5">
        <v>112</v>
      </c>
      <c r="I3394" s="2">
        <v>281</v>
      </c>
    </row>
    <row r="3395" spans="3:9" x14ac:dyDescent="0.35">
      <c r="C3395" s="2" t="s">
        <v>52</v>
      </c>
      <c r="D3395" s="2" t="s">
        <v>20</v>
      </c>
      <c r="E3395" s="2" t="s">
        <v>63</v>
      </c>
      <c r="F3395" s="3">
        <v>44566</v>
      </c>
      <c r="G3395" s="4">
        <v>0</v>
      </c>
      <c r="H3395" s="5">
        <v>149</v>
      </c>
      <c r="I3395" s="2">
        <v>0</v>
      </c>
    </row>
    <row r="3396" spans="3:9" x14ac:dyDescent="0.35">
      <c r="C3396" s="2" t="s">
        <v>68</v>
      </c>
      <c r="D3396" s="2" t="s">
        <v>15</v>
      </c>
      <c r="E3396" s="2" t="s">
        <v>49</v>
      </c>
      <c r="F3396" s="3">
        <v>44568</v>
      </c>
      <c r="G3396" s="4">
        <v>4424</v>
      </c>
      <c r="H3396" s="5">
        <v>1</v>
      </c>
      <c r="I3396" s="2">
        <v>632</v>
      </c>
    </row>
    <row r="3397" spans="3:9" x14ac:dyDescent="0.35">
      <c r="C3397" s="2" t="s">
        <v>42</v>
      </c>
      <c r="D3397" s="2" t="s">
        <v>24</v>
      </c>
      <c r="E3397" s="2" t="s">
        <v>53</v>
      </c>
      <c r="F3397" s="3">
        <v>44578</v>
      </c>
      <c r="G3397" s="4">
        <v>5152</v>
      </c>
      <c r="H3397" s="5">
        <v>41</v>
      </c>
      <c r="I3397" s="2">
        <v>397</v>
      </c>
    </row>
    <row r="3398" spans="3:9" x14ac:dyDescent="0.35">
      <c r="C3398" s="2" t="s">
        <v>69</v>
      </c>
      <c r="D3398" s="2" t="s">
        <v>24</v>
      </c>
      <c r="E3398" s="2" t="s">
        <v>17</v>
      </c>
      <c r="F3398" s="3">
        <v>44580</v>
      </c>
      <c r="G3398" s="4">
        <v>3409</v>
      </c>
      <c r="H3398" s="5">
        <v>487</v>
      </c>
      <c r="I3398" s="2">
        <v>244</v>
      </c>
    </row>
    <row r="3399" spans="3:9" x14ac:dyDescent="0.35">
      <c r="C3399" s="2" t="s">
        <v>77</v>
      </c>
      <c r="D3399" s="2" t="s">
        <v>15</v>
      </c>
      <c r="E3399" s="2" t="s">
        <v>32</v>
      </c>
      <c r="F3399" s="3">
        <v>44582</v>
      </c>
      <c r="G3399" s="4">
        <v>10486</v>
      </c>
      <c r="H3399" s="5">
        <v>60</v>
      </c>
      <c r="I3399" s="2">
        <v>404</v>
      </c>
    </row>
    <row r="3400" spans="3:9" x14ac:dyDescent="0.35">
      <c r="C3400" s="2" t="s">
        <v>41</v>
      </c>
      <c r="D3400" s="2" t="s">
        <v>28</v>
      </c>
      <c r="E3400" s="2" t="s">
        <v>53</v>
      </c>
      <c r="F3400" s="3">
        <v>44587</v>
      </c>
      <c r="G3400" s="4">
        <v>9065</v>
      </c>
      <c r="H3400" s="5">
        <v>192</v>
      </c>
      <c r="I3400" s="2">
        <v>698</v>
      </c>
    </row>
    <row r="3401" spans="3:9" x14ac:dyDescent="0.35">
      <c r="C3401" s="2" t="s">
        <v>30</v>
      </c>
      <c r="D3401" s="2" t="s">
        <v>45</v>
      </c>
      <c r="E3401" s="2" t="s">
        <v>44</v>
      </c>
      <c r="F3401" s="3">
        <v>44582</v>
      </c>
      <c r="G3401" s="4">
        <v>11417</v>
      </c>
      <c r="H3401" s="5">
        <v>26</v>
      </c>
      <c r="I3401" s="2">
        <v>952</v>
      </c>
    </row>
    <row r="3402" spans="3:9" x14ac:dyDescent="0.35">
      <c r="C3402" s="2" t="s">
        <v>56</v>
      </c>
      <c r="D3402" s="2" t="s">
        <v>15</v>
      </c>
      <c r="E3402" s="2" t="s">
        <v>74</v>
      </c>
      <c r="F3402" s="3">
        <v>44572</v>
      </c>
      <c r="G3402" s="4">
        <v>6020</v>
      </c>
      <c r="H3402" s="5">
        <v>329</v>
      </c>
      <c r="I3402" s="2">
        <v>430</v>
      </c>
    </row>
    <row r="3403" spans="3:9" x14ac:dyDescent="0.35">
      <c r="C3403" s="2" t="s">
        <v>52</v>
      </c>
      <c r="D3403" s="2" t="s">
        <v>20</v>
      </c>
      <c r="E3403" s="2" t="s">
        <v>44</v>
      </c>
      <c r="F3403" s="3">
        <v>44573</v>
      </c>
      <c r="G3403" s="4">
        <v>10045</v>
      </c>
      <c r="H3403" s="5">
        <v>7</v>
      </c>
      <c r="I3403" s="2">
        <v>773</v>
      </c>
    </row>
    <row r="3404" spans="3:9" x14ac:dyDescent="0.35">
      <c r="C3404" s="2" t="s">
        <v>77</v>
      </c>
      <c r="D3404" s="2" t="s">
        <v>15</v>
      </c>
      <c r="E3404" s="2" t="s">
        <v>44</v>
      </c>
      <c r="F3404" s="3">
        <v>44567</v>
      </c>
      <c r="G3404" s="4">
        <v>3731</v>
      </c>
      <c r="H3404" s="5">
        <v>85</v>
      </c>
      <c r="I3404" s="2">
        <v>415</v>
      </c>
    </row>
    <row r="3405" spans="3:9" x14ac:dyDescent="0.35">
      <c r="C3405" s="2" t="s">
        <v>37</v>
      </c>
      <c r="D3405" s="2" t="s">
        <v>40</v>
      </c>
      <c r="E3405" s="2" t="s">
        <v>43</v>
      </c>
      <c r="F3405" s="3">
        <v>44568</v>
      </c>
      <c r="G3405" s="4">
        <v>6853</v>
      </c>
      <c r="H3405" s="5">
        <v>107</v>
      </c>
      <c r="I3405" s="2">
        <v>1143</v>
      </c>
    </row>
    <row r="3406" spans="3:9" x14ac:dyDescent="0.35">
      <c r="C3406" s="2" t="s">
        <v>23</v>
      </c>
      <c r="D3406" s="2" t="s">
        <v>40</v>
      </c>
      <c r="E3406" s="2" t="s">
        <v>73</v>
      </c>
      <c r="F3406" s="3">
        <v>44571</v>
      </c>
      <c r="G3406" s="4">
        <v>994</v>
      </c>
      <c r="H3406" s="5">
        <v>93</v>
      </c>
      <c r="I3406" s="2">
        <v>67</v>
      </c>
    </row>
    <row r="3407" spans="3:9" x14ac:dyDescent="0.35">
      <c r="C3407" s="2" t="s">
        <v>64</v>
      </c>
      <c r="D3407" s="2" t="s">
        <v>15</v>
      </c>
      <c r="E3407" s="2" t="s">
        <v>39</v>
      </c>
      <c r="F3407" s="3">
        <v>44574</v>
      </c>
      <c r="G3407" s="4">
        <v>1148</v>
      </c>
      <c r="H3407" s="5">
        <v>159</v>
      </c>
      <c r="I3407" s="2">
        <v>46</v>
      </c>
    </row>
    <row r="3408" spans="3:9" x14ac:dyDescent="0.35">
      <c r="C3408" s="2" t="s">
        <v>70</v>
      </c>
      <c r="D3408" s="2" t="s">
        <v>40</v>
      </c>
      <c r="E3408" s="2" t="s">
        <v>17</v>
      </c>
      <c r="F3408" s="3">
        <v>44579</v>
      </c>
      <c r="G3408" s="4">
        <v>11564</v>
      </c>
      <c r="H3408" s="5">
        <v>13</v>
      </c>
      <c r="I3408" s="2">
        <v>771</v>
      </c>
    </row>
    <row r="3409" spans="3:9" x14ac:dyDescent="0.35">
      <c r="C3409" s="2" t="s">
        <v>37</v>
      </c>
      <c r="D3409" s="2" t="s">
        <v>15</v>
      </c>
      <c r="E3409" s="2" t="s">
        <v>75</v>
      </c>
      <c r="F3409" s="3">
        <v>44582</v>
      </c>
      <c r="G3409" s="4">
        <v>10444</v>
      </c>
      <c r="H3409" s="5">
        <v>64</v>
      </c>
      <c r="I3409" s="2">
        <v>581</v>
      </c>
    </row>
    <row r="3410" spans="3:9" x14ac:dyDescent="0.35">
      <c r="C3410" s="2" t="s">
        <v>54</v>
      </c>
      <c r="D3410" s="2" t="s">
        <v>20</v>
      </c>
      <c r="E3410" s="2" t="s">
        <v>74</v>
      </c>
      <c r="F3410" s="3">
        <v>44582</v>
      </c>
      <c r="G3410" s="4">
        <v>16072</v>
      </c>
      <c r="H3410" s="5">
        <v>342</v>
      </c>
      <c r="I3410" s="2">
        <v>1005</v>
      </c>
    </row>
    <row r="3411" spans="3:9" x14ac:dyDescent="0.35">
      <c r="C3411" s="2" t="s">
        <v>66</v>
      </c>
      <c r="D3411" s="2" t="s">
        <v>45</v>
      </c>
      <c r="E3411" s="2" t="s">
        <v>31</v>
      </c>
      <c r="F3411" s="3">
        <v>44585</v>
      </c>
      <c r="G3411" s="4">
        <v>6363</v>
      </c>
      <c r="H3411" s="5">
        <v>104</v>
      </c>
      <c r="I3411" s="2">
        <v>425</v>
      </c>
    </row>
    <row r="3412" spans="3:9" x14ac:dyDescent="0.35">
      <c r="C3412" s="2" t="s">
        <v>64</v>
      </c>
      <c r="D3412" s="2" t="s">
        <v>24</v>
      </c>
      <c r="E3412" s="2" t="s">
        <v>53</v>
      </c>
      <c r="F3412" s="3">
        <v>44575</v>
      </c>
      <c r="G3412" s="4">
        <v>11137</v>
      </c>
      <c r="H3412" s="5">
        <v>187</v>
      </c>
      <c r="I3412" s="2">
        <v>796</v>
      </c>
    </row>
    <row r="3413" spans="3:9" x14ac:dyDescent="0.35">
      <c r="C3413" s="2" t="s">
        <v>66</v>
      </c>
      <c r="D3413" s="2" t="s">
        <v>45</v>
      </c>
      <c r="E3413" s="2" t="s">
        <v>63</v>
      </c>
      <c r="F3413" s="3">
        <v>44567</v>
      </c>
      <c r="G3413" s="4">
        <v>826</v>
      </c>
      <c r="H3413" s="5">
        <v>186</v>
      </c>
      <c r="I3413" s="2">
        <v>52</v>
      </c>
    </row>
    <row r="3414" spans="3:9" x14ac:dyDescent="0.35">
      <c r="C3414" s="2" t="s">
        <v>42</v>
      </c>
      <c r="D3414" s="2" t="s">
        <v>20</v>
      </c>
      <c r="E3414" s="2" t="s">
        <v>53</v>
      </c>
      <c r="F3414" s="3">
        <v>44587</v>
      </c>
      <c r="G3414" s="4">
        <v>6517</v>
      </c>
      <c r="H3414" s="5">
        <v>74</v>
      </c>
      <c r="I3414" s="2">
        <v>435</v>
      </c>
    </row>
    <row r="3415" spans="3:9" x14ac:dyDescent="0.35">
      <c r="C3415" s="2" t="s">
        <v>56</v>
      </c>
      <c r="D3415" s="2" t="s">
        <v>24</v>
      </c>
      <c r="E3415" s="2" t="s">
        <v>73</v>
      </c>
      <c r="F3415" s="3">
        <v>44567</v>
      </c>
      <c r="G3415" s="4">
        <v>1715</v>
      </c>
      <c r="H3415" s="5">
        <v>178</v>
      </c>
      <c r="I3415" s="2">
        <v>132</v>
      </c>
    </row>
    <row r="3416" spans="3:9" x14ac:dyDescent="0.35">
      <c r="C3416" s="2" t="s">
        <v>37</v>
      </c>
      <c r="D3416" s="2" t="s">
        <v>15</v>
      </c>
      <c r="E3416" s="2" t="s">
        <v>65</v>
      </c>
      <c r="F3416" s="3">
        <v>44585</v>
      </c>
      <c r="G3416" s="4">
        <v>3213</v>
      </c>
      <c r="H3416" s="5">
        <v>245</v>
      </c>
      <c r="I3416" s="2">
        <v>357</v>
      </c>
    </row>
    <row r="3417" spans="3:9" x14ac:dyDescent="0.35">
      <c r="C3417" s="2" t="s">
        <v>37</v>
      </c>
      <c r="D3417" s="2" t="s">
        <v>45</v>
      </c>
      <c r="E3417" s="2" t="s">
        <v>16</v>
      </c>
      <c r="F3417" s="3">
        <v>44582</v>
      </c>
      <c r="G3417" s="4">
        <v>9366</v>
      </c>
      <c r="H3417" s="5">
        <v>74</v>
      </c>
      <c r="I3417" s="2">
        <v>521</v>
      </c>
    </row>
    <row r="3418" spans="3:9" x14ac:dyDescent="0.35">
      <c r="C3418" s="2" t="s">
        <v>35</v>
      </c>
      <c r="D3418" s="2" t="s">
        <v>24</v>
      </c>
      <c r="E3418" s="2" t="s">
        <v>53</v>
      </c>
      <c r="F3418" s="3">
        <v>44564</v>
      </c>
      <c r="G3418" s="4">
        <v>13202</v>
      </c>
      <c r="H3418" s="5">
        <v>233</v>
      </c>
      <c r="I3418" s="2">
        <v>881</v>
      </c>
    </row>
    <row r="3419" spans="3:9" x14ac:dyDescent="0.35">
      <c r="C3419" s="2" t="s">
        <v>37</v>
      </c>
      <c r="D3419" s="2" t="s">
        <v>45</v>
      </c>
      <c r="E3419" s="2" t="s">
        <v>53</v>
      </c>
      <c r="F3419" s="3">
        <v>44586</v>
      </c>
      <c r="G3419" s="4">
        <v>3724</v>
      </c>
      <c r="H3419" s="5">
        <v>293</v>
      </c>
      <c r="I3419" s="2">
        <v>249</v>
      </c>
    </row>
    <row r="3420" spans="3:9" x14ac:dyDescent="0.35">
      <c r="C3420" s="2" t="s">
        <v>54</v>
      </c>
      <c r="D3420" s="2" t="s">
        <v>45</v>
      </c>
      <c r="E3420" s="2" t="s">
        <v>72</v>
      </c>
      <c r="F3420" s="3">
        <v>44586</v>
      </c>
      <c r="G3420" s="4">
        <v>5159</v>
      </c>
      <c r="H3420" s="5">
        <v>41</v>
      </c>
      <c r="I3420" s="2">
        <v>246</v>
      </c>
    </row>
    <row r="3421" spans="3:9" x14ac:dyDescent="0.35">
      <c r="C3421" s="2" t="s">
        <v>54</v>
      </c>
      <c r="D3421" s="2" t="s">
        <v>28</v>
      </c>
      <c r="E3421" s="2" t="s">
        <v>43</v>
      </c>
      <c r="F3421" s="3">
        <v>44580</v>
      </c>
      <c r="G3421" s="4">
        <v>8064</v>
      </c>
      <c r="H3421" s="5">
        <v>96</v>
      </c>
      <c r="I3421" s="2">
        <v>1613</v>
      </c>
    </row>
    <row r="3422" spans="3:9" x14ac:dyDescent="0.35">
      <c r="C3422" s="2" t="s">
        <v>78</v>
      </c>
      <c r="D3422" s="2" t="s">
        <v>24</v>
      </c>
      <c r="E3422" s="2" t="s">
        <v>73</v>
      </c>
      <c r="F3422" s="3">
        <v>44568</v>
      </c>
      <c r="G3422" s="4">
        <v>3773</v>
      </c>
      <c r="H3422" s="5">
        <v>317</v>
      </c>
      <c r="I3422" s="2">
        <v>270</v>
      </c>
    </row>
    <row r="3423" spans="3:9" x14ac:dyDescent="0.35">
      <c r="C3423" s="2" t="s">
        <v>71</v>
      </c>
      <c r="D3423" s="2" t="s">
        <v>45</v>
      </c>
      <c r="E3423" s="2" t="s">
        <v>16</v>
      </c>
      <c r="F3423" s="3">
        <v>44582</v>
      </c>
      <c r="G3423" s="4">
        <v>861</v>
      </c>
      <c r="H3423" s="5">
        <v>105</v>
      </c>
      <c r="I3423" s="2">
        <v>44</v>
      </c>
    </row>
    <row r="3424" spans="3:9" x14ac:dyDescent="0.35">
      <c r="C3424" s="2" t="s">
        <v>62</v>
      </c>
      <c r="D3424" s="2" t="s">
        <v>24</v>
      </c>
      <c r="E3424" s="2" t="s">
        <v>61</v>
      </c>
      <c r="F3424" s="3">
        <v>44579</v>
      </c>
      <c r="G3424" s="4">
        <v>7245</v>
      </c>
      <c r="H3424" s="5">
        <v>7</v>
      </c>
      <c r="I3424" s="2">
        <v>906</v>
      </c>
    </row>
    <row r="3425" spans="3:9" x14ac:dyDescent="0.35">
      <c r="C3425" s="2" t="s">
        <v>35</v>
      </c>
      <c r="D3425" s="2" t="s">
        <v>45</v>
      </c>
      <c r="E3425" s="2" t="s">
        <v>75</v>
      </c>
      <c r="F3425" s="3">
        <v>44585</v>
      </c>
      <c r="G3425" s="4">
        <v>12971</v>
      </c>
      <c r="H3425" s="5">
        <v>309</v>
      </c>
      <c r="I3425" s="2">
        <v>649</v>
      </c>
    </row>
    <row r="3426" spans="3:9" x14ac:dyDescent="0.35">
      <c r="C3426" s="2" t="s">
        <v>35</v>
      </c>
      <c r="D3426" s="2" t="s">
        <v>20</v>
      </c>
      <c r="E3426" s="2" t="s">
        <v>73</v>
      </c>
      <c r="F3426" s="3">
        <v>44585</v>
      </c>
      <c r="G3426" s="4">
        <v>5544</v>
      </c>
      <c r="H3426" s="5">
        <v>163</v>
      </c>
      <c r="I3426" s="2">
        <v>396</v>
      </c>
    </row>
    <row r="3427" spans="3:9" x14ac:dyDescent="0.35">
      <c r="C3427" s="2" t="s">
        <v>23</v>
      </c>
      <c r="D3427" s="2" t="s">
        <v>28</v>
      </c>
      <c r="E3427" s="2" t="s">
        <v>32</v>
      </c>
      <c r="F3427" s="3">
        <v>44586</v>
      </c>
      <c r="G3427" s="4">
        <v>5026</v>
      </c>
      <c r="H3427" s="5">
        <v>84</v>
      </c>
      <c r="I3427" s="2">
        <v>194</v>
      </c>
    </row>
    <row r="3428" spans="3:9" x14ac:dyDescent="0.35">
      <c r="C3428" s="2" t="s">
        <v>56</v>
      </c>
      <c r="D3428" s="2" t="s">
        <v>15</v>
      </c>
      <c r="E3428" s="2" t="s">
        <v>34</v>
      </c>
      <c r="F3428" s="3">
        <v>44575</v>
      </c>
      <c r="G3428" s="4">
        <v>3955</v>
      </c>
      <c r="H3428" s="5">
        <v>99</v>
      </c>
      <c r="I3428" s="2">
        <v>180</v>
      </c>
    </row>
    <row r="3429" spans="3:9" x14ac:dyDescent="0.35">
      <c r="C3429" s="2" t="s">
        <v>30</v>
      </c>
      <c r="D3429" s="2" t="s">
        <v>20</v>
      </c>
      <c r="E3429" s="2" t="s">
        <v>17</v>
      </c>
      <c r="F3429" s="3">
        <v>44579</v>
      </c>
      <c r="G3429" s="4">
        <v>8260</v>
      </c>
      <c r="H3429" s="5">
        <v>101</v>
      </c>
      <c r="I3429" s="2">
        <v>486</v>
      </c>
    </row>
    <row r="3430" spans="3:9" x14ac:dyDescent="0.35">
      <c r="C3430" s="2" t="s">
        <v>62</v>
      </c>
      <c r="D3430" s="2" t="s">
        <v>40</v>
      </c>
      <c r="E3430" s="2" t="s">
        <v>75</v>
      </c>
      <c r="F3430" s="3">
        <v>44568</v>
      </c>
      <c r="G3430" s="4">
        <v>9905</v>
      </c>
      <c r="H3430" s="5">
        <v>175</v>
      </c>
      <c r="I3430" s="2">
        <v>472</v>
      </c>
    </row>
    <row r="3431" spans="3:9" x14ac:dyDescent="0.35">
      <c r="C3431" s="2" t="s">
        <v>76</v>
      </c>
      <c r="D3431" s="2" t="s">
        <v>24</v>
      </c>
      <c r="E3431" s="2" t="s">
        <v>32</v>
      </c>
      <c r="F3431" s="3">
        <v>44580</v>
      </c>
      <c r="G3431" s="4">
        <v>3206</v>
      </c>
      <c r="H3431" s="5">
        <v>102</v>
      </c>
      <c r="I3431" s="2">
        <v>119</v>
      </c>
    </row>
    <row r="3432" spans="3:9" x14ac:dyDescent="0.35">
      <c r="C3432" s="2" t="s">
        <v>77</v>
      </c>
      <c r="D3432" s="2" t="s">
        <v>40</v>
      </c>
      <c r="E3432" s="2" t="s">
        <v>34</v>
      </c>
      <c r="F3432" s="3">
        <v>44572</v>
      </c>
      <c r="G3432" s="4">
        <v>2142</v>
      </c>
      <c r="H3432" s="5">
        <v>88</v>
      </c>
      <c r="I3432" s="2">
        <v>98</v>
      </c>
    </row>
    <row r="3433" spans="3:9" x14ac:dyDescent="0.35">
      <c r="C3433" s="2" t="s">
        <v>23</v>
      </c>
      <c r="D3433" s="2" t="s">
        <v>24</v>
      </c>
      <c r="E3433" s="2" t="s">
        <v>25</v>
      </c>
      <c r="F3433" s="3">
        <v>44589</v>
      </c>
      <c r="G3433" s="4">
        <v>1547</v>
      </c>
      <c r="H3433" s="5">
        <v>27</v>
      </c>
      <c r="I3433" s="2">
        <v>258</v>
      </c>
    </row>
    <row r="3434" spans="3:9" x14ac:dyDescent="0.35">
      <c r="C3434" s="2" t="s">
        <v>54</v>
      </c>
      <c r="D3434" s="2" t="s">
        <v>20</v>
      </c>
      <c r="E3434" s="2" t="s">
        <v>44</v>
      </c>
      <c r="F3434" s="3">
        <v>44587</v>
      </c>
      <c r="G3434" s="4">
        <v>5306</v>
      </c>
      <c r="H3434" s="5">
        <v>59</v>
      </c>
      <c r="I3434" s="2">
        <v>409</v>
      </c>
    </row>
    <row r="3435" spans="3:9" x14ac:dyDescent="0.35">
      <c r="C3435" s="2" t="s">
        <v>14</v>
      </c>
      <c r="D3435" s="2" t="s">
        <v>24</v>
      </c>
      <c r="E3435" s="2" t="s">
        <v>32</v>
      </c>
      <c r="F3435" s="3">
        <v>44568</v>
      </c>
      <c r="G3435" s="4">
        <v>4284</v>
      </c>
      <c r="H3435" s="5">
        <v>182</v>
      </c>
      <c r="I3435" s="2">
        <v>179</v>
      </c>
    </row>
    <row r="3436" spans="3:9" x14ac:dyDescent="0.35">
      <c r="C3436" s="2" t="s">
        <v>37</v>
      </c>
      <c r="D3436" s="2" t="s">
        <v>40</v>
      </c>
      <c r="E3436" s="2" t="s">
        <v>65</v>
      </c>
      <c r="F3436" s="3">
        <v>44575</v>
      </c>
      <c r="G3436" s="4">
        <v>182</v>
      </c>
      <c r="H3436" s="5">
        <v>189</v>
      </c>
      <c r="I3436" s="2">
        <v>19</v>
      </c>
    </row>
    <row r="3437" spans="3:9" x14ac:dyDescent="0.35">
      <c r="C3437" s="2" t="s">
        <v>66</v>
      </c>
      <c r="D3437" s="2" t="s">
        <v>15</v>
      </c>
      <c r="E3437" s="2" t="s">
        <v>63</v>
      </c>
      <c r="F3437" s="3">
        <v>44568</v>
      </c>
      <c r="G3437" s="4">
        <v>7742</v>
      </c>
      <c r="H3437" s="5">
        <v>308</v>
      </c>
      <c r="I3437" s="2">
        <v>388</v>
      </c>
    </row>
    <row r="3438" spans="3:9" x14ac:dyDescent="0.35">
      <c r="C3438" s="2" t="s">
        <v>41</v>
      </c>
      <c r="D3438" s="2" t="s">
        <v>40</v>
      </c>
      <c r="E3438" s="2" t="s">
        <v>65</v>
      </c>
      <c r="F3438" s="3">
        <v>44588</v>
      </c>
      <c r="G3438" s="4">
        <v>1897</v>
      </c>
      <c r="H3438" s="5">
        <v>445</v>
      </c>
      <c r="I3438" s="2">
        <v>211</v>
      </c>
    </row>
    <row r="3439" spans="3:9" x14ac:dyDescent="0.35">
      <c r="C3439" s="2" t="s">
        <v>47</v>
      </c>
      <c r="D3439" s="2" t="s">
        <v>40</v>
      </c>
      <c r="E3439" s="2" t="s">
        <v>63</v>
      </c>
      <c r="F3439" s="3">
        <v>44585</v>
      </c>
      <c r="G3439" s="4">
        <v>1113</v>
      </c>
      <c r="H3439" s="5">
        <v>258</v>
      </c>
      <c r="I3439" s="2">
        <v>70</v>
      </c>
    </row>
    <row r="3440" spans="3:9" x14ac:dyDescent="0.35">
      <c r="C3440" s="2" t="s">
        <v>59</v>
      </c>
      <c r="D3440" s="2" t="s">
        <v>40</v>
      </c>
      <c r="E3440" s="2" t="s">
        <v>38</v>
      </c>
      <c r="F3440" s="3">
        <v>44572</v>
      </c>
      <c r="G3440" s="4">
        <v>6699</v>
      </c>
      <c r="H3440" s="5">
        <v>185</v>
      </c>
      <c r="I3440" s="2">
        <v>609</v>
      </c>
    </row>
    <row r="3441" spans="3:9" x14ac:dyDescent="0.35">
      <c r="C3441" s="2" t="s">
        <v>23</v>
      </c>
      <c r="D3441" s="2" t="s">
        <v>28</v>
      </c>
      <c r="E3441" s="2" t="s">
        <v>58</v>
      </c>
      <c r="F3441" s="3">
        <v>44575</v>
      </c>
      <c r="G3441" s="4">
        <v>7805</v>
      </c>
      <c r="H3441" s="5">
        <v>145</v>
      </c>
      <c r="I3441" s="2">
        <v>488</v>
      </c>
    </row>
    <row r="3442" spans="3:9" x14ac:dyDescent="0.35">
      <c r="C3442" s="2" t="s">
        <v>69</v>
      </c>
      <c r="D3442" s="2" t="s">
        <v>45</v>
      </c>
      <c r="E3442" s="2" t="s">
        <v>61</v>
      </c>
      <c r="F3442" s="3">
        <v>44572</v>
      </c>
      <c r="G3442" s="4">
        <v>8134</v>
      </c>
      <c r="H3442" s="5">
        <v>244</v>
      </c>
      <c r="I3442" s="2">
        <v>1162</v>
      </c>
    </row>
    <row r="3443" spans="3:9" x14ac:dyDescent="0.35">
      <c r="C3443" s="2" t="s">
        <v>54</v>
      </c>
      <c r="D3443" s="2" t="s">
        <v>24</v>
      </c>
      <c r="E3443" s="2" t="s">
        <v>31</v>
      </c>
      <c r="F3443" s="3">
        <v>44589</v>
      </c>
      <c r="G3443" s="4">
        <v>12901</v>
      </c>
      <c r="H3443" s="5">
        <v>96</v>
      </c>
      <c r="I3443" s="2">
        <v>993</v>
      </c>
    </row>
    <row r="3444" spans="3:9" x14ac:dyDescent="0.35">
      <c r="C3444" s="2" t="s">
        <v>47</v>
      </c>
      <c r="D3444" s="2" t="s">
        <v>40</v>
      </c>
      <c r="E3444" s="2" t="s">
        <v>17</v>
      </c>
      <c r="F3444" s="3">
        <v>44575</v>
      </c>
      <c r="G3444" s="4">
        <v>7189</v>
      </c>
      <c r="H3444" s="5">
        <v>359</v>
      </c>
      <c r="I3444" s="2">
        <v>423</v>
      </c>
    </row>
    <row r="3445" spans="3:9" x14ac:dyDescent="0.35">
      <c r="C3445" s="2" t="s">
        <v>69</v>
      </c>
      <c r="D3445" s="2" t="s">
        <v>45</v>
      </c>
      <c r="E3445" s="2" t="s">
        <v>53</v>
      </c>
      <c r="F3445" s="3">
        <v>44582</v>
      </c>
      <c r="G3445" s="4">
        <v>3073</v>
      </c>
      <c r="H3445" s="5">
        <v>9</v>
      </c>
      <c r="I3445" s="2">
        <v>205</v>
      </c>
    </row>
    <row r="3446" spans="3:9" x14ac:dyDescent="0.35">
      <c r="C3446" s="2" t="s">
        <v>37</v>
      </c>
      <c r="D3446" s="2" t="s">
        <v>24</v>
      </c>
      <c r="E3446" s="2" t="s">
        <v>43</v>
      </c>
      <c r="F3446" s="3">
        <v>44578</v>
      </c>
      <c r="G3446" s="4">
        <v>4319</v>
      </c>
      <c r="H3446" s="5">
        <v>129</v>
      </c>
      <c r="I3446" s="2">
        <v>864</v>
      </c>
    </row>
    <row r="3447" spans="3:9" x14ac:dyDescent="0.35">
      <c r="C3447" s="2" t="s">
        <v>77</v>
      </c>
      <c r="D3447" s="2" t="s">
        <v>20</v>
      </c>
      <c r="E3447" s="2" t="s">
        <v>53</v>
      </c>
      <c r="F3447" s="3">
        <v>44580</v>
      </c>
      <c r="G3447" s="4">
        <v>252</v>
      </c>
      <c r="H3447" s="5">
        <v>203</v>
      </c>
      <c r="I3447" s="2">
        <v>23</v>
      </c>
    </row>
    <row r="3448" spans="3:9" x14ac:dyDescent="0.35">
      <c r="C3448" s="2" t="s">
        <v>48</v>
      </c>
      <c r="D3448" s="2" t="s">
        <v>20</v>
      </c>
      <c r="E3448" s="2" t="s">
        <v>38</v>
      </c>
      <c r="F3448" s="3">
        <v>44568</v>
      </c>
      <c r="G3448" s="4">
        <v>3094</v>
      </c>
      <c r="H3448" s="5">
        <v>184</v>
      </c>
      <c r="I3448" s="2">
        <v>258</v>
      </c>
    </row>
    <row r="3449" spans="3:9" x14ac:dyDescent="0.35">
      <c r="C3449" s="2" t="s">
        <v>70</v>
      </c>
      <c r="D3449" s="2" t="s">
        <v>20</v>
      </c>
      <c r="E3449" s="2" t="s">
        <v>57</v>
      </c>
      <c r="F3449" s="3">
        <v>44565</v>
      </c>
      <c r="G3449" s="4">
        <v>4578</v>
      </c>
      <c r="H3449" s="5">
        <v>175</v>
      </c>
      <c r="I3449" s="2">
        <v>509</v>
      </c>
    </row>
    <row r="3450" spans="3:9" x14ac:dyDescent="0.35">
      <c r="C3450" s="2" t="s">
        <v>35</v>
      </c>
      <c r="D3450" s="2" t="s">
        <v>28</v>
      </c>
      <c r="E3450" s="2" t="s">
        <v>57</v>
      </c>
      <c r="F3450" s="3">
        <v>44587</v>
      </c>
      <c r="G3450" s="4">
        <v>6153</v>
      </c>
      <c r="H3450" s="5">
        <v>60</v>
      </c>
      <c r="I3450" s="2">
        <v>684</v>
      </c>
    </row>
    <row r="3451" spans="3:9" x14ac:dyDescent="0.35">
      <c r="C3451" s="2" t="s">
        <v>33</v>
      </c>
      <c r="D3451" s="2" t="s">
        <v>20</v>
      </c>
      <c r="E3451" s="2" t="s">
        <v>31</v>
      </c>
      <c r="F3451" s="3">
        <v>44567</v>
      </c>
      <c r="G3451" s="4">
        <v>2401</v>
      </c>
      <c r="H3451" s="5">
        <v>153</v>
      </c>
      <c r="I3451" s="2">
        <v>161</v>
      </c>
    </row>
    <row r="3452" spans="3:9" x14ac:dyDescent="0.35">
      <c r="C3452" s="2" t="s">
        <v>71</v>
      </c>
      <c r="D3452" s="2" t="s">
        <v>40</v>
      </c>
      <c r="E3452" s="2" t="s">
        <v>74</v>
      </c>
      <c r="F3452" s="3">
        <v>44586</v>
      </c>
      <c r="G3452" s="4">
        <v>5334</v>
      </c>
      <c r="H3452" s="5">
        <v>184</v>
      </c>
      <c r="I3452" s="2">
        <v>411</v>
      </c>
    </row>
    <row r="3453" spans="3:9" x14ac:dyDescent="0.35">
      <c r="C3453" s="2" t="s">
        <v>69</v>
      </c>
      <c r="D3453" s="2" t="s">
        <v>45</v>
      </c>
      <c r="E3453" s="2" t="s">
        <v>75</v>
      </c>
      <c r="F3453" s="3">
        <v>44588</v>
      </c>
      <c r="G3453" s="4">
        <v>10766</v>
      </c>
      <c r="H3453" s="5">
        <v>146</v>
      </c>
      <c r="I3453" s="2">
        <v>634</v>
      </c>
    </row>
    <row r="3454" spans="3:9" x14ac:dyDescent="0.35">
      <c r="C3454" s="2" t="s">
        <v>30</v>
      </c>
      <c r="D3454" s="2" t="s">
        <v>45</v>
      </c>
      <c r="E3454" s="2" t="s">
        <v>58</v>
      </c>
      <c r="F3454" s="3">
        <v>44566</v>
      </c>
      <c r="G3454" s="4">
        <v>7651</v>
      </c>
      <c r="H3454" s="5">
        <v>76</v>
      </c>
      <c r="I3454" s="2">
        <v>511</v>
      </c>
    </row>
    <row r="3455" spans="3:9" x14ac:dyDescent="0.35">
      <c r="C3455" s="2" t="s">
        <v>56</v>
      </c>
      <c r="D3455" s="2" t="s">
        <v>45</v>
      </c>
      <c r="E3455" s="2" t="s">
        <v>73</v>
      </c>
      <c r="F3455" s="3">
        <v>44585</v>
      </c>
      <c r="G3455" s="4">
        <v>315</v>
      </c>
      <c r="H3455" s="5">
        <v>7</v>
      </c>
      <c r="I3455" s="2">
        <v>20</v>
      </c>
    </row>
    <row r="3456" spans="3:9" x14ac:dyDescent="0.35">
      <c r="C3456" s="2" t="s">
        <v>68</v>
      </c>
      <c r="D3456" s="2" t="s">
        <v>28</v>
      </c>
      <c r="E3456" s="2" t="s">
        <v>57</v>
      </c>
      <c r="F3456" s="3">
        <v>44566</v>
      </c>
      <c r="G3456" s="4">
        <v>7189</v>
      </c>
      <c r="H3456" s="5">
        <v>115</v>
      </c>
      <c r="I3456" s="2">
        <v>654</v>
      </c>
    </row>
    <row r="3457" spans="3:9" x14ac:dyDescent="0.35">
      <c r="C3457" s="2" t="s">
        <v>69</v>
      </c>
      <c r="D3457" s="2" t="s">
        <v>45</v>
      </c>
      <c r="E3457" s="2" t="s">
        <v>74</v>
      </c>
      <c r="F3457" s="3">
        <v>44585</v>
      </c>
      <c r="G3457" s="4">
        <v>1918</v>
      </c>
      <c r="H3457" s="5">
        <v>172</v>
      </c>
      <c r="I3457" s="2">
        <v>137</v>
      </c>
    </row>
    <row r="3458" spans="3:9" x14ac:dyDescent="0.35">
      <c r="C3458" s="2" t="s">
        <v>68</v>
      </c>
      <c r="D3458" s="2" t="s">
        <v>15</v>
      </c>
      <c r="E3458" s="2" t="s">
        <v>38</v>
      </c>
      <c r="F3458" s="3">
        <v>44588</v>
      </c>
      <c r="G3458" s="4">
        <v>12376</v>
      </c>
      <c r="H3458" s="5">
        <v>15</v>
      </c>
      <c r="I3458" s="2">
        <v>884</v>
      </c>
    </row>
    <row r="3459" spans="3:9" x14ac:dyDescent="0.35">
      <c r="C3459" s="2" t="s">
        <v>70</v>
      </c>
      <c r="D3459" s="2" t="s">
        <v>15</v>
      </c>
      <c r="E3459" s="2" t="s">
        <v>16</v>
      </c>
      <c r="F3459" s="3">
        <v>44580</v>
      </c>
      <c r="G3459" s="4">
        <v>1134</v>
      </c>
      <c r="H3459" s="5">
        <v>302</v>
      </c>
      <c r="I3459" s="2">
        <v>54</v>
      </c>
    </row>
    <row r="3460" spans="3:9" x14ac:dyDescent="0.35">
      <c r="C3460" s="2" t="s">
        <v>71</v>
      </c>
      <c r="D3460" s="2" t="s">
        <v>40</v>
      </c>
      <c r="E3460" s="2" t="s">
        <v>16</v>
      </c>
      <c r="F3460" s="3">
        <v>44586</v>
      </c>
      <c r="G3460" s="4">
        <v>3248</v>
      </c>
      <c r="H3460" s="5">
        <v>74</v>
      </c>
      <c r="I3460" s="2">
        <v>155</v>
      </c>
    </row>
    <row r="3461" spans="3:9" x14ac:dyDescent="0.35">
      <c r="C3461" s="2" t="s">
        <v>56</v>
      </c>
      <c r="D3461" s="2" t="s">
        <v>40</v>
      </c>
      <c r="E3461" s="2" t="s">
        <v>17</v>
      </c>
      <c r="F3461" s="3">
        <v>44572</v>
      </c>
      <c r="G3461" s="4">
        <v>5670</v>
      </c>
      <c r="H3461" s="5">
        <v>113</v>
      </c>
      <c r="I3461" s="2">
        <v>405</v>
      </c>
    </row>
    <row r="3462" spans="3:9" x14ac:dyDescent="0.35">
      <c r="C3462" s="2" t="s">
        <v>77</v>
      </c>
      <c r="D3462" s="2" t="s">
        <v>20</v>
      </c>
      <c r="E3462" s="2" t="s">
        <v>25</v>
      </c>
      <c r="F3462" s="3">
        <v>44580</v>
      </c>
      <c r="G3462" s="4">
        <v>5369</v>
      </c>
      <c r="H3462" s="5">
        <v>277</v>
      </c>
      <c r="I3462" s="2">
        <v>1074</v>
      </c>
    </row>
    <row r="3463" spans="3:9" x14ac:dyDescent="0.35">
      <c r="C3463" s="2" t="s">
        <v>59</v>
      </c>
      <c r="D3463" s="2" t="s">
        <v>24</v>
      </c>
      <c r="E3463" s="2" t="s">
        <v>16</v>
      </c>
      <c r="F3463" s="3">
        <v>44580</v>
      </c>
      <c r="G3463" s="4">
        <v>3913</v>
      </c>
      <c r="H3463" s="5">
        <v>17</v>
      </c>
      <c r="I3463" s="2">
        <v>187</v>
      </c>
    </row>
    <row r="3464" spans="3:9" x14ac:dyDescent="0.35">
      <c r="C3464" s="2" t="s">
        <v>56</v>
      </c>
      <c r="D3464" s="2" t="s">
        <v>40</v>
      </c>
      <c r="E3464" s="2" t="s">
        <v>74</v>
      </c>
      <c r="F3464" s="3">
        <v>44572</v>
      </c>
      <c r="G3464" s="4">
        <v>5922</v>
      </c>
      <c r="H3464" s="5">
        <v>169</v>
      </c>
      <c r="I3464" s="2">
        <v>423</v>
      </c>
    </row>
    <row r="3465" spans="3:9" x14ac:dyDescent="0.35">
      <c r="C3465" s="2" t="s">
        <v>52</v>
      </c>
      <c r="D3465" s="2" t="s">
        <v>24</v>
      </c>
      <c r="E3465" s="2" t="s">
        <v>72</v>
      </c>
      <c r="F3465" s="3">
        <v>44571</v>
      </c>
      <c r="G3465" s="4">
        <v>1988</v>
      </c>
      <c r="H3465" s="5">
        <v>396</v>
      </c>
      <c r="I3465" s="2">
        <v>87</v>
      </c>
    </row>
    <row r="3466" spans="3:9" x14ac:dyDescent="0.35">
      <c r="C3466" s="2" t="s">
        <v>71</v>
      </c>
      <c r="D3466" s="2" t="s">
        <v>45</v>
      </c>
      <c r="E3466" s="2" t="s">
        <v>38</v>
      </c>
      <c r="F3466" s="3">
        <v>44580</v>
      </c>
      <c r="G3466" s="4">
        <v>273</v>
      </c>
      <c r="H3466" s="5">
        <v>444</v>
      </c>
      <c r="I3466" s="2">
        <v>28</v>
      </c>
    </row>
    <row r="3467" spans="3:9" x14ac:dyDescent="0.35">
      <c r="C3467" s="2" t="s">
        <v>54</v>
      </c>
      <c r="D3467" s="2" t="s">
        <v>24</v>
      </c>
      <c r="E3467" s="2" t="s">
        <v>58</v>
      </c>
      <c r="F3467" s="3">
        <v>44571</v>
      </c>
      <c r="G3467" s="4">
        <v>7679</v>
      </c>
      <c r="H3467" s="5">
        <v>161</v>
      </c>
      <c r="I3467" s="2">
        <v>480</v>
      </c>
    </row>
    <row r="3468" spans="3:9" x14ac:dyDescent="0.35">
      <c r="C3468" s="2" t="s">
        <v>59</v>
      </c>
      <c r="D3468" s="2" t="s">
        <v>24</v>
      </c>
      <c r="E3468" s="2" t="s">
        <v>53</v>
      </c>
      <c r="F3468" s="3">
        <v>44589</v>
      </c>
      <c r="G3468" s="4">
        <v>7161</v>
      </c>
      <c r="H3468" s="5">
        <v>209</v>
      </c>
      <c r="I3468" s="2">
        <v>651</v>
      </c>
    </row>
    <row r="3469" spans="3:9" x14ac:dyDescent="0.35">
      <c r="C3469" s="2" t="s">
        <v>62</v>
      </c>
      <c r="D3469" s="2" t="s">
        <v>20</v>
      </c>
      <c r="E3469" s="2" t="s">
        <v>65</v>
      </c>
      <c r="F3469" s="3">
        <v>44565</v>
      </c>
      <c r="G3469" s="4">
        <v>2387</v>
      </c>
      <c r="H3469" s="5">
        <v>172</v>
      </c>
      <c r="I3469" s="2">
        <v>299</v>
      </c>
    </row>
    <row r="3470" spans="3:9" x14ac:dyDescent="0.35">
      <c r="C3470" s="2" t="s">
        <v>33</v>
      </c>
      <c r="D3470" s="2" t="s">
        <v>15</v>
      </c>
      <c r="E3470" s="2" t="s">
        <v>17</v>
      </c>
      <c r="F3470" s="3">
        <v>44573</v>
      </c>
      <c r="G3470" s="4">
        <v>4039</v>
      </c>
      <c r="H3470" s="5">
        <v>17</v>
      </c>
      <c r="I3470" s="2">
        <v>238</v>
      </c>
    </row>
    <row r="3471" spans="3:9" x14ac:dyDescent="0.35">
      <c r="C3471" s="2" t="s">
        <v>71</v>
      </c>
      <c r="D3471" s="2" t="s">
        <v>24</v>
      </c>
      <c r="E3471" s="2" t="s">
        <v>49</v>
      </c>
      <c r="F3471" s="3">
        <v>44580</v>
      </c>
      <c r="G3471" s="4">
        <v>6041</v>
      </c>
      <c r="H3471" s="5">
        <v>16</v>
      </c>
      <c r="I3471" s="2">
        <v>1209</v>
      </c>
    </row>
    <row r="3472" spans="3:9" x14ac:dyDescent="0.35">
      <c r="C3472" s="2" t="s">
        <v>41</v>
      </c>
      <c r="D3472" s="2" t="s">
        <v>20</v>
      </c>
      <c r="E3472" s="2" t="s">
        <v>25</v>
      </c>
      <c r="F3472" s="3">
        <v>44587</v>
      </c>
      <c r="G3472" s="4">
        <v>2933</v>
      </c>
      <c r="H3472" s="5">
        <v>181</v>
      </c>
      <c r="I3472" s="2">
        <v>367</v>
      </c>
    </row>
    <row r="3473" spans="3:9" x14ac:dyDescent="0.35">
      <c r="C3473" s="2" t="s">
        <v>66</v>
      </c>
      <c r="D3473" s="2" t="s">
        <v>45</v>
      </c>
      <c r="E3473" s="2" t="s">
        <v>34</v>
      </c>
      <c r="F3473" s="3">
        <v>44585</v>
      </c>
      <c r="G3473" s="4">
        <v>2772</v>
      </c>
      <c r="H3473" s="5">
        <v>20</v>
      </c>
      <c r="I3473" s="2">
        <v>116</v>
      </c>
    </row>
    <row r="3474" spans="3:9" x14ac:dyDescent="0.35">
      <c r="C3474" s="2" t="s">
        <v>56</v>
      </c>
      <c r="D3474" s="2" t="s">
        <v>15</v>
      </c>
      <c r="E3474" s="2" t="s">
        <v>57</v>
      </c>
      <c r="F3474" s="3">
        <v>44575</v>
      </c>
      <c r="G3474" s="4">
        <v>2989</v>
      </c>
      <c r="H3474" s="5">
        <v>114</v>
      </c>
      <c r="I3474" s="2">
        <v>374</v>
      </c>
    </row>
    <row r="3475" spans="3:9" x14ac:dyDescent="0.35">
      <c r="C3475" s="2" t="s">
        <v>37</v>
      </c>
      <c r="D3475" s="2" t="s">
        <v>24</v>
      </c>
      <c r="E3475" s="2" t="s">
        <v>75</v>
      </c>
      <c r="F3475" s="3">
        <v>44586</v>
      </c>
      <c r="G3475" s="4">
        <v>5747</v>
      </c>
      <c r="H3475" s="5">
        <v>48</v>
      </c>
      <c r="I3475" s="2">
        <v>320</v>
      </c>
    </row>
    <row r="3476" spans="3:9" x14ac:dyDescent="0.35">
      <c r="C3476" s="2" t="s">
        <v>51</v>
      </c>
      <c r="D3476" s="2" t="s">
        <v>15</v>
      </c>
      <c r="E3476" s="2" t="s">
        <v>65</v>
      </c>
      <c r="F3476" s="3">
        <v>44575</v>
      </c>
      <c r="G3476" s="4">
        <v>2485</v>
      </c>
      <c r="H3476" s="5">
        <v>55</v>
      </c>
      <c r="I3476" s="2">
        <v>277</v>
      </c>
    </row>
    <row r="3477" spans="3:9" x14ac:dyDescent="0.35">
      <c r="C3477" s="2" t="s">
        <v>62</v>
      </c>
      <c r="D3477" s="2" t="s">
        <v>15</v>
      </c>
      <c r="E3477" s="2" t="s">
        <v>58</v>
      </c>
      <c r="F3477" s="3">
        <v>44566</v>
      </c>
      <c r="G3477" s="4">
        <v>6475</v>
      </c>
      <c r="H3477" s="5">
        <v>275</v>
      </c>
      <c r="I3477" s="2">
        <v>405</v>
      </c>
    </row>
    <row r="3478" spans="3:9" x14ac:dyDescent="0.35">
      <c r="C3478" s="2" t="s">
        <v>64</v>
      </c>
      <c r="D3478" s="2" t="s">
        <v>40</v>
      </c>
      <c r="E3478" s="2" t="s">
        <v>61</v>
      </c>
      <c r="F3478" s="3">
        <v>44587</v>
      </c>
      <c r="G3478" s="4">
        <v>10115</v>
      </c>
      <c r="H3478" s="5">
        <v>51</v>
      </c>
      <c r="I3478" s="2">
        <v>1265</v>
      </c>
    </row>
    <row r="3479" spans="3:9" x14ac:dyDescent="0.35">
      <c r="C3479" s="2" t="s">
        <v>33</v>
      </c>
      <c r="D3479" s="2" t="s">
        <v>45</v>
      </c>
      <c r="E3479" s="2" t="s">
        <v>65</v>
      </c>
      <c r="F3479" s="3">
        <v>44589</v>
      </c>
      <c r="G3479" s="4">
        <v>11935</v>
      </c>
      <c r="H3479" s="5">
        <v>138</v>
      </c>
      <c r="I3479" s="2">
        <v>1492</v>
      </c>
    </row>
    <row r="3480" spans="3:9" x14ac:dyDescent="0.35">
      <c r="C3480" s="2" t="s">
        <v>54</v>
      </c>
      <c r="D3480" s="2" t="s">
        <v>24</v>
      </c>
      <c r="E3480" s="2" t="s">
        <v>43</v>
      </c>
      <c r="F3480" s="3">
        <v>44580</v>
      </c>
      <c r="G3480" s="4">
        <v>3052</v>
      </c>
      <c r="H3480" s="5">
        <v>226</v>
      </c>
      <c r="I3480" s="2">
        <v>611</v>
      </c>
    </row>
    <row r="3481" spans="3:9" x14ac:dyDescent="0.35">
      <c r="C3481" s="2" t="s">
        <v>37</v>
      </c>
      <c r="D3481" s="2" t="s">
        <v>24</v>
      </c>
      <c r="E3481" s="2" t="s">
        <v>63</v>
      </c>
      <c r="F3481" s="3">
        <v>44589</v>
      </c>
      <c r="G3481" s="4">
        <v>5089</v>
      </c>
      <c r="H3481" s="5">
        <v>44</v>
      </c>
      <c r="I3481" s="2">
        <v>268</v>
      </c>
    </row>
    <row r="3482" spans="3:9" x14ac:dyDescent="0.35">
      <c r="C3482" s="2" t="s">
        <v>62</v>
      </c>
      <c r="D3482" s="2" t="s">
        <v>24</v>
      </c>
      <c r="E3482" s="2" t="s">
        <v>25</v>
      </c>
      <c r="F3482" s="3">
        <v>44580</v>
      </c>
      <c r="G3482" s="4">
        <v>3108</v>
      </c>
      <c r="H3482" s="5">
        <v>26</v>
      </c>
      <c r="I3482" s="2">
        <v>389</v>
      </c>
    </row>
    <row r="3483" spans="3:9" x14ac:dyDescent="0.35">
      <c r="C3483" s="2" t="s">
        <v>54</v>
      </c>
      <c r="D3483" s="2" t="s">
        <v>20</v>
      </c>
      <c r="E3483" s="2" t="s">
        <v>32</v>
      </c>
      <c r="F3483" s="3">
        <v>44582</v>
      </c>
      <c r="G3483" s="4">
        <v>5908</v>
      </c>
      <c r="H3483" s="5">
        <v>329</v>
      </c>
      <c r="I3483" s="2">
        <v>247</v>
      </c>
    </row>
    <row r="3484" spans="3:9" x14ac:dyDescent="0.35">
      <c r="C3484" s="2" t="s">
        <v>76</v>
      </c>
      <c r="D3484" s="2" t="s">
        <v>15</v>
      </c>
      <c r="E3484" s="2" t="s">
        <v>38</v>
      </c>
      <c r="F3484" s="3">
        <v>44566</v>
      </c>
      <c r="G3484" s="4">
        <v>1792</v>
      </c>
      <c r="H3484" s="5">
        <v>225</v>
      </c>
      <c r="I3484" s="2">
        <v>138</v>
      </c>
    </row>
    <row r="3485" spans="3:9" x14ac:dyDescent="0.35">
      <c r="C3485" s="2" t="s">
        <v>14</v>
      </c>
      <c r="D3485" s="2" t="s">
        <v>15</v>
      </c>
      <c r="E3485" s="2" t="s">
        <v>53</v>
      </c>
      <c r="F3485" s="3">
        <v>44575</v>
      </c>
      <c r="G3485" s="4">
        <v>6321</v>
      </c>
      <c r="H3485" s="5">
        <v>270</v>
      </c>
      <c r="I3485" s="2">
        <v>575</v>
      </c>
    </row>
    <row r="3486" spans="3:9" x14ac:dyDescent="0.35">
      <c r="C3486" s="2" t="s">
        <v>77</v>
      </c>
      <c r="D3486" s="2" t="s">
        <v>24</v>
      </c>
      <c r="E3486" s="2" t="s">
        <v>25</v>
      </c>
      <c r="F3486" s="3">
        <v>44580</v>
      </c>
      <c r="G3486" s="4">
        <v>2758</v>
      </c>
      <c r="H3486" s="5">
        <v>362</v>
      </c>
      <c r="I3486" s="2">
        <v>307</v>
      </c>
    </row>
    <row r="3487" spans="3:9" x14ac:dyDescent="0.35">
      <c r="C3487" s="2" t="s">
        <v>14</v>
      </c>
      <c r="D3487" s="2" t="s">
        <v>24</v>
      </c>
      <c r="E3487" s="2" t="s">
        <v>74</v>
      </c>
      <c r="F3487" s="3">
        <v>44588</v>
      </c>
      <c r="G3487" s="4">
        <v>6811</v>
      </c>
      <c r="H3487" s="5">
        <v>219</v>
      </c>
      <c r="I3487" s="2">
        <v>568</v>
      </c>
    </row>
    <row r="3488" spans="3:9" x14ac:dyDescent="0.35">
      <c r="C3488" s="2" t="s">
        <v>70</v>
      </c>
      <c r="D3488" s="2" t="s">
        <v>40</v>
      </c>
      <c r="E3488" s="2" t="s">
        <v>44</v>
      </c>
      <c r="F3488" s="3">
        <v>44566</v>
      </c>
      <c r="G3488" s="4">
        <v>6643</v>
      </c>
      <c r="H3488" s="5">
        <v>65</v>
      </c>
      <c r="I3488" s="2">
        <v>739</v>
      </c>
    </row>
    <row r="3489" spans="3:9" x14ac:dyDescent="0.35">
      <c r="C3489" s="2" t="s">
        <v>47</v>
      </c>
      <c r="D3489" s="2" t="s">
        <v>28</v>
      </c>
      <c r="E3489" s="2" t="s">
        <v>25</v>
      </c>
      <c r="F3489" s="3">
        <v>44575</v>
      </c>
      <c r="G3489" s="4">
        <v>13328</v>
      </c>
      <c r="H3489" s="5">
        <v>389</v>
      </c>
      <c r="I3489" s="2">
        <v>1904</v>
      </c>
    </row>
    <row r="3490" spans="3:9" x14ac:dyDescent="0.35">
      <c r="C3490" s="2" t="s">
        <v>69</v>
      </c>
      <c r="D3490" s="2" t="s">
        <v>28</v>
      </c>
      <c r="E3490" s="2" t="s">
        <v>44</v>
      </c>
      <c r="F3490" s="3">
        <v>44587</v>
      </c>
      <c r="G3490" s="4">
        <v>5355</v>
      </c>
      <c r="H3490" s="5">
        <v>59</v>
      </c>
      <c r="I3490" s="2">
        <v>412</v>
      </c>
    </row>
    <row r="3491" spans="3:9" x14ac:dyDescent="0.35">
      <c r="C3491" s="2" t="s">
        <v>71</v>
      </c>
      <c r="D3491" s="2" t="s">
        <v>15</v>
      </c>
      <c r="E3491" s="2" t="s">
        <v>63</v>
      </c>
      <c r="F3491" s="3">
        <v>44581</v>
      </c>
      <c r="G3491" s="4">
        <v>13062</v>
      </c>
      <c r="H3491" s="5">
        <v>142</v>
      </c>
      <c r="I3491" s="2">
        <v>817</v>
      </c>
    </row>
    <row r="3492" spans="3:9" x14ac:dyDescent="0.35">
      <c r="C3492" s="2" t="s">
        <v>33</v>
      </c>
      <c r="D3492" s="2" t="s">
        <v>15</v>
      </c>
      <c r="E3492" s="2" t="s">
        <v>34</v>
      </c>
      <c r="F3492" s="3">
        <v>44567</v>
      </c>
      <c r="G3492" s="4">
        <v>14609</v>
      </c>
      <c r="H3492" s="5">
        <v>159</v>
      </c>
      <c r="I3492" s="2">
        <v>636</v>
      </c>
    </row>
    <row r="3493" spans="3:9" x14ac:dyDescent="0.35">
      <c r="C3493" s="2" t="s">
        <v>23</v>
      </c>
      <c r="D3493" s="2" t="s">
        <v>45</v>
      </c>
      <c r="E3493" s="2" t="s">
        <v>43</v>
      </c>
      <c r="F3493" s="3">
        <v>44580</v>
      </c>
      <c r="G3493" s="4">
        <v>3556</v>
      </c>
      <c r="H3493" s="5">
        <v>96</v>
      </c>
      <c r="I3493" s="2">
        <v>445</v>
      </c>
    </row>
    <row r="3494" spans="3:9" x14ac:dyDescent="0.35">
      <c r="C3494" s="2" t="s">
        <v>33</v>
      </c>
      <c r="D3494" s="2" t="s">
        <v>20</v>
      </c>
      <c r="E3494" s="2" t="s">
        <v>53</v>
      </c>
      <c r="F3494" s="3">
        <v>44578</v>
      </c>
      <c r="G3494" s="4">
        <v>20741</v>
      </c>
      <c r="H3494" s="5">
        <v>101</v>
      </c>
      <c r="I3494" s="2">
        <v>1596</v>
      </c>
    </row>
    <row r="3495" spans="3:9" x14ac:dyDescent="0.35">
      <c r="C3495" s="2" t="s">
        <v>76</v>
      </c>
      <c r="D3495" s="2" t="s">
        <v>20</v>
      </c>
      <c r="E3495" s="2" t="s">
        <v>43</v>
      </c>
      <c r="F3495" s="3">
        <v>44585</v>
      </c>
      <c r="G3495" s="4">
        <v>11249</v>
      </c>
      <c r="H3495" s="5">
        <v>150</v>
      </c>
      <c r="I3495" s="2">
        <v>1607</v>
      </c>
    </row>
    <row r="3496" spans="3:9" x14ac:dyDescent="0.35">
      <c r="C3496" s="2" t="s">
        <v>42</v>
      </c>
      <c r="D3496" s="2" t="s">
        <v>20</v>
      </c>
      <c r="E3496" s="2" t="s">
        <v>17</v>
      </c>
      <c r="F3496" s="3">
        <v>44579</v>
      </c>
      <c r="G3496" s="4">
        <v>1757</v>
      </c>
      <c r="H3496" s="5">
        <v>217</v>
      </c>
      <c r="I3496" s="2">
        <v>104</v>
      </c>
    </row>
    <row r="3497" spans="3:9" x14ac:dyDescent="0.35">
      <c r="C3497" s="2" t="s">
        <v>37</v>
      </c>
      <c r="D3497" s="2" t="s">
        <v>40</v>
      </c>
      <c r="E3497" s="2" t="s">
        <v>53</v>
      </c>
      <c r="F3497" s="3">
        <v>44585</v>
      </c>
      <c r="G3497" s="4">
        <v>350</v>
      </c>
      <c r="H3497" s="5">
        <v>229</v>
      </c>
      <c r="I3497" s="2">
        <v>25</v>
      </c>
    </row>
    <row r="3498" spans="3:9" x14ac:dyDescent="0.35">
      <c r="C3498" s="2" t="s">
        <v>47</v>
      </c>
      <c r="D3498" s="2" t="s">
        <v>20</v>
      </c>
      <c r="E3498" s="2" t="s">
        <v>34</v>
      </c>
      <c r="F3498" s="3">
        <v>44582</v>
      </c>
      <c r="G3498" s="4">
        <v>1400</v>
      </c>
      <c r="H3498" s="5">
        <v>223</v>
      </c>
      <c r="I3498" s="2">
        <v>64</v>
      </c>
    </row>
    <row r="3499" spans="3:9" x14ac:dyDescent="0.35">
      <c r="C3499" s="2" t="s">
        <v>14</v>
      </c>
      <c r="D3499" s="2" t="s">
        <v>20</v>
      </c>
      <c r="E3499" s="2" t="s">
        <v>43</v>
      </c>
      <c r="F3499" s="3">
        <v>44574</v>
      </c>
      <c r="G3499" s="4">
        <v>6769</v>
      </c>
      <c r="H3499" s="5">
        <v>359</v>
      </c>
      <c r="I3499" s="2">
        <v>847</v>
      </c>
    </row>
    <row r="3500" spans="3:9" x14ac:dyDescent="0.35">
      <c r="C3500" s="2" t="s">
        <v>14</v>
      </c>
      <c r="D3500" s="2" t="s">
        <v>20</v>
      </c>
      <c r="E3500" s="2" t="s">
        <v>63</v>
      </c>
      <c r="F3500" s="3">
        <v>44587</v>
      </c>
      <c r="G3500" s="4">
        <v>9002</v>
      </c>
      <c r="H3500" s="5">
        <v>122</v>
      </c>
      <c r="I3500" s="2">
        <v>563</v>
      </c>
    </row>
    <row r="3501" spans="3:9" x14ac:dyDescent="0.35">
      <c r="C3501" s="2" t="s">
        <v>62</v>
      </c>
      <c r="D3501" s="2" t="s">
        <v>24</v>
      </c>
      <c r="E3501" s="2" t="s">
        <v>38</v>
      </c>
      <c r="F3501" s="3">
        <v>44580</v>
      </c>
      <c r="G3501" s="4">
        <v>9975</v>
      </c>
      <c r="H3501" s="5">
        <v>169</v>
      </c>
      <c r="I3501" s="2">
        <v>713</v>
      </c>
    </row>
    <row r="3502" spans="3:9" x14ac:dyDescent="0.35">
      <c r="C3502" s="2" t="s">
        <v>51</v>
      </c>
      <c r="D3502" s="2" t="s">
        <v>20</v>
      </c>
      <c r="E3502" s="2" t="s">
        <v>17</v>
      </c>
      <c r="F3502" s="3">
        <v>44580</v>
      </c>
      <c r="G3502" s="4">
        <v>6307</v>
      </c>
      <c r="H3502" s="5">
        <v>35</v>
      </c>
      <c r="I3502" s="2">
        <v>371</v>
      </c>
    </row>
    <row r="3503" spans="3:9" x14ac:dyDescent="0.35">
      <c r="C3503" s="2" t="s">
        <v>59</v>
      </c>
      <c r="D3503" s="2" t="s">
        <v>15</v>
      </c>
      <c r="E3503" s="2" t="s">
        <v>26</v>
      </c>
      <c r="F3503" s="3">
        <v>44568</v>
      </c>
      <c r="G3503" s="4">
        <v>2079</v>
      </c>
      <c r="H3503" s="5">
        <v>109</v>
      </c>
      <c r="I3503" s="2">
        <v>87</v>
      </c>
    </row>
    <row r="3504" spans="3:9" x14ac:dyDescent="0.35">
      <c r="C3504" s="2" t="s">
        <v>59</v>
      </c>
      <c r="D3504" s="2" t="s">
        <v>40</v>
      </c>
      <c r="E3504" s="2" t="s">
        <v>26</v>
      </c>
      <c r="F3504" s="3">
        <v>44578</v>
      </c>
      <c r="G3504" s="4">
        <v>4816</v>
      </c>
      <c r="H3504" s="5">
        <v>15</v>
      </c>
      <c r="I3504" s="2">
        <v>186</v>
      </c>
    </row>
    <row r="3505" spans="3:9" x14ac:dyDescent="0.35">
      <c r="C3505" s="2" t="s">
        <v>78</v>
      </c>
      <c r="D3505" s="2" t="s">
        <v>45</v>
      </c>
      <c r="E3505" s="2" t="s">
        <v>31</v>
      </c>
      <c r="F3505" s="3">
        <v>44564</v>
      </c>
      <c r="G3505" s="4">
        <v>13426</v>
      </c>
      <c r="H3505" s="5">
        <v>46</v>
      </c>
      <c r="I3505" s="2">
        <v>1033</v>
      </c>
    </row>
    <row r="3506" spans="3:9" x14ac:dyDescent="0.35">
      <c r="C3506" s="2" t="s">
        <v>59</v>
      </c>
      <c r="D3506" s="2" t="s">
        <v>20</v>
      </c>
      <c r="E3506" s="2" t="s">
        <v>26</v>
      </c>
      <c r="F3506" s="3">
        <v>44587</v>
      </c>
      <c r="G3506" s="4">
        <v>5775</v>
      </c>
      <c r="H3506" s="5">
        <v>308</v>
      </c>
      <c r="I3506" s="2">
        <v>231</v>
      </c>
    </row>
    <row r="3507" spans="3:9" x14ac:dyDescent="0.35">
      <c r="C3507" s="2" t="s">
        <v>76</v>
      </c>
      <c r="D3507" s="2" t="s">
        <v>20</v>
      </c>
      <c r="E3507" s="2" t="s">
        <v>17</v>
      </c>
      <c r="F3507" s="3">
        <v>44568</v>
      </c>
      <c r="G3507" s="4">
        <v>18130</v>
      </c>
      <c r="H3507" s="5">
        <v>24</v>
      </c>
      <c r="I3507" s="2">
        <v>1008</v>
      </c>
    </row>
    <row r="3508" spans="3:9" x14ac:dyDescent="0.35">
      <c r="C3508" s="2" t="s">
        <v>33</v>
      </c>
      <c r="D3508" s="2" t="s">
        <v>20</v>
      </c>
      <c r="E3508" s="2" t="s">
        <v>74</v>
      </c>
      <c r="F3508" s="3">
        <v>44589</v>
      </c>
      <c r="G3508" s="4">
        <v>9247</v>
      </c>
      <c r="H3508" s="5">
        <v>18</v>
      </c>
      <c r="I3508" s="2">
        <v>578</v>
      </c>
    </row>
    <row r="3509" spans="3:9" x14ac:dyDescent="0.35">
      <c r="C3509" s="2" t="s">
        <v>41</v>
      </c>
      <c r="D3509" s="2" t="s">
        <v>24</v>
      </c>
      <c r="E3509" s="2" t="s">
        <v>38</v>
      </c>
      <c r="F3509" s="3">
        <v>44592</v>
      </c>
      <c r="G3509" s="4">
        <v>8162</v>
      </c>
      <c r="H3509" s="5">
        <v>489</v>
      </c>
      <c r="I3509" s="2">
        <v>742</v>
      </c>
    </row>
    <row r="3510" spans="3:9" x14ac:dyDescent="0.35">
      <c r="C3510" s="2" t="s">
        <v>56</v>
      </c>
      <c r="D3510" s="2" t="s">
        <v>28</v>
      </c>
      <c r="E3510" s="2" t="s">
        <v>39</v>
      </c>
      <c r="F3510" s="3">
        <v>44575</v>
      </c>
      <c r="G3510" s="4">
        <v>812</v>
      </c>
      <c r="H3510" s="5">
        <v>313</v>
      </c>
      <c r="I3510" s="2">
        <v>37</v>
      </c>
    </row>
    <row r="3511" spans="3:9" x14ac:dyDescent="0.35">
      <c r="C3511" s="2" t="s">
        <v>56</v>
      </c>
      <c r="D3511" s="2" t="s">
        <v>24</v>
      </c>
      <c r="E3511" s="2" t="s">
        <v>61</v>
      </c>
      <c r="F3511" s="3">
        <v>44565</v>
      </c>
      <c r="G3511" s="4">
        <v>10710</v>
      </c>
      <c r="H3511" s="5">
        <v>327</v>
      </c>
      <c r="I3511" s="2">
        <v>1339</v>
      </c>
    </row>
    <row r="3512" spans="3:9" x14ac:dyDescent="0.35">
      <c r="C3512" s="2" t="s">
        <v>14</v>
      </c>
      <c r="D3512" s="2" t="s">
        <v>24</v>
      </c>
      <c r="E3512" s="2" t="s">
        <v>63</v>
      </c>
      <c r="F3512" s="3">
        <v>44585</v>
      </c>
      <c r="G3512" s="4">
        <v>8617</v>
      </c>
      <c r="H3512" s="5">
        <v>15</v>
      </c>
      <c r="I3512" s="2">
        <v>507</v>
      </c>
    </row>
    <row r="3513" spans="3:9" x14ac:dyDescent="0.35">
      <c r="C3513" s="2" t="s">
        <v>59</v>
      </c>
      <c r="D3513" s="2" t="s">
        <v>24</v>
      </c>
      <c r="E3513" s="2" t="s">
        <v>74</v>
      </c>
      <c r="F3513" s="3">
        <v>44589</v>
      </c>
      <c r="G3513" s="4">
        <v>10731</v>
      </c>
      <c r="H3513" s="5">
        <v>332</v>
      </c>
      <c r="I3513" s="2">
        <v>826</v>
      </c>
    </row>
    <row r="3514" spans="3:9" x14ac:dyDescent="0.35">
      <c r="C3514" s="2" t="s">
        <v>37</v>
      </c>
      <c r="D3514" s="2" t="s">
        <v>28</v>
      </c>
      <c r="E3514" s="2" t="s">
        <v>31</v>
      </c>
      <c r="F3514" s="3">
        <v>44587</v>
      </c>
      <c r="G3514" s="4">
        <v>980</v>
      </c>
      <c r="H3514" s="5">
        <v>123</v>
      </c>
      <c r="I3514" s="2">
        <v>76</v>
      </c>
    </row>
    <row r="3515" spans="3:9" x14ac:dyDescent="0.35">
      <c r="C3515" s="2" t="s">
        <v>69</v>
      </c>
      <c r="D3515" s="2" t="s">
        <v>24</v>
      </c>
      <c r="E3515" s="2" t="s">
        <v>39</v>
      </c>
      <c r="F3515" s="3">
        <v>44586</v>
      </c>
      <c r="G3515" s="4">
        <v>1393</v>
      </c>
      <c r="H3515" s="5">
        <v>121</v>
      </c>
      <c r="I3515" s="2">
        <v>67</v>
      </c>
    </row>
    <row r="3516" spans="3:9" x14ac:dyDescent="0.35">
      <c r="C3516" s="2" t="s">
        <v>78</v>
      </c>
      <c r="D3516" s="2" t="s">
        <v>15</v>
      </c>
      <c r="E3516" s="2" t="s">
        <v>16</v>
      </c>
      <c r="F3516" s="3">
        <v>44580</v>
      </c>
      <c r="G3516" s="4">
        <v>8225</v>
      </c>
      <c r="H3516" s="5">
        <v>275</v>
      </c>
      <c r="I3516" s="2">
        <v>433</v>
      </c>
    </row>
    <row r="3517" spans="3:9" x14ac:dyDescent="0.35">
      <c r="C3517" s="2" t="s">
        <v>48</v>
      </c>
      <c r="D3517" s="2" t="s">
        <v>15</v>
      </c>
      <c r="E3517" s="2" t="s">
        <v>16</v>
      </c>
      <c r="F3517" s="3">
        <v>44573</v>
      </c>
      <c r="G3517" s="4">
        <v>3339</v>
      </c>
      <c r="H3517" s="5">
        <v>225</v>
      </c>
      <c r="I3517" s="2">
        <v>197</v>
      </c>
    </row>
    <row r="3518" spans="3:9" x14ac:dyDescent="0.35">
      <c r="C3518" s="2" t="s">
        <v>78</v>
      </c>
      <c r="D3518" s="2" t="s">
        <v>24</v>
      </c>
      <c r="E3518" s="2" t="s">
        <v>31</v>
      </c>
      <c r="F3518" s="3">
        <v>44587</v>
      </c>
      <c r="G3518" s="4">
        <v>4053</v>
      </c>
      <c r="H3518" s="5">
        <v>276</v>
      </c>
      <c r="I3518" s="2">
        <v>312</v>
      </c>
    </row>
    <row r="3519" spans="3:9" x14ac:dyDescent="0.35">
      <c r="C3519" s="2" t="s">
        <v>35</v>
      </c>
      <c r="D3519" s="2" t="s">
        <v>15</v>
      </c>
      <c r="E3519" s="2" t="s">
        <v>73</v>
      </c>
      <c r="F3519" s="3">
        <v>44585</v>
      </c>
      <c r="G3519" s="4">
        <v>5110</v>
      </c>
      <c r="H3519" s="5">
        <v>252</v>
      </c>
      <c r="I3519" s="2">
        <v>394</v>
      </c>
    </row>
    <row r="3520" spans="3:9" x14ac:dyDescent="0.35">
      <c r="C3520" s="2" t="s">
        <v>30</v>
      </c>
      <c r="D3520" s="2" t="s">
        <v>24</v>
      </c>
      <c r="E3520" s="2" t="s">
        <v>26</v>
      </c>
      <c r="F3520" s="3">
        <v>44579</v>
      </c>
      <c r="G3520" s="4">
        <v>4557</v>
      </c>
      <c r="H3520" s="5">
        <v>14</v>
      </c>
      <c r="I3520" s="2">
        <v>163</v>
      </c>
    </row>
    <row r="3521" spans="3:9" x14ac:dyDescent="0.35">
      <c r="C3521" s="2" t="s">
        <v>33</v>
      </c>
      <c r="D3521" s="2" t="s">
        <v>40</v>
      </c>
      <c r="E3521" s="2" t="s">
        <v>38</v>
      </c>
      <c r="F3521" s="3">
        <v>44567</v>
      </c>
      <c r="G3521" s="4">
        <v>6727</v>
      </c>
      <c r="H3521" s="5">
        <v>330</v>
      </c>
      <c r="I3521" s="2">
        <v>673</v>
      </c>
    </row>
    <row r="3522" spans="3:9" x14ac:dyDescent="0.35">
      <c r="C3522" s="2" t="s">
        <v>62</v>
      </c>
      <c r="D3522" s="2" t="s">
        <v>28</v>
      </c>
      <c r="E3522" s="2" t="s">
        <v>43</v>
      </c>
      <c r="F3522" s="3">
        <v>44579</v>
      </c>
      <c r="G3522" s="4">
        <v>4774</v>
      </c>
      <c r="H3522" s="5">
        <v>257</v>
      </c>
      <c r="I3522" s="2">
        <v>531</v>
      </c>
    </row>
    <row r="3523" spans="3:9" x14ac:dyDescent="0.35">
      <c r="C3523" s="2" t="s">
        <v>70</v>
      </c>
      <c r="D3523" s="2" t="s">
        <v>15</v>
      </c>
      <c r="E3523" s="2" t="s">
        <v>32</v>
      </c>
      <c r="F3523" s="3">
        <v>44586</v>
      </c>
      <c r="G3523" s="4">
        <v>6447</v>
      </c>
      <c r="H3523" s="5">
        <v>162</v>
      </c>
      <c r="I3523" s="2">
        <v>258</v>
      </c>
    </row>
    <row r="3524" spans="3:9" x14ac:dyDescent="0.35">
      <c r="C3524" s="2" t="s">
        <v>30</v>
      </c>
      <c r="D3524" s="2" t="s">
        <v>15</v>
      </c>
      <c r="E3524" s="2" t="s">
        <v>39</v>
      </c>
      <c r="F3524" s="3">
        <v>44587</v>
      </c>
      <c r="G3524" s="4">
        <v>6034</v>
      </c>
      <c r="H3524" s="5">
        <v>37</v>
      </c>
      <c r="I3524" s="2">
        <v>263</v>
      </c>
    </row>
    <row r="3525" spans="3:9" x14ac:dyDescent="0.35">
      <c r="C3525" s="2" t="s">
        <v>69</v>
      </c>
      <c r="D3525" s="2" t="s">
        <v>40</v>
      </c>
      <c r="E3525" s="2" t="s">
        <v>49</v>
      </c>
      <c r="F3525" s="3">
        <v>44565</v>
      </c>
      <c r="G3525" s="4">
        <v>15372</v>
      </c>
      <c r="H3525" s="5">
        <v>215</v>
      </c>
      <c r="I3525" s="2">
        <v>3075</v>
      </c>
    </row>
    <row r="3526" spans="3:9" x14ac:dyDescent="0.35">
      <c r="C3526" s="2" t="s">
        <v>33</v>
      </c>
      <c r="D3526" s="2" t="s">
        <v>45</v>
      </c>
      <c r="E3526" s="2" t="s">
        <v>75</v>
      </c>
      <c r="F3526" s="3">
        <v>44585</v>
      </c>
      <c r="G3526" s="4">
        <v>4753</v>
      </c>
      <c r="H3526" s="5">
        <v>63</v>
      </c>
      <c r="I3526" s="2">
        <v>251</v>
      </c>
    </row>
    <row r="3527" spans="3:9" x14ac:dyDescent="0.35">
      <c r="C3527" s="2" t="s">
        <v>70</v>
      </c>
      <c r="D3527" s="2" t="s">
        <v>40</v>
      </c>
      <c r="E3527" s="2" t="s">
        <v>31</v>
      </c>
      <c r="F3527" s="3">
        <v>44571</v>
      </c>
      <c r="G3527" s="4">
        <v>4039</v>
      </c>
      <c r="H3527" s="5">
        <v>182</v>
      </c>
      <c r="I3527" s="2">
        <v>337</v>
      </c>
    </row>
    <row r="3528" spans="3:9" x14ac:dyDescent="0.35">
      <c r="C3528" s="2" t="s">
        <v>30</v>
      </c>
      <c r="D3528" s="2" t="s">
        <v>15</v>
      </c>
      <c r="E3528" s="2" t="s">
        <v>43</v>
      </c>
      <c r="F3528" s="3">
        <v>44571</v>
      </c>
      <c r="G3528" s="4">
        <v>735</v>
      </c>
      <c r="H3528" s="5">
        <v>8</v>
      </c>
      <c r="I3528" s="2">
        <v>105</v>
      </c>
    </row>
    <row r="3529" spans="3:9" x14ac:dyDescent="0.35">
      <c r="C3529" s="2" t="s">
        <v>70</v>
      </c>
      <c r="D3529" s="2" t="s">
        <v>45</v>
      </c>
      <c r="E3529" s="2" t="s">
        <v>63</v>
      </c>
      <c r="F3529" s="3">
        <v>44575</v>
      </c>
      <c r="G3529" s="4">
        <v>2786</v>
      </c>
      <c r="H3529" s="5">
        <v>26</v>
      </c>
      <c r="I3529" s="2">
        <v>175</v>
      </c>
    </row>
    <row r="3530" spans="3:9" x14ac:dyDescent="0.35">
      <c r="C3530" s="2" t="s">
        <v>62</v>
      </c>
      <c r="D3530" s="2" t="s">
        <v>45</v>
      </c>
      <c r="E3530" s="2" t="s">
        <v>75</v>
      </c>
      <c r="F3530" s="3">
        <v>44572</v>
      </c>
      <c r="G3530" s="4">
        <v>17115</v>
      </c>
      <c r="H3530" s="5">
        <v>513</v>
      </c>
      <c r="I3530" s="2">
        <v>815</v>
      </c>
    </row>
    <row r="3531" spans="3:9" x14ac:dyDescent="0.35">
      <c r="C3531" s="2" t="s">
        <v>41</v>
      </c>
      <c r="D3531" s="2" t="s">
        <v>20</v>
      </c>
      <c r="E3531" s="2" t="s">
        <v>49</v>
      </c>
      <c r="F3531" s="3">
        <v>44575</v>
      </c>
      <c r="G3531" s="4">
        <v>4774</v>
      </c>
      <c r="H3531" s="5">
        <v>273</v>
      </c>
      <c r="I3531" s="2">
        <v>955</v>
      </c>
    </row>
    <row r="3532" spans="3:9" x14ac:dyDescent="0.35">
      <c r="C3532" s="2" t="s">
        <v>48</v>
      </c>
      <c r="D3532" s="2" t="s">
        <v>20</v>
      </c>
      <c r="E3532" s="2" t="s">
        <v>65</v>
      </c>
      <c r="F3532" s="3">
        <v>44564</v>
      </c>
      <c r="G3532" s="4">
        <v>15204</v>
      </c>
      <c r="H3532" s="5">
        <v>7</v>
      </c>
      <c r="I3532" s="2">
        <v>1383</v>
      </c>
    </row>
    <row r="3533" spans="3:9" x14ac:dyDescent="0.35">
      <c r="C3533" s="2" t="s">
        <v>78</v>
      </c>
      <c r="D3533" s="2" t="s">
        <v>20</v>
      </c>
      <c r="E3533" s="2" t="s">
        <v>34</v>
      </c>
      <c r="F3533" s="3">
        <v>44586</v>
      </c>
      <c r="G3533" s="4">
        <v>6111</v>
      </c>
      <c r="H3533" s="5">
        <v>210</v>
      </c>
      <c r="I3533" s="2">
        <v>291</v>
      </c>
    </row>
    <row r="3534" spans="3:9" x14ac:dyDescent="0.35">
      <c r="C3534" s="2" t="s">
        <v>69</v>
      </c>
      <c r="D3534" s="2" t="s">
        <v>15</v>
      </c>
      <c r="E3534" s="2" t="s">
        <v>65</v>
      </c>
      <c r="F3534" s="3">
        <v>44565</v>
      </c>
      <c r="G3534" s="4">
        <v>945</v>
      </c>
      <c r="H3534" s="5">
        <v>49</v>
      </c>
      <c r="I3534" s="2">
        <v>135</v>
      </c>
    </row>
    <row r="3535" spans="3:9" x14ac:dyDescent="0.35">
      <c r="C3535" s="2" t="s">
        <v>30</v>
      </c>
      <c r="D3535" s="2" t="s">
        <v>28</v>
      </c>
      <c r="E3535" s="2" t="s">
        <v>72</v>
      </c>
      <c r="F3535" s="3">
        <v>44567</v>
      </c>
      <c r="G3535" s="4">
        <v>1960</v>
      </c>
      <c r="H3535" s="5">
        <v>192</v>
      </c>
      <c r="I3535" s="2">
        <v>86</v>
      </c>
    </row>
    <row r="3536" spans="3:9" x14ac:dyDescent="0.35">
      <c r="C3536" s="2" t="s">
        <v>68</v>
      </c>
      <c r="D3536" s="2" t="s">
        <v>40</v>
      </c>
      <c r="E3536" s="2" t="s">
        <v>16</v>
      </c>
      <c r="F3536" s="3">
        <v>44586</v>
      </c>
      <c r="G3536" s="4">
        <v>9156</v>
      </c>
      <c r="H3536" s="5">
        <v>375</v>
      </c>
      <c r="I3536" s="2">
        <v>509</v>
      </c>
    </row>
    <row r="3537" spans="3:9" x14ac:dyDescent="0.35">
      <c r="C3537" s="2" t="s">
        <v>76</v>
      </c>
      <c r="D3537" s="2" t="s">
        <v>40</v>
      </c>
      <c r="E3537" s="2" t="s">
        <v>61</v>
      </c>
      <c r="F3537" s="3">
        <v>44588</v>
      </c>
      <c r="G3537" s="4">
        <v>4809</v>
      </c>
      <c r="H3537" s="5">
        <v>28</v>
      </c>
      <c r="I3537" s="2">
        <v>802</v>
      </c>
    </row>
    <row r="3538" spans="3:9" x14ac:dyDescent="0.35">
      <c r="C3538" s="2" t="s">
        <v>54</v>
      </c>
      <c r="D3538" s="2" t="s">
        <v>24</v>
      </c>
      <c r="E3538" s="2" t="s">
        <v>74</v>
      </c>
      <c r="F3538" s="3">
        <v>44571</v>
      </c>
      <c r="G3538" s="4">
        <v>3381</v>
      </c>
      <c r="H3538" s="5">
        <v>240</v>
      </c>
      <c r="I3538" s="2">
        <v>242</v>
      </c>
    </row>
    <row r="3539" spans="3:9" x14ac:dyDescent="0.35">
      <c r="C3539" s="2" t="s">
        <v>68</v>
      </c>
      <c r="D3539" s="2" t="s">
        <v>15</v>
      </c>
      <c r="E3539" s="2" t="s">
        <v>61</v>
      </c>
      <c r="F3539" s="3">
        <v>44588</v>
      </c>
      <c r="G3539" s="4">
        <v>8890</v>
      </c>
      <c r="H3539" s="5">
        <v>343</v>
      </c>
      <c r="I3539" s="2">
        <v>1482</v>
      </c>
    </row>
    <row r="3540" spans="3:9" x14ac:dyDescent="0.35">
      <c r="C3540" s="2" t="s">
        <v>42</v>
      </c>
      <c r="D3540" s="2" t="s">
        <v>24</v>
      </c>
      <c r="E3540" s="2" t="s">
        <v>38</v>
      </c>
      <c r="F3540" s="3">
        <v>44588</v>
      </c>
      <c r="G3540" s="4">
        <v>2065</v>
      </c>
      <c r="H3540" s="5">
        <v>158</v>
      </c>
      <c r="I3540" s="2">
        <v>173</v>
      </c>
    </row>
    <row r="3541" spans="3:9" x14ac:dyDescent="0.35">
      <c r="C3541" s="2" t="s">
        <v>76</v>
      </c>
      <c r="D3541" s="2" t="s">
        <v>45</v>
      </c>
      <c r="E3541" s="2" t="s">
        <v>73</v>
      </c>
      <c r="F3541" s="3">
        <v>44567</v>
      </c>
      <c r="G3541" s="4">
        <v>10409</v>
      </c>
      <c r="H3541" s="5">
        <v>33</v>
      </c>
      <c r="I3541" s="2">
        <v>744</v>
      </c>
    </row>
    <row r="3542" spans="3:9" x14ac:dyDescent="0.35">
      <c r="C3542" s="2" t="s">
        <v>33</v>
      </c>
      <c r="D3542" s="2" t="s">
        <v>28</v>
      </c>
      <c r="E3542" s="2" t="s">
        <v>73</v>
      </c>
      <c r="F3542" s="3">
        <v>44572</v>
      </c>
      <c r="G3542" s="4">
        <v>18788</v>
      </c>
      <c r="H3542" s="5">
        <v>121</v>
      </c>
      <c r="I3542" s="2">
        <v>1342</v>
      </c>
    </row>
    <row r="3543" spans="3:9" x14ac:dyDescent="0.35">
      <c r="C3543" s="2" t="s">
        <v>59</v>
      </c>
      <c r="D3543" s="2" t="s">
        <v>40</v>
      </c>
      <c r="E3543" s="2" t="s">
        <v>25</v>
      </c>
      <c r="F3543" s="3">
        <v>44579</v>
      </c>
      <c r="G3543" s="4">
        <v>4928</v>
      </c>
      <c r="H3543" s="5">
        <v>71</v>
      </c>
      <c r="I3543" s="2">
        <v>704</v>
      </c>
    </row>
    <row r="3544" spans="3:9" x14ac:dyDescent="0.35">
      <c r="C3544" s="2" t="s">
        <v>14</v>
      </c>
      <c r="D3544" s="2" t="s">
        <v>40</v>
      </c>
      <c r="E3544" s="2" t="s">
        <v>53</v>
      </c>
      <c r="F3544" s="3">
        <v>44564</v>
      </c>
      <c r="G3544" s="4">
        <v>9394</v>
      </c>
      <c r="H3544" s="5">
        <v>222</v>
      </c>
      <c r="I3544" s="2">
        <v>627</v>
      </c>
    </row>
    <row r="3545" spans="3:9" x14ac:dyDescent="0.35">
      <c r="C3545" s="2" t="s">
        <v>52</v>
      </c>
      <c r="D3545" s="2" t="s">
        <v>40</v>
      </c>
      <c r="E3545" s="2" t="s">
        <v>58</v>
      </c>
      <c r="F3545" s="3">
        <v>44574</v>
      </c>
      <c r="G3545" s="4">
        <v>5152</v>
      </c>
      <c r="H3545" s="5">
        <v>100</v>
      </c>
      <c r="I3545" s="2">
        <v>304</v>
      </c>
    </row>
    <row r="3546" spans="3:9" x14ac:dyDescent="0.35">
      <c r="C3546" s="2" t="s">
        <v>33</v>
      </c>
      <c r="D3546" s="2" t="s">
        <v>40</v>
      </c>
      <c r="E3546" s="2" t="s">
        <v>39</v>
      </c>
      <c r="F3546" s="3">
        <v>44564</v>
      </c>
      <c r="G3546" s="4">
        <v>7112</v>
      </c>
      <c r="H3546" s="5">
        <v>58</v>
      </c>
      <c r="I3546" s="2">
        <v>285</v>
      </c>
    </row>
    <row r="3547" spans="3:9" x14ac:dyDescent="0.35">
      <c r="C3547" s="2" t="s">
        <v>59</v>
      </c>
      <c r="D3547" s="2" t="s">
        <v>15</v>
      </c>
      <c r="E3547" s="2" t="s">
        <v>73</v>
      </c>
      <c r="F3547" s="3">
        <v>44575</v>
      </c>
      <c r="G3547" s="4">
        <v>7028</v>
      </c>
      <c r="H3547" s="5">
        <v>29</v>
      </c>
      <c r="I3547" s="2">
        <v>469</v>
      </c>
    </row>
    <row r="3548" spans="3:9" x14ac:dyDescent="0.35">
      <c r="C3548" s="2" t="s">
        <v>54</v>
      </c>
      <c r="D3548" s="2" t="s">
        <v>15</v>
      </c>
      <c r="E3548" s="2" t="s">
        <v>16</v>
      </c>
      <c r="F3548" s="3">
        <v>44582</v>
      </c>
      <c r="G3548" s="4">
        <v>20720</v>
      </c>
      <c r="H3548" s="5">
        <v>78</v>
      </c>
      <c r="I3548" s="2">
        <v>1091</v>
      </c>
    </row>
    <row r="3549" spans="3:9" x14ac:dyDescent="0.35">
      <c r="C3549" s="2" t="s">
        <v>59</v>
      </c>
      <c r="D3549" s="2" t="s">
        <v>40</v>
      </c>
      <c r="E3549" s="2" t="s">
        <v>63</v>
      </c>
      <c r="F3549" s="3">
        <v>44568</v>
      </c>
      <c r="G3549" s="4">
        <v>3682</v>
      </c>
      <c r="H3549" s="5">
        <v>331</v>
      </c>
      <c r="I3549" s="2">
        <v>217</v>
      </c>
    </row>
    <row r="3550" spans="3:9" x14ac:dyDescent="0.35">
      <c r="C3550" s="2" t="s">
        <v>35</v>
      </c>
      <c r="D3550" s="2" t="s">
        <v>40</v>
      </c>
      <c r="E3550" s="2" t="s">
        <v>25</v>
      </c>
      <c r="F3550" s="3">
        <v>44575</v>
      </c>
      <c r="G3550" s="4">
        <v>3220</v>
      </c>
      <c r="H3550" s="5">
        <v>65</v>
      </c>
      <c r="I3550" s="2">
        <v>537</v>
      </c>
    </row>
    <row r="3551" spans="3:9" x14ac:dyDescent="0.35">
      <c r="C3551" s="2" t="s">
        <v>62</v>
      </c>
      <c r="D3551" s="2" t="s">
        <v>20</v>
      </c>
      <c r="E3551" s="2" t="s">
        <v>16</v>
      </c>
      <c r="F3551" s="3">
        <v>44574</v>
      </c>
      <c r="G3551" s="4">
        <v>10598</v>
      </c>
      <c r="H3551" s="5">
        <v>336</v>
      </c>
      <c r="I3551" s="2">
        <v>589</v>
      </c>
    </row>
    <row r="3552" spans="3:9" x14ac:dyDescent="0.35">
      <c r="C3552" s="2" t="s">
        <v>48</v>
      </c>
      <c r="D3552" s="2" t="s">
        <v>24</v>
      </c>
      <c r="E3552" s="2" t="s">
        <v>31</v>
      </c>
      <c r="F3552" s="3">
        <v>44566</v>
      </c>
      <c r="G3552" s="4">
        <v>7651</v>
      </c>
      <c r="H3552" s="5">
        <v>106</v>
      </c>
      <c r="I3552" s="2">
        <v>589</v>
      </c>
    </row>
    <row r="3553" spans="3:9" x14ac:dyDescent="0.35">
      <c r="C3553" s="2" t="s">
        <v>35</v>
      </c>
      <c r="D3553" s="2" t="s">
        <v>40</v>
      </c>
      <c r="E3553" s="2" t="s">
        <v>57</v>
      </c>
      <c r="F3553" s="3">
        <v>44587</v>
      </c>
      <c r="G3553" s="4">
        <v>14266</v>
      </c>
      <c r="H3553" s="5">
        <v>74</v>
      </c>
      <c r="I3553" s="2">
        <v>1427</v>
      </c>
    </row>
    <row r="3554" spans="3:9" x14ac:dyDescent="0.35">
      <c r="C3554" s="2" t="s">
        <v>41</v>
      </c>
      <c r="D3554" s="2" t="s">
        <v>24</v>
      </c>
      <c r="E3554" s="2" t="s">
        <v>63</v>
      </c>
      <c r="F3554" s="3">
        <v>44589</v>
      </c>
      <c r="G3554" s="4">
        <v>9730</v>
      </c>
      <c r="H3554" s="5">
        <v>12</v>
      </c>
      <c r="I3554" s="2">
        <v>609</v>
      </c>
    </row>
    <row r="3555" spans="3:9" x14ac:dyDescent="0.35">
      <c r="C3555" s="2" t="s">
        <v>30</v>
      </c>
      <c r="D3555" s="2" t="s">
        <v>20</v>
      </c>
      <c r="E3555" s="2" t="s">
        <v>57</v>
      </c>
      <c r="F3555" s="3">
        <v>44571</v>
      </c>
      <c r="G3555" s="4">
        <v>4200</v>
      </c>
      <c r="H3555" s="5">
        <v>335</v>
      </c>
      <c r="I3555" s="2">
        <v>467</v>
      </c>
    </row>
    <row r="3556" spans="3:9" x14ac:dyDescent="0.35">
      <c r="C3556" s="2" t="s">
        <v>59</v>
      </c>
      <c r="D3556" s="2" t="s">
        <v>20</v>
      </c>
      <c r="E3556" s="2" t="s">
        <v>43</v>
      </c>
      <c r="F3556" s="3">
        <v>44582</v>
      </c>
      <c r="G3556" s="4">
        <v>13195</v>
      </c>
      <c r="H3556" s="5">
        <v>215</v>
      </c>
      <c r="I3556" s="2">
        <v>2200</v>
      </c>
    </row>
    <row r="3557" spans="3:9" x14ac:dyDescent="0.35">
      <c r="C3557" s="2" t="s">
        <v>77</v>
      </c>
      <c r="D3557" s="2" t="s">
        <v>24</v>
      </c>
      <c r="E3557" s="2" t="s">
        <v>39</v>
      </c>
      <c r="F3557" s="3">
        <v>44566</v>
      </c>
      <c r="G3557" s="4">
        <v>13986</v>
      </c>
      <c r="H3557" s="5">
        <v>162</v>
      </c>
      <c r="I3557" s="2">
        <v>583</v>
      </c>
    </row>
    <row r="3558" spans="3:9" x14ac:dyDescent="0.35">
      <c r="C3558" s="2" t="s">
        <v>77</v>
      </c>
      <c r="D3558" s="2" t="s">
        <v>45</v>
      </c>
      <c r="E3558" s="2" t="s">
        <v>49</v>
      </c>
      <c r="F3558" s="3">
        <v>44564</v>
      </c>
      <c r="G3558" s="4">
        <v>70</v>
      </c>
      <c r="H3558" s="5">
        <v>347</v>
      </c>
      <c r="I3558" s="2">
        <v>12</v>
      </c>
    </row>
    <row r="3559" spans="3:9" x14ac:dyDescent="0.35">
      <c r="C3559" s="2" t="s">
        <v>52</v>
      </c>
      <c r="D3559" s="2" t="s">
        <v>45</v>
      </c>
      <c r="E3559" s="2" t="s">
        <v>34</v>
      </c>
      <c r="F3559" s="3">
        <v>44572</v>
      </c>
      <c r="G3559" s="4">
        <v>9401</v>
      </c>
      <c r="H3559" s="5">
        <v>164</v>
      </c>
      <c r="I3559" s="2">
        <v>448</v>
      </c>
    </row>
    <row r="3560" spans="3:9" x14ac:dyDescent="0.35">
      <c r="C3560" s="2" t="s">
        <v>48</v>
      </c>
      <c r="D3560" s="2" t="s">
        <v>40</v>
      </c>
      <c r="E3560" s="2" t="s">
        <v>38</v>
      </c>
      <c r="F3560" s="3">
        <v>44568</v>
      </c>
      <c r="G3560" s="4">
        <v>1491</v>
      </c>
      <c r="H3560" s="5">
        <v>29</v>
      </c>
      <c r="I3560" s="2">
        <v>136</v>
      </c>
    </row>
    <row r="3561" spans="3:9" x14ac:dyDescent="0.35">
      <c r="C3561" s="2" t="s">
        <v>42</v>
      </c>
      <c r="D3561" s="2" t="s">
        <v>20</v>
      </c>
      <c r="E3561" s="2" t="s">
        <v>32</v>
      </c>
      <c r="F3561" s="3">
        <v>44572</v>
      </c>
      <c r="G3561" s="4">
        <v>13874</v>
      </c>
      <c r="H3561" s="5">
        <v>226</v>
      </c>
      <c r="I3561" s="2">
        <v>534</v>
      </c>
    </row>
    <row r="3562" spans="3:9" x14ac:dyDescent="0.35">
      <c r="C3562" s="2" t="s">
        <v>68</v>
      </c>
      <c r="D3562" s="2" t="s">
        <v>40</v>
      </c>
      <c r="E3562" s="2" t="s">
        <v>53</v>
      </c>
      <c r="F3562" s="3">
        <v>44579</v>
      </c>
      <c r="G3562" s="4">
        <v>1379</v>
      </c>
      <c r="H3562" s="5">
        <v>46</v>
      </c>
      <c r="I3562" s="2">
        <v>99</v>
      </c>
    </row>
    <row r="3563" spans="3:9" x14ac:dyDescent="0.35">
      <c r="C3563" s="2" t="s">
        <v>62</v>
      </c>
      <c r="D3563" s="2" t="s">
        <v>45</v>
      </c>
      <c r="E3563" s="2" t="s">
        <v>32</v>
      </c>
      <c r="F3563" s="3">
        <v>44572</v>
      </c>
      <c r="G3563" s="4">
        <v>5369</v>
      </c>
      <c r="H3563" s="5">
        <v>182</v>
      </c>
      <c r="I3563" s="2">
        <v>199</v>
      </c>
    </row>
    <row r="3564" spans="3:9" x14ac:dyDescent="0.35">
      <c r="C3564" s="2" t="s">
        <v>52</v>
      </c>
      <c r="D3564" s="2" t="s">
        <v>45</v>
      </c>
      <c r="E3564" s="2" t="s">
        <v>25</v>
      </c>
      <c r="F3564" s="3">
        <v>44566</v>
      </c>
      <c r="G3564" s="4">
        <v>7469</v>
      </c>
      <c r="H3564" s="5">
        <v>11</v>
      </c>
      <c r="I3564" s="2">
        <v>1067</v>
      </c>
    </row>
    <row r="3565" spans="3:9" x14ac:dyDescent="0.35">
      <c r="C3565" s="2" t="s">
        <v>23</v>
      </c>
      <c r="D3565" s="2" t="s">
        <v>20</v>
      </c>
      <c r="E3565" s="2" t="s">
        <v>32</v>
      </c>
      <c r="F3565" s="3">
        <v>44585</v>
      </c>
      <c r="G3565" s="4">
        <v>4361</v>
      </c>
      <c r="H3565" s="5">
        <v>310</v>
      </c>
      <c r="I3565" s="2">
        <v>156</v>
      </c>
    </row>
    <row r="3566" spans="3:9" x14ac:dyDescent="0.35">
      <c r="C3566" s="2" t="s">
        <v>77</v>
      </c>
      <c r="D3566" s="2" t="s">
        <v>20</v>
      </c>
      <c r="E3566" s="2" t="s">
        <v>39</v>
      </c>
      <c r="F3566" s="3">
        <v>44579</v>
      </c>
      <c r="G3566" s="4">
        <v>6426</v>
      </c>
      <c r="H3566" s="5">
        <v>42</v>
      </c>
      <c r="I3566" s="2">
        <v>268</v>
      </c>
    </row>
    <row r="3567" spans="3:9" x14ac:dyDescent="0.35">
      <c r="C3567" s="2" t="s">
        <v>35</v>
      </c>
      <c r="D3567" s="2" t="s">
        <v>24</v>
      </c>
      <c r="E3567" s="2" t="s">
        <v>72</v>
      </c>
      <c r="F3567" s="3">
        <v>44586</v>
      </c>
      <c r="G3567" s="4">
        <v>5173</v>
      </c>
      <c r="H3567" s="5">
        <v>85</v>
      </c>
      <c r="I3567" s="2">
        <v>247</v>
      </c>
    </row>
    <row r="3568" spans="3:9" x14ac:dyDescent="0.35">
      <c r="C3568" s="2" t="s">
        <v>62</v>
      </c>
      <c r="D3568" s="2" t="s">
        <v>45</v>
      </c>
      <c r="E3568" s="2" t="s">
        <v>57</v>
      </c>
      <c r="F3568" s="3">
        <v>44568</v>
      </c>
      <c r="G3568" s="4">
        <v>3878</v>
      </c>
      <c r="H3568" s="5">
        <v>348</v>
      </c>
      <c r="I3568" s="2">
        <v>485</v>
      </c>
    </row>
    <row r="3569" spans="3:9" x14ac:dyDescent="0.35">
      <c r="C3569" s="2" t="s">
        <v>33</v>
      </c>
      <c r="D3569" s="2" t="s">
        <v>45</v>
      </c>
      <c r="E3569" s="2" t="s">
        <v>58</v>
      </c>
      <c r="F3569" s="3">
        <v>44587</v>
      </c>
      <c r="G3569" s="4">
        <v>3143</v>
      </c>
      <c r="H3569" s="5">
        <v>210</v>
      </c>
      <c r="I3569" s="2">
        <v>197</v>
      </c>
    </row>
    <row r="3570" spans="3:9" x14ac:dyDescent="0.35">
      <c r="C3570" s="2" t="s">
        <v>48</v>
      </c>
      <c r="D3570" s="2" t="s">
        <v>40</v>
      </c>
      <c r="E3570" s="2" t="s">
        <v>31</v>
      </c>
      <c r="F3570" s="3">
        <v>44565</v>
      </c>
      <c r="G3570" s="4">
        <v>2373</v>
      </c>
      <c r="H3570" s="5">
        <v>342</v>
      </c>
      <c r="I3570" s="2">
        <v>159</v>
      </c>
    </row>
    <row r="3571" spans="3:9" x14ac:dyDescent="0.35">
      <c r="C3571" s="2" t="s">
        <v>42</v>
      </c>
      <c r="D3571" s="2" t="s">
        <v>45</v>
      </c>
      <c r="E3571" s="2" t="s">
        <v>44</v>
      </c>
      <c r="F3571" s="3">
        <v>44564</v>
      </c>
      <c r="G3571" s="4">
        <v>7749</v>
      </c>
      <c r="H3571" s="5">
        <v>15</v>
      </c>
      <c r="I3571" s="2">
        <v>775</v>
      </c>
    </row>
    <row r="3572" spans="3:9" x14ac:dyDescent="0.35">
      <c r="C3572" s="2" t="s">
        <v>35</v>
      </c>
      <c r="D3572" s="2" t="s">
        <v>24</v>
      </c>
      <c r="E3572" s="2" t="s">
        <v>39</v>
      </c>
      <c r="F3572" s="3">
        <v>44571</v>
      </c>
      <c r="G3572" s="4">
        <v>6741</v>
      </c>
      <c r="H3572" s="5">
        <v>187</v>
      </c>
      <c r="I3572" s="2">
        <v>307</v>
      </c>
    </row>
    <row r="3573" spans="3:9" x14ac:dyDescent="0.35">
      <c r="C3573" s="2" t="s">
        <v>35</v>
      </c>
      <c r="D3573" s="2" t="s">
        <v>40</v>
      </c>
      <c r="E3573" s="2" t="s">
        <v>75</v>
      </c>
      <c r="F3573" s="3">
        <v>44573</v>
      </c>
      <c r="G3573" s="4">
        <v>3920</v>
      </c>
      <c r="H3573" s="5">
        <v>270</v>
      </c>
      <c r="I3573" s="2">
        <v>207</v>
      </c>
    </row>
    <row r="3574" spans="3:9" x14ac:dyDescent="0.35">
      <c r="C3574" s="2" t="s">
        <v>54</v>
      </c>
      <c r="D3574" s="2" t="s">
        <v>40</v>
      </c>
      <c r="E3574" s="2" t="s">
        <v>57</v>
      </c>
      <c r="F3574" s="3">
        <v>44566</v>
      </c>
      <c r="G3574" s="4">
        <v>1316</v>
      </c>
      <c r="H3574" s="5">
        <v>351</v>
      </c>
      <c r="I3574" s="2">
        <v>147</v>
      </c>
    </row>
    <row r="3575" spans="3:9" x14ac:dyDescent="0.35">
      <c r="C3575" s="2" t="s">
        <v>33</v>
      </c>
      <c r="D3575" s="2" t="s">
        <v>28</v>
      </c>
      <c r="E3575" s="2" t="s">
        <v>44</v>
      </c>
      <c r="F3575" s="3">
        <v>44589</v>
      </c>
      <c r="G3575" s="4">
        <v>3150</v>
      </c>
      <c r="H3575" s="5">
        <v>53</v>
      </c>
      <c r="I3575" s="2">
        <v>287</v>
      </c>
    </row>
    <row r="3576" spans="3:9" x14ac:dyDescent="0.35">
      <c r="C3576" s="2" t="s">
        <v>14</v>
      </c>
      <c r="D3576" s="2" t="s">
        <v>40</v>
      </c>
      <c r="E3576" s="2" t="s">
        <v>63</v>
      </c>
      <c r="F3576" s="3">
        <v>44566</v>
      </c>
      <c r="G3576" s="4">
        <v>6909</v>
      </c>
      <c r="H3576" s="5">
        <v>166</v>
      </c>
      <c r="I3576" s="2">
        <v>407</v>
      </c>
    </row>
    <row r="3577" spans="3:9" x14ac:dyDescent="0.35">
      <c r="C3577" s="2" t="s">
        <v>68</v>
      </c>
      <c r="D3577" s="2" t="s">
        <v>40</v>
      </c>
      <c r="E3577" s="2" t="s">
        <v>26</v>
      </c>
      <c r="F3577" s="3">
        <v>44575</v>
      </c>
      <c r="G3577" s="4">
        <v>4466</v>
      </c>
      <c r="H3577" s="5">
        <v>2</v>
      </c>
      <c r="I3577" s="2">
        <v>187</v>
      </c>
    </row>
    <row r="3578" spans="3:9" x14ac:dyDescent="0.35">
      <c r="C3578" s="2" t="s">
        <v>30</v>
      </c>
      <c r="D3578" s="2" t="s">
        <v>28</v>
      </c>
      <c r="E3578" s="2" t="s">
        <v>31</v>
      </c>
      <c r="F3578" s="3">
        <v>44589</v>
      </c>
      <c r="G3578" s="4">
        <v>2247</v>
      </c>
      <c r="H3578" s="5">
        <v>190</v>
      </c>
      <c r="I3578" s="2">
        <v>205</v>
      </c>
    </row>
    <row r="3579" spans="3:9" x14ac:dyDescent="0.35">
      <c r="C3579" s="2" t="s">
        <v>33</v>
      </c>
      <c r="D3579" s="2" t="s">
        <v>24</v>
      </c>
      <c r="E3579" s="2" t="s">
        <v>25</v>
      </c>
      <c r="F3579" s="3">
        <v>44564</v>
      </c>
      <c r="G3579" s="4">
        <v>329</v>
      </c>
      <c r="H3579" s="5">
        <v>158</v>
      </c>
      <c r="I3579" s="2">
        <v>66</v>
      </c>
    </row>
    <row r="3580" spans="3:9" x14ac:dyDescent="0.35">
      <c r="C3580" s="2" t="s">
        <v>30</v>
      </c>
      <c r="D3580" s="2" t="s">
        <v>15</v>
      </c>
      <c r="E3580" s="2" t="s">
        <v>31</v>
      </c>
      <c r="F3580" s="3">
        <v>44566</v>
      </c>
      <c r="G3580" s="4">
        <v>14959</v>
      </c>
      <c r="H3580" s="5">
        <v>313</v>
      </c>
      <c r="I3580" s="2">
        <v>1069</v>
      </c>
    </row>
    <row r="3581" spans="3:9" x14ac:dyDescent="0.35">
      <c r="C3581" s="2" t="s">
        <v>23</v>
      </c>
      <c r="D3581" s="2" t="s">
        <v>24</v>
      </c>
      <c r="E3581" s="2" t="s">
        <v>58</v>
      </c>
      <c r="F3581" s="3">
        <v>44582</v>
      </c>
      <c r="G3581" s="4">
        <v>9674</v>
      </c>
      <c r="H3581" s="5">
        <v>449</v>
      </c>
      <c r="I3581" s="2">
        <v>645</v>
      </c>
    </row>
    <row r="3582" spans="3:9" x14ac:dyDescent="0.35">
      <c r="C3582" s="2" t="s">
        <v>30</v>
      </c>
      <c r="D3582" s="2" t="s">
        <v>24</v>
      </c>
      <c r="E3582" s="2" t="s">
        <v>31</v>
      </c>
      <c r="F3582" s="3">
        <v>44565</v>
      </c>
      <c r="G3582" s="4">
        <v>5376</v>
      </c>
      <c r="H3582" s="5">
        <v>353</v>
      </c>
      <c r="I3582" s="2">
        <v>489</v>
      </c>
    </row>
    <row r="3583" spans="3:9" x14ac:dyDescent="0.35">
      <c r="C3583" s="2" t="s">
        <v>62</v>
      </c>
      <c r="D3583" s="2" t="s">
        <v>15</v>
      </c>
      <c r="E3583" s="2" t="s">
        <v>31</v>
      </c>
      <c r="F3583" s="3">
        <v>44580</v>
      </c>
      <c r="G3583" s="4">
        <v>9751</v>
      </c>
      <c r="H3583" s="5">
        <v>120</v>
      </c>
      <c r="I3583" s="2">
        <v>813</v>
      </c>
    </row>
    <row r="3584" spans="3:9" x14ac:dyDescent="0.35">
      <c r="C3584" s="2" t="s">
        <v>47</v>
      </c>
      <c r="D3584" s="2" t="s">
        <v>24</v>
      </c>
      <c r="E3584" s="2" t="s">
        <v>73</v>
      </c>
      <c r="F3584" s="3">
        <v>44582</v>
      </c>
      <c r="G3584" s="4">
        <v>10031</v>
      </c>
      <c r="H3584" s="5">
        <v>41</v>
      </c>
      <c r="I3584" s="2">
        <v>669</v>
      </c>
    </row>
    <row r="3585" spans="3:9" x14ac:dyDescent="0.35">
      <c r="C3585" s="2" t="s">
        <v>41</v>
      </c>
      <c r="D3585" s="2" t="s">
        <v>24</v>
      </c>
      <c r="E3585" s="2" t="s">
        <v>53</v>
      </c>
      <c r="F3585" s="3">
        <v>44574</v>
      </c>
      <c r="G3585" s="4">
        <v>9065</v>
      </c>
      <c r="H3585" s="5">
        <v>11</v>
      </c>
      <c r="I3585" s="2">
        <v>756</v>
      </c>
    </row>
    <row r="3586" spans="3:9" x14ac:dyDescent="0.35">
      <c r="C3586" s="2" t="s">
        <v>76</v>
      </c>
      <c r="D3586" s="2" t="s">
        <v>15</v>
      </c>
      <c r="E3586" s="2" t="s">
        <v>43</v>
      </c>
      <c r="F3586" s="3">
        <v>44571</v>
      </c>
      <c r="G3586" s="4">
        <v>8512</v>
      </c>
      <c r="H3586" s="5">
        <v>10</v>
      </c>
      <c r="I3586" s="2">
        <v>946</v>
      </c>
    </row>
    <row r="3587" spans="3:9" x14ac:dyDescent="0.35">
      <c r="C3587" s="2" t="s">
        <v>30</v>
      </c>
      <c r="D3587" s="2" t="s">
        <v>28</v>
      </c>
      <c r="E3587" s="2" t="s">
        <v>25</v>
      </c>
      <c r="F3587" s="3">
        <v>44568</v>
      </c>
      <c r="G3587" s="4">
        <v>5425</v>
      </c>
      <c r="H3587" s="5">
        <v>48</v>
      </c>
      <c r="I3587" s="2">
        <v>905</v>
      </c>
    </row>
    <row r="3588" spans="3:9" x14ac:dyDescent="0.35">
      <c r="C3588" s="2" t="s">
        <v>33</v>
      </c>
      <c r="D3588" s="2" t="s">
        <v>45</v>
      </c>
      <c r="E3588" s="2" t="s">
        <v>57</v>
      </c>
      <c r="F3588" s="3">
        <v>44586</v>
      </c>
      <c r="G3588" s="4">
        <v>10563</v>
      </c>
      <c r="H3588" s="5">
        <v>236</v>
      </c>
      <c r="I3588" s="2">
        <v>1174</v>
      </c>
    </row>
    <row r="3589" spans="3:9" x14ac:dyDescent="0.35">
      <c r="C3589" s="2" t="s">
        <v>47</v>
      </c>
      <c r="D3589" s="2" t="s">
        <v>45</v>
      </c>
      <c r="E3589" s="2" t="s">
        <v>38</v>
      </c>
      <c r="F3589" s="3">
        <v>44586</v>
      </c>
      <c r="G3589" s="4">
        <v>7693</v>
      </c>
      <c r="H3589" s="5">
        <v>16</v>
      </c>
      <c r="I3589" s="2">
        <v>642</v>
      </c>
    </row>
    <row r="3590" spans="3:9" x14ac:dyDescent="0.35">
      <c r="C3590" s="2" t="s">
        <v>59</v>
      </c>
      <c r="D3590" s="2" t="s">
        <v>45</v>
      </c>
      <c r="E3590" s="2" t="s">
        <v>63</v>
      </c>
      <c r="F3590" s="3">
        <v>44582</v>
      </c>
      <c r="G3590" s="4">
        <v>5117</v>
      </c>
      <c r="H3590" s="5">
        <v>138</v>
      </c>
      <c r="I3590" s="2">
        <v>256</v>
      </c>
    </row>
    <row r="3591" spans="3:9" x14ac:dyDescent="0.35">
      <c r="C3591" s="2" t="s">
        <v>76</v>
      </c>
      <c r="D3591" s="2" t="s">
        <v>24</v>
      </c>
      <c r="E3591" s="2" t="s">
        <v>34</v>
      </c>
      <c r="F3591" s="3">
        <v>44587</v>
      </c>
      <c r="G3591" s="4">
        <v>4312</v>
      </c>
      <c r="H3591" s="5">
        <v>239</v>
      </c>
      <c r="I3591" s="2">
        <v>206</v>
      </c>
    </row>
    <row r="3592" spans="3:9" x14ac:dyDescent="0.35">
      <c r="C3592" s="2" t="s">
        <v>56</v>
      </c>
      <c r="D3592" s="2" t="s">
        <v>40</v>
      </c>
      <c r="E3592" s="2" t="s">
        <v>39</v>
      </c>
      <c r="F3592" s="3">
        <v>44571</v>
      </c>
      <c r="G3592" s="4">
        <v>5670</v>
      </c>
      <c r="H3592" s="5">
        <v>216</v>
      </c>
      <c r="I3592" s="2">
        <v>237</v>
      </c>
    </row>
    <row r="3593" spans="3:9" x14ac:dyDescent="0.35">
      <c r="C3593" s="2" t="s">
        <v>52</v>
      </c>
      <c r="D3593" s="2" t="s">
        <v>45</v>
      </c>
      <c r="E3593" s="2" t="s">
        <v>31</v>
      </c>
      <c r="F3593" s="3">
        <v>44572</v>
      </c>
      <c r="G3593" s="4">
        <v>1372</v>
      </c>
      <c r="H3593" s="5">
        <v>45</v>
      </c>
      <c r="I3593" s="2">
        <v>92</v>
      </c>
    </row>
    <row r="3594" spans="3:9" x14ac:dyDescent="0.35">
      <c r="C3594" s="2" t="s">
        <v>42</v>
      </c>
      <c r="D3594" s="2" t="s">
        <v>28</v>
      </c>
      <c r="E3594" s="2" t="s">
        <v>25</v>
      </c>
      <c r="F3594" s="3">
        <v>44587</v>
      </c>
      <c r="G3594" s="4">
        <v>1183</v>
      </c>
      <c r="H3594" s="5">
        <v>16</v>
      </c>
      <c r="I3594" s="2">
        <v>148</v>
      </c>
    </row>
    <row r="3595" spans="3:9" x14ac:dyDescent="0.35">
      <c r="C3595" s="2" t="s">
        <v>14</v>
      </c>
      <c r="D3595" s="2" t="s">
        <v>45</v>
      </c>
      <c r="E3595" s="2" t="s">
        <v>44</v>
      </c>
      <c r="F3595" s="3">
        <v>44568</v>
      </c>
      <c r="G3595" s="4">
        <v>3052</v>
      </c>
      <c r="H3595" s="5">
        <v>119</v>
      </c>
      <c r="I3595" s="2">
        <v>340</v>
      </c>
    </row>
    <row r="3596" spans="3:9" x14ac:dyDescent="0.35">
      <c r="C3596" s="2" t="s">
        <v>52</v>
      </c>
      <c r="D3596" s="2" t="s">
        <v>45</v>
      </c>
      <c r="E3596" s="2" t="s">
        <v>61</v>
      </c>
      <c r="F3596" s="3">
        <v>44587</v>
      </c>
      <c r="G3596" s="4">
        <v>588</v>
      </c>
      <c r="H3596" s="5">
        <v>9</v>
      </c>
      <c r="I3596" s="2">
        <v>74</v>
      </c>
    </row>
    <row r="3597" spans="3:9" x14ac:dyDescent="0.35">
      <c r="C3597" s="2" t="s">
        <v>47</v>
      </c>
      <c r="D3597" s="2" t="s">
        <v>45</v>
      </c>
      <c r="E3597" s="2" t="s">
        <v>16</v>
      </c>
      <c r="F3597" s="3">
        <v>44567</v>
      </c>
      <c r="G3597" s="4">
        <v>6552</v>
      </c>
      <c r="H3597" s="5">
        <v>51</v>
      </c>
      <c r="I3597" s="2">
        <v>345</v>
      </c>
    </row>
    <row r="3598" spans="3:9" x14ac:dyDescent="0.35">
      <c r="C3598" s="2" t="s">
        <v>64</v>
      </c>
      <c r="D3598" s="2" t="s">
        <v>40</v>
      </c>
      <c r="E3598" s="2" t="s">
        <v>72</v>
      </c>
      <c r="F3598" s="3">
        <v>44579</v>
      </c>
      <c r="G3598" s="4">
        <v>10465</v>
      </c>
      <c r="H3598" s="5">
        <v>142</v>
      </c>
      <c r="I3598" s="2">
        <v>551</v>
      </c>
    </row>
    <row r="3599" spans="3:9" x14ac:dyDescent="0.35">
      <c r="C3599" s="2" t="s">
        <v>66</v>
      </c>
      <c r="D3599" s="2" t="s">
        <v>40</v>
      </c>
      <c r="E3599" s="2" t="s">
        <v>58</v>
      </c>
      <c r="F3599" s="3">
        <v>44574</v>
      </c>
      <c r="G3599" s="4">
        <v>13916</v>
      </c>
      <c r="H3599" s="5">
        <v>152</v>
      </c>
      <c r="I3599" s="2">
        <v>928</v>
      </c>
    </row>
    <row r="3600" spans="3:9" x14ac:dyDescent="0.35">
      <c r="C3600" s="2" t="s">
        <v>78</v>
      </c>
      <c r="D3600" s="2" t="s">
        <v>45</v>
      </c>
      <c r="E3600" s="2" t="s">
        <v>16</v>
      </c>
      <c r="F3600" s="3">
        <v>44571</v>
      </c>
      <c r="G3600" s="4">
        <v>4137</v>
      </c>
      <c r="H3600" s="5">
        <v>233</v>
      </c>
      <c r="I3600" s="2">
        <v>207</v>
      </c>
    </row>
    <row r="3601" spans="3:9" x14ac:dyDescent="0.35">
      <c r="C3601" s="2" t="s">
        <v>48</v>
      </c>
      <c r="D3601" s="2" t="s">
        <v>20</v>
      </c>
      <c r="E3601" s="2" t="s">
        <v>31</v>
      </c>
      <c r="F3601" s="3">
        <v>44586</v>
      </c>
      <c r="G3601" s="4">
        <v>4599</v>
      </c>
      <c r="H3601" s="5">
        <v>33</v>
      </c>
      <c r="I3601" s="2">
        <v>419</v>
      </c>
    </row>
    <row r="3602" spans="3:9" x14ac:dyDescent="0.35">
      <c r="C3602" s="2" t="s">
        <v>23</v>
      </c>
      <c r="D3602" s="2" t="s">
        <v>40</v>
      </c>
      <c r="E3602" s="2" t="s">
        <v>16</v>
      </c>
      <c r="F3602" s="3">
        <v>44572</v>
      </c>
      <c r="G3602" s="4">
        <v>17773</v>
      </c>
      <c r="H3602" s="5">
        <v>67</v>
      </c>
      <c r="I3602" s="2">
        <v>988</v>
      </c>
    </row>
    <row r="3603" spans="3:9" x14ac:dyDescent="0.35">
      <c r="C3603" s="2" t="s">
        <v>52</v>
      </c>
      <c r="D3603" s="2" t="s">
        <v>15</v>
      </c>
      <c r="E3603" s="2" t="s">
        <v>65</v>
      </c>
      <c r="F3603" s="3">
        <v>44588</v>
      </c>
      <c r="G3603" s="4">
        <v>13160</v>
      </c>
      <c r="H3603" s="5">
        <v>138</v>
      </c>
      <c r="I3603" s="2">
        <v>1880</v>
      </c>
    </row>
    <row r="3604" spans="3:9" x14ac:dyDescent="0.35">
      <c r="C3604" s="2" t="s">
        <v>68</v>
      </c>
      <c r="D3604" s="2" t="s">
        <v>15</v>
      </c>
      <c r="E3604" s="2" t="s">
        <v>65</v>
      </c>
      <c r="F3604" s="3">
        <v>44567</v>
      </c>
      <c r="G3604" s="4">
        <v>3192</v>
      </c>
      <c r="H3604" s="5">
        <v>174</v>
      </c>
      <c r="I3604" s="2">
        <v>355</v>
      </c>
    </row>
    <row r="3605" spans="3:9" x14ac:dyDescent="0.35">
      <c r="C3605" s="2" t="s">
        <v>52</v>
      </c>
      <c r="D3605" s="2" t="s">
        <v>28</v>
      </c>
      <c r="E3605" s="2" t="s">
        <v>25</v>
      </c>
      <c r="F3605" s="3">
        <v>44568</v>
      </c>
      <c r="G3605" s="4">
        <v>3241</v>
      </c>
      <c r="H3605" s="5">
        <v>226</v>
      </c>
      <c r="I3605" s="2">
        <v>541</v>
      </c>
    </row>
    <row r="3606" spans="3:9" x14ac:dyDescent="0.35">
      <c r="C3606" s="2" t="s">
        <v>54</v>
      </c>
      <c r="D3606" s="2" t="s">
        <v>20</v>
      </c>
      <c r="E3606" s="2" t="s">
        <v>49</v>
      </c>
      <c r="F3606" s="3">
        <v>44565</v>
      </c>
      <c r="G3606" s="4">
        <v>9576</v>
      </c>
      <c r="H3606" s="5">
        <v>13</v>
      </c>
      <c r="I3606" s="2">
        <v>1368</v>
      </c>
    </row>
    <row r="3607" spans="3:9" x14ac:dyDescent="0.35">
      <c r="C3607" s="2" t="s">
        <v>41</v>
      </c>
      <c r="D3607" s="2" t="s">
        <v>15</v>
      </c>
      <c r="E3607" s="2" t="s">
        <v>16</v>
      </c>
      <c r="F3607" s="3">
        <v>44575</v>
      </c>
      <c r="G3607" s="4">
        <v>11403</v>
      </c>
      <c r="H3607" s="5">
        <v>367</v>
      </c>
      <c r="I3607" s="2">
        <v>634</v>
      </c>
    </row>
    <row r="3608" spans="3:9" x14ac:dyDescent="0.35">
      <c r="C3608" s="2" t="s">
        <v>64</v>
      </c>
      <c r="D3608" s="2" t="s">
        <v>20</v>
      </c>
      <c r="E3608" s="2" t="s">
        <v>17</v>
      </c>
      <c r="F3608" s="3">
        <v>44575</v>
      </c>
      <c r="G3608" s="4">
        <v>98</v>
      </c>
      <c r="H3608" s="5">
        <v>64</v>
      </c>
      <c r="I3608" s="2">
        <v>6</v>
      </c>
    </row>
    <row r="3609" spans="3:9" x14ac:dyDescent="0.35">
      <c r="C3609" s="2" t="s">
        <v>78</v>
      </c>
      <c r="D3609" s="2" t="s">
        <v>15</v>
      </c>
      <c r="E3609" s="2" t="s">
        <v>72</v>
      </c>
      <c r="F3609" s="3">
        <v>44567</v>
      </c>
      <c r="G3609" s="4">
        <v>11389</v>
      </c>
      <c r="H3609" s="5">
        <v>89</v>
      </c>
      <c r="I3609" s="2">
        <v>496</v>
      </c>
    </row>
    <row r="3610" spans="3:9" x14ac:dyDescent="0.35">
      <c r="C3610" s="2" t="s">
        <v>64</v>
      </c>
      <c r="D3610" s="2" t="s">
        <v>15</v>
      </c>
      <c r="E3610" s="2" t="s">
        <v>44</v>
      </c>
      <c r="F3610" s="3">
        <v>44568</v>
      </c>
      <c r="G3610" s="4">
        <v>546</v>
      </c>
      <c r="H3610" s="5">
        <v>288</v>
      </c>
      <c r="I3610" s="2">
        <v>55</v>
      </c>
    </row>
    <row r="3611" spans="3:9" x14ac:dyDescent="0.35">
      <c r="C3611" s="2" t="s">
        <v>35</v>
      </c>
      <c r="D3611" s="2" t="s">
        <v>28</v>
      </c>
      <c r="E3611" s="2" t="s">
        <v>34</v>
      </c>
      <c r="F3611" s="3">
        <v>44571</v>
      </c>
      <c r="G3611" s="4">
        <v>18697</v>
      </c>
      <c r="H3611" s="5">
        <v>197</v>
      </c>
      <c r="I3611" s="2">
        <v>891</v>
      </c>
    </row>
    <row r="3612" spans="3:9" x14ac:dyDescent="0.35">
      <c r="C3612" s="2" t="s">
        <v>52</v>
      </c>
      <c r="D3612" s="2" t="s">
        <v>20</v>
      </c>
      <c r="E3612" s="2" t="s">
        <v>31</v>
      </c>
      <c r="F3612" s="3">
        <v>44586</v>
      </c>
      <c r="G3612" s="4">
        <v>3878</v>
      </c>
      <c r="H3612" s="5">
        <v>322</v>
      </c>
      <c r="I3612" s="2">
        <v>277</v>
      </c>
    </row>
    <row r="3613" spans="3:9" x14ac:dyDescent="0.35">
      <c r="C3613" s="2" t="s">
        <v>78</v>
      </c>
      <c r="D3613" s="2" t="s">
        <v>45</v>
      </c>
      <c r="E3613" s="2" t="s">
        <v>74</v>
      </c>
      <c r="F3613" s="3">
        <v>44589</v>
      </c>
      <c r="G3613" s="4">
        <v>2765</v>
      </c>
      <c r="H3613" s="5">
        <v>229</v>
      </c>
      <c r="I3613" s="2">
        <v>213</v>
      </c>
    </row>
    <row r="3614" spans="3:9" x14ac:dyDescent="0.35">
      <c r="C3614" s="2" t="s">
        <v>64</v>
      </c>
      <c r="D3614" s="2" t="s">
        <v>24</v>
      </c>
      <c r="E3614" s="2" t="s">
        <v>31</v>
      </c>
      <c r="F3614" s="3">
        <v>44564</v>
      </c>
      <c r="G3614" s="4">
        <v>7721</v>
      </c>
      <c r="H3614" s="5">
        <v>241</v>
      </c>
      <c r="I3614" s="2">
        <v>594</v>
      </c>
    </row>
    <row r="3615" spans="3:9" x14ac:dyDescent="0.35">
      <c r="C3615" s="2" t="s">
        <v>56</v>
      </c>
      <c r="D3615" s="2" t="s">
        <v>24</v>
      </c>
      <c r="E3615" s="2" t="s">
        <v>74</v>
      </c>
      <c r="F3615" s="3">
        <v>44585</v>
      </c>
      <c r="G3615" s="4">
        <v>12894</v>
      </c>
      <c r="H3615" s="5">
        <v>253</v>
      </c>
      <c r="I3615" s="2">
        <v>1075</v>
      </c>
    </row>
    <row r="3616" spans="3:9" x14ac:dyDescent="0.35">
      <c r="C3616" s="2" t="s">
        <v>56</v>
      </c>
      <c r="D3616" s="2" t="s">
        <v>28</v>
      </c>
      <c r="E3616" s="2" t="s">
        <v>57</v>
      </c>
      <c r="F3616" s="3">
        <v>44589</v>
      </c>
      <c r="G3616" s="4">
        <v>7112</v>
      </c>
      <c r="H3616" s="5">
        <v>37</v>
      </c>
      <c r="I3616" s="2">
        <v>647</v>
      </c>
    </row>
    <row r="3617" spans="3:9" x14ac:dyDescent="0.35">
      <c r="C3617" s="2" t="s">
        <v>37</v>
      </c>
      <c r="D3617" s="2" t="s">
        <v>15</v>
      </c>
      <c r="E3617" s="2" t="s">
        <v>17</v>
      </c>
      <c r="F3617" s="3">
        <v>44568</v>
      </c>
      <c r="G3617" s="4">
        <v>1015</v>
      </c>
      <c r="H3617" s="5">
        <v>421</v>
      </c>
      <c r="I3617" s="2">
        <v>60</v>
      </c>
    </row>
    <row r="3618" spans="3:9" x14ac:dyDescent="0.35">
      <c r="C3618" s="2" t="s">
        <v>33</v>
      </c>
      <c r="D3618" s="2" t="s">
        <v>40</v>
      </c>
      <c r="E3618" s="2" t="s">
        <v>58</v>
      </c>
      <c r="F3618" s="3">
        <v>44586</v>
      </c>
      <c r="G3618" s="4">
        <v>3801</v>
      </c>
      <c r="H3618" s="5">
        <v>173</v>
      </c>
      <c r="I3618" s="2">
        <v>212</v>
      </c>
    </row>
    <row r="3619" spans="3:9" x14ac:dyDescent="0.35">
      <c r="C3619" s="2" t="s">
        <v>70</v>
      </c>
      <c r="D3619" s="2" t="s">
        <v>20</v>
      </c>
      <c r="E3619" s="2" t="s">
        <v>58</v>
      </c>
      <c r="F3619" s="3">
        <v>44565</v>
      </c>
      <c r="G3619" s="4">
        <v>2513</v>
      </c>
      <c r="H3619" s="5">
        <v>130</v>
      </c>
      <c r="I3619" s="2">
        <v>158</v>
      </c>
    </row>
    <row r="3620" spans="3:9" x14ac:dyDescent="0.35">
      <c r="C3620" s="2" t="s">
        <v>14</v>
      </c>
      <c r="D3620" s="2" t="s">
        <v>15</v>
      </c>
      <c r="E3620" s="2" t="s">
        <v>34</v>
      </c>
      <c r="F3620" s="3">
        <v>44568</v>
      </c>
      <c r="G3620" s="4">
        <v>6566</v>
      </c>
      <c r="H3620" s="5">
        <v>388</v>
      </c>
      <c r="I3620" s="2">
        <v>299</v>
      </c>
    </row>
    <row r="3621" spans="3:9" x14ac:dyDescent="0.35">
      <c r="C3621" s="2" t="s">
        <v>62</v>
      </c>
      <c r="D3621" s="2" t="s">
        <v>45</v>
      </c>
      <c r="E3621" s="2" t="s">
        <v>43</v>
      </c>
      <c r="F3621" s="3">
        <v>44573</v>
      </c>
      <c r="G3621" s="4">
        <v>1526</v>
      </c>
      <c r="H3621" s="5">
        <v>238</v>
      </c>
      <c r="I3621" s="2">
        <v>218</v>
      </c>
    </row>
    <row r="3622" spans="3:9" x14ac:dyDescent="0.35">
      <c r="C3622" s="2" t="s">
        <v>35</v>
      </c>
      <c r="D3622" s="2" t="s">
        <v>15</v>
      </c>
      <c r="E3622" s="2" t="s">
        <v>74</v>
      </c>
      <c r="F3622" s="3">
        <v>44568</v>
      </c>
      <c r="G3622" s="4">
        <v>8204</v>
      </c>
      <c r="H3622" s="5">
        <v>14</v>
      </c>
      <c r="I3622" s="2">
        <v>547</v>
      </c>
    </row>
    <row r="3623" spans="3:9" x14ac:dyDescent="0.35">
      <c r="C3623" s="2" t="s">
        <v>68</v>
      </c>
      <c r="D3623" s="2" t="s">
        <v>28</v>
      </c>
      <c r="E3623" s="2" t="s">
        <v>25</v>
      </c>
      <c r="F3623" s="3">
        <v>44586</v>
      </c>
      <c r="G3623" s="4">
        <v>6146</v>
      </c>
      <c r="H3623" s="5">
        <v>418</v>
      </c>
      <c r="I3623" s="2">
        <v>683</v>
      </c>
    </row>
    <row r="3624" spans="3:9" x14ac:dyDescent="0.35">
      <c r="C3624" s="2" t="s">
        <v>48</v>
      </c>
      <c r="D3624" s="2" t="s">
        <v>28</v>
      </c>
      <c r="E3624" s="2" t="s">
        <v>34</v>
      </c>
      <c r="F3624" s="3">
        <v>44582</v>
      </c>
      <c r="G3624" s="4">
        <v>4977</v>
      </c>
      <c r="H3624" s="5">
        <v>285</v>
      </c>
      <c r="I3624" s="2">
        <v>227</v>
      </c>
    </row>
    <row r="3625" spans="3:9" x14ac:dyDescent="0.35">
      <c r="C3625" s="2" t="s">
        <v>70</v>
      </c>
      <c r="D3625" s="2" t="s">
        <v>15</v>
      </c>
      <c r="E3625" s="2" t="s">
        <v>74</v>
      </c>
      <c r="F3625" s="3">
        <v>44568</v>
      </c>
      <c r="G3625" s="4">
        <v>13153</v>
      </c>
      <c r="H3625" s="5">
        <v>86</v>
      </c>
      <c r="I3625" s="2">
        <v>1097</v>
      </c>
    </row>
    <row r="3626" spans="3:9" x14ac:dyDescent="0.35">
      <c r="C3626" s="2" t="s">
        <v>52</v>
      </c>
      <c r="D3626" s="2" t="s">
        <v>24</v>
      </c>
      <c r="E3626" s="2" t="s">
        <v>17</v>
      </c>
      <c r="F3626" s="3">
        <v>44586</v>
      </c>
      <c r="G3626" s="4">
        <v>1008</v>
      </c>
      <c r="H3626" s="5">
        <v>212</v>
      </c>
      <c r="I3626" s="2">
        <v>68</v>
      </c>
    </row>
    <row r="3627" spans="3:9" x14ac:dyDescent="0.35">
      <c r="C3627" s="2" t="s">
        <v>71</v>
      </c>
      <c r="D3627" s="2" t="s">
        <v>40</v>
      </c>
      <c r="E3627" s="2" t="s">
        <v>57</v>
      </c>
      <c r="F3627" s="3">
        <v>44579</v>
      </c>
      <c r="G3627" s="4">
        <v>1246</v>
      </c>
      <c r="H3627" s="5">
        <v>24</v>
      </c>
      <c r="I3627" s="2">
        <v>156</v>
      </c>
    </row>
    <row r="3628" spans="3:9" x14ac:dyDescent="0.35">
      <c r="C3628" s="2" t="s">
        <v>35</v>
      </c>
      <c r="D3628" s="2" t="s">
        <v>28</v>
      </c>
      <c r="E3628" s="2" t="s">
        <v>61</v>
      </c>
      <c r="F3628" s="3">
        <v>44588</v>
      </c>
      <c r="G3628" s="4">
        <v>9072</v>
      </c>
      <c r="H3628" s="5">
        <v>68</v>
      </c>
      <c r="I3628" s="2">
        <v>1296</v>
      </c>
    </row>
    <row r="3629" spans="3:9" x14ac:dyDescent="0.35">
      <c r="C3629" s="2" t="s">
        <v>76</v>
      </c>
      <c r="D3629" s="2" t="s">
        <v>15</v>
      </c>
      <c r="E3629" s="2" t="s">
        <v>63</v>
      </c>
      <c r="F3629" s="3">
        <v>44566</v>
      </c>
      <c r="G3629" s="4">
        <v>6664</v>
      </c>
      <c r="H3629" s="5">
        <v>41</v>
      </c>
      <c r="I3629" s="2">
        <v>334</v>
      </c>
    </row>
    <row r="3630" spans="3:9" x14ac:dyDescent="0.35">
      <c r="C3630" s="2" t="s">
        <v>62</v>
      </c>
      <c r="D3630" s="2" t="s">
        <v>45</v>
      </c>
      <c r="E3630" s="2" t="s">
        <v>38</v>
      </c>
      <c r="F3630" s="3">
        <v>44579</v>
      </c>
      <c r="G3630" s="4">
        <v>1666</v>
      </c>
      <c r="H3630" s="5">
        <v>156</v>
      </c>
      <c r="I3630" s="2">
        <v>129</v>
      </c>
    </row>
    <row r="3631" spans="3:9" x14ac:dyDescent="0.35">
      <c r="C3631" s="2" t="s">
        <v>77</v>
      </c>
      <c r="D3631" s="2" t="s">
        <v>24</v>
      </c>
      <c r="E3631" s="2" t="s">
        <v>34</v>
      </c>
      <c r="F3631" s="3">
        <v>44573</v>
      </c>
      <c r="G3631" s="4">
        <v>1253</v>
      </c>
      <c r="H3631" s="5">
        <v>90</v>
      </c>
      <c r="I3631" s="2">
        <v>57</v>
      </c>
    </row>
    <row r="3632" spans="3:9" x14ac:dyDescent="0.35">
      <c r="C3632" s="2" t="s">
        <v>48</v>
      </c>
      <c r="D3632" s="2" t="s">
        <v>40</v>
      </c>
      <c r="E3632" s="2" t="s">
        <v>61</v>
      </c>
      <c r="F3632" s="3">
        <v>44572</v>
      </c>
      <c r="G3632" s="4">
        <v>14105</v>
      </c>
      <c r="H3632" s="5">
        <v>133</v>
      </c>
      <c r="I3632" s="2">
        <v>2015</v>
      </c>
    </row>
    <row r="3633" spans="3:9" x14ac:dyDescent="0.35">
      <c r="C3633" s="2" t="s">
        <v>59</v>
      </c>
      <c r="D3633" s="2" t="s">
        <v>45</v>
      </c>
      <c r="E3633" s="2" t="s">
        <v>58</v>
      </c>
      <c r="F3633" s="3">
        <v>44582</v>
      </c>
      <c r="G3633" s="4">
        <v>6930</v>
      </c>
      <c r="H3633" s="5">
        <v>215</v>
      </c>
      <c r="I3633" s="2">
        <v>385</v>
      </c>
    </row>
    <row r="3634" spans="3:9" x14ac:dyDescent="0.35">
      <c r="C3634" s="2" t="s">
        <v>35</v>
      </c>
      <c r="D3634" s="2" t="s">
        <v>20</v>
      </c>
      <c r="E3634" s="2" t="s">
        <v>53</v>
      </c>
      <c r="F3634" s="3">
        <v>44589</v>
      </c>
      <c r="G3634" s="4">
        <v>3787</v>
      </c>
      <c r="H3634" s="5">
        <v>678</v>
      </c>
      <c r="I3634" s="2">
        <v>345</v>
      </c>
    </row>
    <row r="3635" spans="3:9" x14ac:dyDescent="0.35">
      <c r="C3635" s="2" t="s">
        <v>62</v>
      </c>
      <c r="D3635" s="2" t="s">
        <v>40</v>
      </c>
      <c r="E3635" s="2" t="s">
        <v>38</v>
      </c>
      <c r="F3635" s="3">
        <v>44586</v>
      </c>
      <c r="G3635" s="4">
        <v>469</v>
      </c>
      <c r="H3635" s="5">
        <v>151</v>
      </c>
      <c r="I3635" s="2">
        <v>47</v>
      </c>
    </row>
    <row r="3636" spans="3:9" x14ac:dyDescent="0.35">
      <c r="C3636" s="2" t="s">
        <v>78</v>
      </c>
      <c r="D3636" s="2" t="s">
        <v>15</v>
      </c>
      <c r="E3636" s="2" t="s">
        <v>73</v>
      </c>
      <c r="F3636" s="3">
        <v>44566</v>
      </c>
      <c r="G3636" s="4">
        <v>6223</v>
      </c>
      <c r="H3636" s="5">
        <v>16</v>
      </c>
      <c r="I3636" s="2">
        <v>389</v>
      </c>
    </row>
    <row r="3637" spans="3:9" x14ac:dyDescent="0.35">
      <c r="C3637" s="2" t="s">
        <v>76</v>
      </c>
      <c r="D3637" s="2" t="s">
        <v>28</v>
      </c>
      <c r="E3637" s="2" t="s">
        <v>26</v>
      </c>
      <c r="F3637" s="3">
        <v>44575</v>
      </c>
      <c r="G3637" s="4">
        <v>7714</v>
      </c>
      <c r="H3637" s="5">
        <v>211</v>
      </c>
      <c r="I3637" s="2">
        <v>286</v>
      </c>
    </row>
    <row r="3638" spans="3:9" x14ac:dyDescent="0.35">
      <c r="C3638" s="2" t="s">
        <v>35</v>
      </c>
      <c r="D3638" s="2" t="s">
        <v>24</v>
      </c>
      <c r="E3638" s="2" t="s">
        <v>57</v>
      </c>
      <c r="F3638" s="3">
        <v>44565</v>
      </c>
      <c r="G3638" s="4">
        <v>1232</v>
      </c>
      <c r="H3638" s="5">
        <v>134</v>
      </c>
      <c r="I3638" s="2">
        <v>103</v>
      </c>
    </row>
    <row r="3639" spans="3:9" x14ac:dyDescent="0.35">
      <c r="C3639" s="2" t="s">
        <v>66</v>
      </c>
      <c r="D3639" s="2" t="s">
        <v>40</v>
      </c>
      <c r="E3639" s="2" t="s">
        <v>32</v>
      </c>
      <c r="F3639" s="3">
        <v>44574</v>
      </c>
      <c r="G3639" s="4">
        <v>4711</v>
      </c>
      <c r="H3639" s="5">
        <v>204</v>
      </c>
      <c r="I3639" s="2">
        <v>182</v>
      </c>
    </row>
    <row r="3640" spans="3:9" x14ac:dyDescent="0.35">
      <c r="C3640" s="2" t="s">
        <v>51</v>
      </c>
      <c r="D3640" s="2" t="s">
        <v>24</v>
      </c>
      <c r="E3640" s="2" t="s">
        <v>39</v>
      </c>
      <c r="F3640" s="3">
        <v>44578</v>
      </c>
      <c r="G3640" s="4">
        <v>2569</v>
      </c>
      <c r="H3640" s="5">
        <v>36</v>
      </c>
      <c r="I3640" s="2">
        <v>123</v>
      </c>
    </row>
    <row r="3641" spans="3:9" x14ac:dyDescent="0.35">
      <c r="C3641" s="2" t="s">
        <v>69</v>
      </c>
      <c r="D3641" s="2" t="s">
        <v>40</v>
      </c>
      <c r="E3641" s="2" t="s">
        <v>39</v>
      </c>
      <c r="F3641" s="3">
        <v>44573</v>
      </c>
      <c r="G3641" s="4">
        <v>1477</v>
      </c>
      <c r="H3641" s="5">
        <v>60</v>
      </c>
      <c r="I3641" s="2">
        <v>68</v>
      </c>
    </row>
    <row r="3642" spans="3:9" x14ac:dyDescent="0.35">
      <c r="C3642" s="2" t="s">
        <v>70</v>
      </c>
      <c r="D3642" s="2" t="s">
        <v>20</v>
      </c>
      <c r="E3642" s="2" t="s">
        <v>44</v>
      </c>
      <c r="F3642" s="3">
        <v>44574</v>
      </c>
      <c r="G3642" s="4">
        <v>8687</v>
      </c>
      <c r="H3642" s="5">
        <v>121</v>
      </c>
      <c r="I3642" s="2">
        <v>869</v>
      </c>
    </row>
    <row r="3643" spans="3:9" x14ac:dyDescent="0.35">
      <c r="C3643" s="2" t="s">
        <v>14</v>
      </c>
      <c r="D3643" s="2" t="s">
        <v>28</v>
      </c>
      <c r="E3643" s="2" t="s">
        <v>58</v>
      </c>
      <c r="F3643" s="3">
        <v>44568</v>
      </c>
      <c r="G3643" s="4">
        <v>1288</v>
      </c>
      <c r="H3643" s="5">
        <v>286</v>
      </c>
      <c r="I3643" s="2">
        <v>81</v>
      </c>
    </row>
    <row r="3644" spans="3:9" x14ac:dyDescent="0.35">
      <c r="C3644" s="2" t="s">
        <v>66</v>
      </c>
      <c r="D3644" s="2" t="s">
        <v>40</v>
      </c>
      <c r="E3644" s="2" t="s">
        <v>65</v>
      </c>
      <c r="F3644" s="3">
        <v>44572</v>
      </c>
      <c r="G3644" s="4">
        <v>2639</v>
      </c>
      <c r="H3644" s="5">
        <v>135</v>
      </c>
      <c r="I3644" s="2">
        <v>240</v>
      </c>
    </row>
    <row r="3645" spans="3:9" x14ac:dyDescent="0.35">
      <c r="C3645" s="2" t="s">
        <v>59</v>
      </c>
      <c r="D3645" s="2" t="s">
        <v>45</v>
      </c>
      <c r="E3645" s="2" t="s">
        <v>53</v>
      </c>
      <c r="F3645" s="3">
        <v>44587</v>
      </c>
      <c r="G3645" s="4">
        <v>3059</v>
      </c>
      <c r="H3645" s="5">
        <v>218</v>
      </c>
      <c r="I3645" s="2">
        <v>204</v>
      </c>
    </row>
    <row r="3646" spans="3:9" x14ac:dyDescent="0.35">
      <c r="C3646" s="2" t="s">
        <v>33</v>
      </c>
      <c r="D3646" s="2" t="s">
        <v>15</v>
      </c>
      <c r="E3646" s="2" t="s">
        <v>25</v>
      </c>
      <c r="F3646" s="3">
        <v>44565</v>
      </c>
      <c r="G3646" s="4">
        <v>5306</v>
      </c>
      <c r="H3646" s="5">
        <v>85</v>
      </c>
      <c r="I3646" s="2">
        <v>758</v>
      </c>
    </row>
    <row r="3647" spans="3:9" x14ac:dyDescent="0.35">
      <c r="C3647" s="2" t="s">
        <v>23</v>
      </c>
      <c r="D3647" s="2" t="s">
        <v>15</v>
      </c>
      <c r="E3647" s="2" t="s">
        <v>74</v>
      </c>
      <c r="F3647" s="3">
        <v>44589</v>
      </c>
      <c r="G3647" s="4">
        <v>2674</v>
      </c>
      <c r="H3647" s="5">
        <v>60</v>
      </c>
      <c r="I3647" s="2">
        <v>168</v>
      </c>
    </row>
    <row r="3648" spans="3:9" x14ac:dyDescent="0.35">
      <c r="C3648" s="2" t="s">
        <v>78</v>
      </c>
      <c r="D3648" s="2" t="s">
        <v>24</v>
      </c>
      <c r="E3648" s="2" t="s">
        <v>43</v>
      </c>
      <c r="F3648" s="3">
        <v>44568</v>
      </c>
      <c r="G3648" s="4">
        <v>8225</v>
      </c>
      <c r="H3648" s="5">
        <v>283</v>
      </c>
      <c r="I3648" s="2">
        <v>1371</v>
      </c>
    </row>
    <row r="3649" spans="3:9" x14ac:dyDescent="0.35">
      <c r="C3649" s="2" t="s">
        <v>41</v>
      </c>
      <c r="D3649" s="2" t="s">
        <v>40</v>
      </c>
      <c r="E3649" s="2" t="s">
        <v>25</v>
      </c>
      <c r="F3649" s="3">
        <v>44589</v>
      </c>
      <c r="G3649" s="4">
        <v>378</v>
      </c>
      <c r="H3649" s="5">
        <v>113</v>
      </c>
      <c r="I3649" s="2">
        <v>54</v>
      </c>
    </row>
    <row r="3650" spans="3:9" x14ac:dyDescent="0.35">
      <c r="C3650" s="2" t="s">
        <v>77</v>
      </c>
      <c r="D3650" s="2" t="s">
        <v>15</v>
      </c>
      <c r="E3650" s="2" t="s">
        <v>25</v>
      </c>
      <c r="F3650" s="3">
        <v>44565</v>
      </c>
      <c r="G3650" s="4">
        <v>3808</v>
      </c>
      <c r="H3650" s="5">
        <v>219</v>
      </c>
      <c r="I3650" s="2">
        <v>762</v>
      </c>
    </row>
    <row r="3651" spans="3:9" x14ac:dyDescent="0.35">
      <c r="C3651" s="2" t="s">
        <v>47</v>
      </c>
      <c r="D3651" s="2" t="s">
        <v>20</v>
      </c>
      <c r="E3651" s="2" t="s">
        <v>57</v>
      </c>
      <c r="F3651" s="3">
        <v>44586</v>
      </c>
      <c r="G3651" s="4">
        <v>385</v>
      </c>
      <c r="H3651" s="5">
        <v>128</v>
      </c>
      <c r="I3651" s="2">
        <v>35</v>
      </c>
    </row>
    <row r="3652" spans="3:9" x14ac:dyDescent="0.35">
      <c r="C3652" s="2" t="s">
        <v>48</v>
      </c>
      <c r="D3652" s="2" t="s">
        <v>40</v>
      </c>
      <c r="E3652" s="2" t="s">
        <v>16</v>
      </c>
      <c r="F3652" s="3">
        <v>44587</v>
      </c>
      <c r="G3652" s="4">
        <v>10633</v>
      </c>
      <c r="H3652" s="5">
        <v>25</v>
      </c>
      <c r="I3652" s="2">
        <v>507</v>
      </c>
    </row>
    <row r="3653" spans="3:9" x14ac:dyDescent="0.35">
      <c r="C3653" s="2" t="s">
        <v>37</v>
      </c>
      <c r="D3653" s="2" t="s">
        <v>20</v>
      </c>
      <c r="E3653" s="2" t="s">
        <v>74</v>
      </c>
      <c r="F3653" s="3">
        <v>44567</v>
      </c>
      <c r="G3653" s="4">
        <v>5530</v>
      </c>
      <c r="H3653" s="5">
        <v>200</v>
      </c>
      <c r="I3653" s="2">
        <v>369</v>
      </c>
    </row>
    <row r="3654" spans="3:9" x14ac:dyDescent="0.35">
      <c r="C3654" s="2" t="s">
        <v>56</v>
      </c>
      <c r="D3654" s="2" t="s">
        <v>24</v>
      </c>
      <c r="E3654" s="2" t="s">
        <v>26</v>
      </c>
      <c r="F3654" s="3">
        <v>44566</v>
      </c>
      <c r="G3654" s="4">
        <v>3731</v>
      </c>
      <c r="H3654" s="5">
        <v>319</v>
      </c>
      <c r="I3654" s="2">
        <v>156</v>
      </c>
    </row>
    <row r="3655" spans="3:9" x14ac:dyDescent="0.35">
      <c r="C3655" s="2" t="s">
        <v>47</v>
      </c>
      <c r="D3655" s="2" t="s">
        <v>45</v>
      </c>
      <c r="E3655" s="2" t="s">
        <v>63</v>
      </c>
      <c r="F3655" s="3">
        <v>44574</v>
      </c>
      <c r="G3655" s="4">
        <v>3528</v>
      </c>
      <c r="H3655" s="5">
        <v>250</v>
      </c>
      <c r="I3655" s="2">
        <v>196</v>
      </c>
    </row>
    <row r="3656" spans="3:9" x14ac:dyDescent="0.35">
      <c r="C3656" s="2" t="s">
        <v>76</v>
      </c>
      <c r="D3656" s="2" t="s">
        <v>24</v>
      </c>
      <c r="E3656" s="2" t="s">
        <v>75</v>
      </c>
      <c r="F3656" s="3">
        <v>44585</v>
      </c>
      <c r="G3656" s="4">
        <v>3444</v>
      </c>
      <c r="H3656" s="5">
        <v>172</v>
      </c>
      <c r="I3656" s="2">
        <v>182</v>
      </c>
    </row>
    <row r="3657" spans="3:9" x14ac:dyDescent="0.35">
      <c r="C3657" s="2" t="s">
        <v>62</v>
      </c>
      <c r="D3657" s="2" t="s">
        <v>15</v>
      </c>
      <c r="E3657" s="2" t="s">
        <v>38</v>
      </c>
      <c r="F3657" s="3">
        <v>44582</v>
      </c>
      <c r="G3657" s="4">
        <v>9968</v>
      </c>
      <c r="H3657" s="5">
        <v>135</v>
      </c>
      <c r="I3657" s="2">
        <v>907</v>
      </c>
    </row>
    <row r="3658" spans="3:9" x14ac:dyDescent="0.35">
      <c r="C3658" s="2" t="s">
        <v>68</v>
      </c>
      <c r="D3658" s="2" t="s">
        <v>45</v>
      </c>
      <c r="E3658" s="2" t="s">
        <v>57</v>
      </c>
      <c r="F3658" s="3">
        <v>44564</v>
      </c>
      <c r="G3658" s="4">
        <v>5579</v>
      </c>
      <c r="H3658" s="5">
        <v>130</v>
      </c>
      <c r="I3658" s="2">
        <v>558</v>
      </c>
    </row>
    <row r="3659" spans="3:9" x14ac:dyDescent="0.35">
      <c r="C3659" s="2" t="s">
        <v>35</v>
      </c>
      <c r="D3659" s="2" t="s">
        <v>15</v>
      </c>
      <c r="E3659" s="2" t="s">
        <v>26</v>
      </c>
      <c r="F3659" s="3">
        <v>44588</v>
      </c>
      <c r="G3659" s="4">
        <v>3983</v>
      </c>
      <c r="H3659" s="5">
        <v>389</v>
      </c>
      <c r="I3659" s="2">
        <v>160</v>
      </c>
    </row>
    <row r="3660" spans="3:9" x14ac:dyDescent="0.35">
      <c r="C3660" s="2" t="s">
        <v>30</v>
      </c>
      <c r="D3660" s="2" t="s">
        <v>24</v>
      </c>
      <c r="E3660" s="2" t="s">
        <v>65</v>
      </c>
      <c r="F3660" s="3">
        <v>44585</v>
      </c>
      <c r="G3660" s="4">
        <v>11900</v>
      </c>
      <c r="H3660" s="5">
        <v>13</v>
      </c>
      <c r="I3660" s="2">
        <v>1700</v>
      </c>
    </row>
    <row r="3661" spans="3:9" x14ac:dyDescent="0.35">
      <c r="C3661" s="2" t="s">
        <v>68</v>
      </c>
      <c r="D3661" s="2" t="s">
        <v>40</v>
      </c>
      <c r="E3661" s="2" t="s">
        <v>72</v>
      </c>
      <c r="F3661" s="3">
        <v>44574</v>
      </c>
      <c r="G3661" s="4">
        <v>7882</v>
      </c>
      <c r="H3661" s="5">
        <v>209</v>
      </c>
      <c r="I3661" s="2">
        <v>415</v>
      </c>
    </row>
    <row r="3662" spans="3:9" x14ac:dyDescent="0.35">
      <c r="C3662" s="2" t="s">
        <v>14</v>
      </c>
      <c r="D3662" s="2" t="s">
        <v>24</v>
      </c>
      <c r="E3662" s="2" t="s">
        <v>73</v>
      </c>
      <c r="F3662" s="3">
        <v>44585</v>
      </c>
      <c r="G3662" s="4">
        <v>10794</v>
      </c>
      <c r="H3662" s="5">
        <v>429</v>
      </c>
      <c r="I3662" s="2">
        <v>771</v>
      </c>
    </row>
    <row r="3663" spans="3:9" x14ac:dyDescent="0.35">
      <c r="C3663" s="2" t="s">
        <v>77</v>
      </c>
      <c r="D3663" s="2" t="s">
        <v>20</v>
      </c>
      <c r="E3663" s="2" t="s">
        <v>57</v>
      </c>
      <c r="F3663" s="3">
        <v>44575</v>
      </c>
      <c r="G3663" s="4">
        <v>3752</v>
      </c>
      <c r="H3663" s="5">
        <v>7</v>
      </c>
      <c r="I3663" s="2">
        <v>469</v>
      </c>
    </row>
    <row r="3664" spans="3:9" x14ac:dyDescent="0.35">
      <c r="C3664" s="2" t="s">
        <v>71</v>
      </c>
      <c r="D3664" s="2" t="s">
        <v>20</v>
      </c>
      <c r="E3664" s="2" t="s">
        <v>63</v>
      </c>
      <c r="F3664" s="3">
        <v>44586</v>
      </c>
      <c r="G3664" s="4">
        <v>490</v>
      </c>
      <c r="H3664" s="5">
        <v>41</v>
      </c>
      <c r="I3664" s="2">
        <v>25</v>
      </c>
    </row>
    <row r="3665" spans="3:9" x14ac:dyDescent="0.35">
      <c r="C3665" s="2" t="s">
        <v>42</v>
      </c>
      <c r="D3665" s="2" t="s">
        <v>40</v>
      </c>
      <c r="E3665" s="2" t="s">
        <v>74</v>
      </c>
      <c r="F3665" s="3">
        <v>44582</v>
      </c>
      <c r="G3665" s="4">
        <v>5243</v>
      </c>
      <c r="H3665" s="5">
        <v>35</v>
      </c>
      <c r="I3665" s="2">
        <v>437</v>
      </c>
    </row>
    <row r="3666" spans="3:9" x14ac:dyDescent="0.35">
      <c r="C3666" s="2" t="s">
        <v>54</v>
      </c>
      <c r="D3666" s="2" t="s">
        <v>24</v>
      </c>
      <c r="E3666" s="2" t="s">
        <v>73</v>
      </c>
      <c r="F3666" s="3">
        <v>44575</v>
      </c>
      <c r="G3666" s="4">
        <v>6818</v>
      </c>
      <c r="H3666" s="5">
        <v>224</v>
      </c>
      <c r="I3666" s="2">
        <v>487</v>
      </c>
    </row>
    <row r="3667" spans="3:9" x14ac:dyDescent="0.35">
      <c r="C3667" s="2" t="s">
        <v>71</v>
      </c>
      <c r="D3667" s="2" t="s">
        <v>45</v>
      </c>
      <c r="E3667" s="2" t="s">
        <v>58</v>
      </c>
      <c r="F3667" s="3">
        <v>44565</v>
      </c>
      <c r="G3667" s="4">
        <v>763</v>
      </c>
      <c r="H3667" s="5">
        <v>331</v>
      </c>
      <c r="I3667" s="2">
        <v>48</v>
      </c>
    </row>
    <row r="3668" spans="3:9" x14ac:dyDescent="0.35">
      <c r="C3668" s="2" t="s">
        <v>62</v>
      </c>
      <c r="D3668" s="2" t="s">
        <v>15</v>
      </c>
      <c r="E3668" s="2" t="s">
        <v>34</v>
      </c>
      <c r="F3668" s="3">
        <v>44574</v>
      </c>
      <c r="G3668" s="4">
        <v>7833</v>
      </c>
      <c r="H3668" s="5">
        <v>330</v>
      </c>
      <c r="I3668" s="2">
        <v>373</v>
      </c>
    </row>
    <row r="3669" spans="3:9" x14ac:dyDescent="0.35">
      <c r="C3669" s="2" t="s">
        <v>62</v>
      </c>
      <c r="D3669" s="2" t="s">
        <v>20</v>
      </c>
      <c r="E3669" s="2" t="s">
        <v>58</v>
      </c>
      <c r="F3669" s="3">
        <v>44586</v>
      </c>
      <c r="G3669" s="4">
        <v>5642</v>
      </c>
      <c r="H3669" s="5">
        <v>49</v>
      </c>
      <c r="I3669" s="2">
        <v>314</v>
      </c>
    </row>
    <row r="3670" spans="3:9" x14ac:dyDescent="0.35">
      <c r="C3670" s="2" t="s">
        <v>41</v>
      </c>
      <c r="D3670" s="2" t="s">
        <v>20</v>
      </c>
      <c r="E3670" s="2" t="s">
        <v>65</v>
      </c>
      <c r="F3670" s="3">
        <v>44586</v>
      </c>
      <c r="G3670" s="4">
        <v>7266</v>
      </c>
      <c r="H3670" s="5">
        <v>243</v>
      </c>
      <c r="I3670" s="2">
        <v>909</v>
      </c>
    </row>
    <row r="3671" spans="3:9" x14ac:dyDescent="0.35">
      <c r="C3671" s="2" t="s">
        <v>66</v>
      </c>
      <c r="D3671" s="2" t="s">
        <v>40</v>
      </c>
      <c r="E3671" s="2" t="s">
        <v>44</v>
      </c>
      <c r="F3671" s="3">
        <v>44566</v>
      </c>
      <c r="G3671" s="4">
        <v>6769</v>
      </c>
      <c r="H3671" s="5">
        <v>196</v>
      </c>
      <c r="I3671" s="2">
        <v>565</v>
      </c>
    </row>
    <row r="3672" spans="3:9" x14ac:dyDescent="0.35">
      <c r="C3672" s="2" t="s">
        <v>66</v>
      </c>
      <c r="D3672" s="2" t="s">
        <v>20</v>
      </c>
      <c r="E3672" s="2" t="s">
        <v>53</v>
      </c>
      <c r="F3672" s="3">
        <v>44575</v>
      </c>
      <c r="G3672" s="4">
        <v>840</v>
      </c>
      <c r="H3672" s="5">
        <v>308</v>
      </c>
      <c r="I3672" s="2">
        <v>70</v>
      </c>
    </row>
    <row r="3673" spans="3:9" x14ac:dyDescent="0.35">
      <c r="C3673" s="2" t="s">
        <v>47</v>
      </c>
      <c r="D3673" s="2" t="s">
        <v>28</v>
      </c>
      <c r="E3673" s="2" t="s">
        <v>53</v>
      </c>
      <c r="F3673" s="3">
        <v>44587</v>
      </c>
      <c r="G3673" s="4">
        <v>4676</v>
      </c>
      <c r="H3673" s="5">
        <v>72</v>
      </c>
      <c r="I3673" s="2">
        <v>390</v>
      </c>
    </row>
    <row r="3674" spans="3:9" x14ac:dyDescent="0.35">
      <c r="C3674" s="2" t="s">
        <v>51</v>
      </c>
      <c r="D3674" s="2" t="s">
        <v>20</v>
      </c>
      <c r="E3674" s="2" t="s">
        <v>65</v>
      </c>
      <c r="F3674" s="3">
        <v>44574</v>
      </c>
      <c r="G3674" s="4">
        <v>3157</v>
      </c>
      <c r="H3674" s="5">
        <v>344</v>
      </c>
      <c r="I3674" s="2">
        <v>351</v>
      </c>
    </row>
    <row r="3675" spans="3:9" x14ac:dyDescent="0.35">
      <c r="C3675" s="2" t="s">
        <v>69</v>
      </c>
      <c r="D3675" s="2" t="s">
        <v>24</v>
      </c>
      <c r="E3675" s="2" t="s">
        <v>74</v>
      </c>
      <c r="F3675" s="3">
        <v>44567</v>
      </c>
      <c r="G3675" s="4">
        <v>1995</v>
      </c>
      <c r="H3675" s="5">
        <v>159</v>
      </c>
      <c r="I3675" s="2">
        <v>125</v>
      </c>
    </row>
    <row r="3676" spans="3:9" x14ac:dyDescent="0.35">
      <c r="C3676" s="2" t="s">
        <v>70</v>
      </c>
      <c r="D3676" s="2" t="s">
        <v>20</v>
      </c>
      <c r="E3676" s="2" t="s">
        <v>43</v>
      </c>
      <c r="F3676" s="3">
        <v>44579</v>
      </c>
      <c r="G3676" s="4">
        <v>8855</v>
      </c>
      <c r="H3676" s="5">
        <v>275</v>
      </c>
      <c r="I3676" s="2">
        <v>1771</v>
      </c>
    </row>
    <row r="3677" spans="3:9" x14ac:dyDescent="0.35">
      <c r="C3677" s="2" t="s">
        <v>56</v>
      </c>
      <c r="D3677" s="2" t="s">
        <v>45</v>
      </c>
      <c r="E3677" s="2" t="s">
        <v>43</v>
      </c>
      <c r="F3677" s="3">
        <v>44574</v>
      </c>
      <c r="G3677" s="4">
        <v>1043</v>
      </c>
      <c r="H3677" s="5">
        <v>209</v>
      </c>
      <c r="I3677" s="2">
        <v>131</v>
      </c>
    </row>
    <row r="3678" spans="3:9" x14ac:dyDescent="0.35">
      <c r="C3678" s="2" t="s">
        <v>41</v>
      </c>
      <c r="D3678" s="2" t="s">
        <v>15</v>
      </c>
      <c r="E3678" s="2" t="s">
        <v>25</v>
      </c>
      <c r="F3678" s="3">
        <v>44580</v>
      </c>
      <c r="G3678" s="4">
        <v>2786</v>
      </c>
      <c r="H3678" s="5">
        <v>107</v>
      </c>
      <c r="I3678" s="2">
        <v>310</v>
      </c>
    </row>
    <row r="3679" spans="3:9" x14ac:dyDescent="0.35">
      <c r="C3679" s="2" t="s">
        <v>23</v>
      </c>
      <c r="D3679" s="2" t="s">
        <v>20</v>
      </c>
      <c r="E3679" s="2" t="s">
        <v>31</v>
      </c>
      <c r="F3679" s="3">
        <v>44586</v>
      </c>
      <c r="G3679" s="4">
        <v>2527</v>
      </c>
      <c r="H3679" s="5">
        <v>143</v>
      </c>
      <c r="I3679" s="2">
        <v>195</v>
      </c>
    </row>
    <row r="3680" spans="3:9" x14ac:dyDescent="0.35">
      <c r="C3680" s="2" t="s">
        <v>76</v>
      </c>
      <c r="D3680" s="2" t="s">
        <v>45</v>
      </c>
      <c r="E3680" s="2" t="s">
        <v>57</v>
      </c>
      <c r="F3680" s="3">
        <v>44586</v>
      </c>
      <c r="G3680" s="4">
        <v>4242</v>
      </c>
      <c r="H3680" s="5">
        <v>140</v>
      </c>
      <c r="I3680" s="2">
        <v>425</v>
      </c>
    </row>
    <row r="3681" spans="3:9" x14ac:dyDescent="0.35">
      <c r="C3681" s="2" t="s">
        <v>54</v>
      </c>
      <c r="D3681" s="2" t="s">
        <v>28</v>
      </c>
      <c r="E3681" s="2" t="s">
        <v>74</v>
      </c>
      <c r="F3681" s="3">
        <v>44579</v>
      </c>
      <c r="G3681" s="4">
        <v>15253</v>
      </c>
      <c r="H3681" s="5">
        <v>48</v>
      </c>
      <c r="I3681" s="2">
        <v>954</v>
      </c>
    </row>
    <row r="3682" spans="3:9" x14ac:dyDescent="0.35">
      <c r="C3682" s="2" t="s">
        <v>37</v>
      </c>
      <c r="D3682" s="2" t="s">
        <v>20</v>
      </c>
      <c r="E3682" s="2" t="s">
        <v>38</v>
      </c>
      <c r="F3682" s="3">
        <v>44571</v>
      </c>
      <c r="G3682" s="4">
        <v>5495</v>
      </c>
      <c r="H3682" s="5">
        <v>251</v>
      </c>
      <c r="I3682" s="2">
        <v>393</v>
      </c>
    </row>
    <row r="3683" spans="3:9" x14ac:dyDescent="0.35">
      <c r="C3683" s="2" t="s">
        <v>30</v>
      </c>
      <c r="D3683" s="2" t="s">
        <v>45</v>
      </c>
      <c r="E3683" s="2" t="s">
        <v>16</v>
      </c>
      <c r="F3683" s="3">
        <v>44589</v>
      </c>
      <c r="G3683" s="4">
        <v>7217</v>
      </c>
      <c r="H3683" s="5">
        <v>245</v>
      </c>
      <c r="I3683" s="2">
        <v>401</v>
      </c>
    </row>
    <row r="3684" spans="3:9" x14ac:dyDescent="0.35">
      <c r="C3684" s="2" t="s">
        <v>77</v>
      </c>
      <c r="D3684" s="2" t="s">
        <v>15</v>
      </c>
      <c r="E3684" s="2" t="s">
        <v>63</v>
      </c>
      <c r="F3684" s="3">
        <v>44587</v>
      </c>
      <c r="G3684" s="4">
        <v>6559</v>
      </c>
      <c r="H3684" s="5">
        <v>199</v>
      </c>
      <c r="I3684" s="2">
        <v>328</v>
      </c>
    </row>
    <row r="3685" spans="3:9" x14ac:dyDescent="0.35">
      <c r="C3685" s="2" t="s">
        <v>56</v>
      </c>
      <c r="D3685" s="2" t="s">
        <v>40</v>
      </c>
      <c r="E3685" s="2" t="s">
        <v>75</v>
      </c>
      <c r="F3685" s="3">
        <v>44568</v>
      </c>
      <c r="G3685" s="4">
        <v>10318</v>
      </c>
      <c r="H3685" s="5">
        <v>38</v>
      </c>
      <c r="I3685" s="2">
        <v>516</v>
      </c>
    </row>
    <row r="3686" spans="3:9" x14ac:dyDescent="0.35">
      <c r="C3686" s="2" t="s">
        <v>76</v>
      </c>
      <c r="D3686" s="2" t="s">
        <v>20</v>
      </c>
      <c r="E3686" s="2" t="s">
        <v>44</v>
      </c>
      <c r="F3686" s="3">
        <v>44575</v>
      </c>
      <c r="G3686" s="4">
        <v>2205</v>
      </c>
      <c r="H3686" s="5">
        <v>259</v>
      </c>
      <c r="I3686" s="2">
        <v>170</v>
      </c>
    </row>
    <row r="3687" spans="3:9" x14ac:dyDescent="0.35">
      <c r="C3687" s="2" t="s">
        <v>23</v>
      </c>
      <c r="D3687" s="2" t="s">
        <v>24</v>
      </c>
      <c r="E3687" s="2" t="s">
        <v>44</v>
      </c>
      <c r="F3687" s="3">
        <v>44582</v>
      </c>
      <c r="G3687" s="4">
        <v>3731</v>
      </c>
      <c r="H3687" s="5">
        <v>428</v>
      </c>
      <c r="I3687" s="2">
        <v>374</v>
      </c>
    </row>
    <row r="3688" spans="3:9" x14ac:dyDescent="0.35">
      <c r="C3688" s="2" t="s">
        <v>37</v>
      </c>
      <c r="D3688" s="2" t="s">
        <v>15</v>
      </c>
      <c r="E3688" s="2" t="s">
        <v>49</v>
      </c>
      <c r="F3688" s="3">
        <v>44567</v>
      </c>
      <c r="G3688" s="4">
        <v>6328</v>
      </c>
      <c r="H3688" s="5">
        <v>255</v>
      </c>
      <c r="I3688" s="2">
        <v>791</v>
      </c>
    </row>
    <row r="3689" spans="3:9" x14ac:dyDescent="0.35">
      <c r="C3689" s="2" t="s">
        <v>37</v>
      </c>
      <c r="D3689" s="2" t="s">
        <v>28</v>
      </c>
      <c r="E3689" s="2" t="s">
        <v>38</v>
      </c>
      <c r="F3689" s="3">
        <v>44585</v>
      </c>
      <c r="G3689" s="4">
        <v>3227</v>
      </c>
      <c r="H3689" s="5">
        <v>31</v>
      </c>
      <c r="I3689" s="2">
        <v>269</v>
      </c>
    </row>
    <row r="3690" spans="3:9" x14ac:dyDescent="0.35">
      <c r="C3690" s="2" t="s">
        <v>56</v>
      </c>
      <c r="D3690" s="2" t="s">
        <v>24</v>
      </c>
      <c r="E3690" s="2" t="s">
        <v>16</v>
      </c>
      <c r="F3690" s="3">
        <v>44579</v>
      </c>
      <c r="G3690" s="4">
        <v>1197</v>
      </c>
      <c r="H3690" s="5">
        <v>50</v>
      </c>
      <c r="I3690" s="2">
        <v>60</v>
      </c>
    </row>
    <row r="3691" spans="3:9" x14ac:dyDescent="0.35">
      <c r="C3691" s="2" t="s">
        <v>42</v>
      </c>
      <c r="D3691" s="2" t="s">
        <v>15</v>
      </c>
      <c r="E3691" s="2" t="s">
        <v>61</v>
      </c>
      <c r="F3691" s="3">
        <v>44571</v>
      </c>
      <c r="G3691" s="4">
        <v>756</v>
      </c>
      <c r="H3691" s="5">
        <v>6</v>
      </c>
      <c r="I3691" s="2">
        <v>95</v>
      </c>
    </row>
    <row r="3692" spans="3:9" x14ac:dyDescent="0.35">
      <c r="C3692" s="2" t="s">
        <v>69</v>
      </c>
      <c r="D3692" s="2" t="s">
        <v>40</v>
      </c>
      <c r="E3692" s="2" t="s">
        <v>75</v>
      </c>
      <c r="F3692" s="3">
        <v>44582</v>
      </c>
      <c r="G3692" s="4">
        <v>6797</v>
      </c>
      <c r="H3692" s="5">
        <v>153</v>
      </c>
      <c r="I3692" s="2">
        <v>324</v>
      </c>
    </row>
    <row r="3693" spans="3:9" x14ac:dyDescent="0.35">
      <c r="C3693" s="2" t="s">
        <v>54</v>
      </c>
      <c r="D3693" s="2" t="s">
        <v>20</v>
      </c>
      <c r="E3693" s="2" t="s">
        <v>17</v>
      </c>
      <c r="F3693" s="3">
        <v>44571</v>
      </c>
      <c r="G3693" s="4">
        <v>16121</v>
      </c>
      <c r="H3693" s="5">
        <v>55</v>
      </c>
      <c r="I3693" s="2">
        <v>896</v>
      </c>
    </row>
    <row r="3694" spans="3:9" x14ac:dyDescent="0.35">
      <c r="C3694" s="2" t="s">
        <v>68</v>
      </c>
      <c r="D3694" s="2" t="s">
        <v>45</v>
      </c>
      <c r="E3694" s="2" t="s">
        <v>63</v>
      </c>
      <c r="F3694" s="3">
        <v>44585</v>
      </c>
      <c r="G3694" s="4">
        <v>1113</v>
      </c>
      <c r="H3694" s="5">
        <v>254</v>
      </c>
      <c r="I3694" s="2">
        <v>66</v>
      </c>
    </row>
    <row r="3695" spans="3:9" x14ac:dyDescent="0.35">
      <c r="C3695" s="2" t="s">
        <v>56</v>
      </c>
      <c r="D3695" s="2" t="s">
        <v>15</v>
      </c>
      <c r="E3695" s="2" t="s">
        <v>63</v>
      </c>
      <c r="F3695" s="3">
        <v>44579</v>
      </c>
      <c r="G3695" s="4">
        <v>2765</v>
      </c>
      <c r="H3695" s="5">
        <v>186</v>
      </c>
      <c r="I3695" s="2">
        <v>146</v>
      </c>
    </row>
    <row r="3696" spans="3:9" x14ac:dyDescent="0.35">
      <c r="C3696" s="2" t="s">
        <v>37</v>
      </c>
      <c r="D3696" s="2" t="s">
        <v>45</v>
      </c>
      <c r="E3696" s="2" t="s">
        <v>58</v>
      </c>
      <c r="F3696" s="3">
        <v>44586</v>
      </c>
      <c r="G3696" s="4">
        <v>5033</v>
      </c>
      <c r="H3696" s="5">
        <v>368</v>
      </c>
      <c r="I3696" s="2">
        <v>297</v>
      </c>
    </row>
    <row r="3697" spans="3:9" x14ac:dyDescent="0.35">
      <c r="C3697" s="2" t="s">
        <v>56</v>
      </c>
      <c r="D3697" s="2" t="s">
        <v>28</v>
      </c>
      <c r="E3697" s="2" t="s">
        <v>31</v>
      </c>
      <c r="F3697" s="3">
        <v>44568</v>
      </c>
      <c r="G3697" s="4">
        <v>3843</v>
      </c>
      <c r="H3697" s="5">
        <v>54</v>
      </c>
      <c r="I3697" s="2">
        <v>275</v>
      </c>
    </row>
    <row r="3698" spans="3:9" x14ac:dyDescent="0.35">
      <c r="C3698" s="2" t="s">
        <v>68</v>
      </c>
      <c r="D3698" s="2" t="s">
        <v>40</v>
      </c>
      <c r="E3698" s="2" t="s">
        <v>61</v>
      </c>
      <c r="F3698" s="3">
        <v>44568</v>
      </c>
      <c r="G3698" s="4">
        <v>11907</v>
      </c>
      <c r="H3698" s="5">
        <v>186</v>
      </c>
      <c r="I3698" s="2">
        <v>1323</v>
      </c>
    </row>
    <row r="3699" spans="3:9" x14ac:dyDescent="0.35">
      <c r="C3699" s="2" t="s">
        <v>77</v>
      </c>
      <c r="D3699" s="2" t="s">
        <v>28</v>
      </c>
      <c r="E3699" s="2" t="s">
        <v>39</v>
      </c>
      <c r="F3699" s="3">
        <v>44587</v>
      </c>
      <c r="G3699" s="4">
        <v>9289</v>
      </c>
      <c r="H3699" s="5">
        <v>367</v>
      </c>
      <c r="I3699" s="2">
        <v>443</v>
      </c>
    </row>
    <row r="3700" spans="3:9" x14ac:dyDescent="0.35">
      <c r="C3700" s="2" t="s">
        <v>30</v>
      </c>
      <c r="D3700" s="2" t="s">
        <v>40</v>
      </c>
      <c r="E3700" s="2" t="s">
        <v>43</v>
      </c>
      <c r="F3700" s="3">
        <v>44586</v>
      </c>
      <c r="G3700" s="4">
        <v>6580</v>
      </c>
      <c r="H3700" s="5">
        <v>15</v>
      </c>
      <c r="I3700" s="2">
        <v>1316</v>
      </c>
    </row>
    <row r="3701" spans="3:9" x14ac:dyDescent="0.35">
      <c r="C3701" s="2" t="s">
        <v>48</v>
      </c>
      <c r="D3701" s="2" t="s">
        <v>24</v>
      </c>
      <c r="E3701" s="2" t="s">
        <v>49</v>
      </c>
      <c r="F3701" s="3">
        <v>44565</v>
      </c>
      <c r="G3701" s="4">
        <v>8099</v>
      </c>
      <c r="H3701" s="5">
        <v>86</v>
      </c>
      <c r="I3701" s="2">
        <v>1620</v>
      </c>
    </row>
    <row r="3702" spans="3:9" x14ac:dyDescent="0.35">
      <c r="C3702" s="2" t="s">
        <v>54</v>
      </c>
      <c r="D3702" s="2" t="s">
        <v>24</v>
      </c>
      <c r="E3702" s="2" t="s">
        <v>26</v>
      </c>
      <c r="F3702" s="3">
        <v>44587</v>
      </c>
      <c r="G3702" s="4">
        <v>4326</v>
      </c>
      <c r="H3702" s="5">
        <v>10</v>
      </c>
      <c r="I3702" s="2">
        <v>174</v>
      </c>
    </row>
    <row r="3703" spans="3:9" x14ac:dyDescent="0.35">
      <c r="C3703" s="2" t="s">
        <v>41</v>
      </c>
      <c r="D3703" s="2" t="s">
        <v>45</v>
      </c>
      <c r="E3703" s="2" t="s">
        <v>31</v>
      </c>
      <c r="F3703" s="3">
        <v>44578</v>
      </c>
      <c r="G3703" s="4">
        <v>10206</v>
      </c>
      <c r="H3703" s="5">
        <v>190</v>
      </c>
      <c r="I3703" s="2">
        <v>851</v>
      </c>
    </row>
    <row r="3704" spans="3:9" x14ac:dyDescent="0.35">
      <c r="C3704" s="2" t="s">
        <v>77</v>
      </c>
      <c r="D3704" s="2" t="s">
        <v>40</v>
      </c>
      <c r="E3704" s="2" t="s">
        <v>57</v>
      </c>
      <c r="F3704" s="3">
        <v>44575</v>
      </c>
      <c r="G3704" s="4">
        <v>7847</v>
      </c>
      <c r="H3704" s="5">
        <v>3</v>
      </c>
      <c r="I3704" s="2">
        <v>654</v>
      </c>
    </row>
    <row r="3705" spans="3:9" x14ac:dyDescent="0.35">
      <c r="C3705" s="2" t="s">
        <v>51</v>
      </c>
      <c r="D3705" s="2" t="s">
        <v>28</v>
      </c>
      <c r="E3705" s="2" t="s">
        <v>31</v>
      </c>
      <c r="F3705" s="3">
        <v>44588</v>
      </c>
      <c r="G3705" s="4">
        <v>14070</v>
      </c>
      <c r="H3705" s="5">
        <v>365</v>
      </c>
      <c r="I3705" s="2">
        <v>1280</v>
      </c>
    </row>
    <row r="3706" spans="3:9" x14ac:dyDescent="0.35">
      <c r="C3706" s="2" t="s">
        <v>56</v>
      </c>
      <c r="D3706" s="2" t="s">
        <v>24</v>
      </c>
      <c r="E3706" s="2" t="s">
        <v>32</v>
      </c>
      <c r="F3706" s="3">
        <v>44579</v>
      </c>
      <c r="G3706" s="4">
        <v>329</v>
      </c>
      <c r="H3706" s="5">
        <v>318</v>
      </c>
      <c r="I3706" s="2">
        <v>14</v>
      </c>
    </row>
    <row r="3707" spans="3:9" x14ac:dyDescent="0.35">
      <c r="C3707" s="2" t="s">
        <v>52</v>
      </c>
      <c r="D3707" s="2" t="s">
        <v>15</v>
      </c>
      <c r="E3707" s="2" t="s">
        <v>74</v>
      </c>
      <c r="F3707" s="3">
        <v>44585</v>
      </c>
      <c r="G3707" s="4">
        <v>5089</v>
      </c>
      <c r="H3707" s="5">
        <v>156</v>
      </c>
      <c r="I3707" s="2">
        <v>340</v>
      </c>
    </row>
    <row r="3708" spans="3:9" x14ac:dyDescent="0.35">
      <c r="C3708" s="2" t="s">
        <v>23</v>
      </c>
      <c r="D3708" s="2" t="s">
        <v>15</v>
      </c>
      <c r="E3708" s="2" t="s">
        <v>61</v>
      </c>
      <c r="F3708" s="3">
        <v>44567</v>
      </c>
      <c r="G3708" s="4">
        <v>7539</v>
      </c>
      <c r="H3708" s="5">
        <v>373</v>
      </c>
      <c r="I3708" s="2">
        <v>1077</v>
      </c>
    </row>
    <row r="3709" spans="3:9" x14ac:dyDescent="0.35">
      <c r="C3709" s="2" t="s">
        <v>35</v>
      </c>
      <c r="D3709" s="2" t="s">
        <v>20</v>
      </c>
      <c r="E3709" s="2" t="s">
        <v>39</v>
      </c>
      <c r="F3709" s="3">
        <v>44571</v>
      </c>
      <c r="G3709" s="4">
        <v>1407</v>
      </c>
      <c r="H3709" s="5">
        <v>192</v>
      </c>
      <c r="I3709" s="2">
        <v>67</v>
      </c>
    </row>
    <row r="3710" spans="3:9" x14ac:dyDescent="0.35">
      <c r="C3710" s="2" t="s">
        <v>56</v>
      </c>
      <c r="D3710" s="2" t="s">
        <v>24</v>
      </c>
      <c r="E3710" s="2" t="s">
        <v>31</v>
      </c>
      <c r="F3710" s="3">
        <v>44579</v>
      </c>
      <c r="G3710" s="4">
        <v>9849</v>
      </c>
      <c r="H3710" s="5">
        <v>8</v>
      </c>
      <c r="I3710" s="2">
        <v>758</v>
      </c>
    </row>
    <row r="3711" spans="3:9" x14ac:dyDescent="0.35">
      <c r="C3711" s="2" t="s">
        <v>35</v>
      </c>
      <c r="D3711" s="2" t="s">
        <v>20</v>
      </c>
      <c r="E3711" s="2" t="s">
        <v>75</v>
      </c>
      <c r="F3711" s="3">
        <v>44575</v>
      </c>
      <c r="G3711" s="4">
        <v>14875</v>
      </c>
      <c r="H3711" s="5">
        <v>422</v>
      </c>
      <c r="I3711" s="2">
        <v>709</v>
      </c>
    </row>
    <row r="3712" spans="3:9" x14ac:dyDescent="0.35">
      <c r="C3712" s="2" t="s">
        <v>64</v>
      </c>
      <c r="D3712" s="2" t="s">
        <v>28</v>
      </c>
      <c r="E3712" s="2" t="s">
        <v>17</v>
      </c>
      <c r="F3712" s="3">
        <v>44564</v>
      </c>
      <c r="G3712" s="4">
        <v>7609</v>
      </c>
      <c r="H3712" s="5">
        <v>393</v>
      </c>
      <c r="I3712" s="2">
        <v>448</v>
      </c>
    </row>
    <row r="3713" spans="3:9" x14ac:dyDescent="0.35">
      <c r="C3713" s="2" t="s">
        <v>56</v>
      </c>
      <c r="D3713" s="2" t="s">
        <v>28</v>
      </c>
      <c r="E3713" s="2" t="s">
        <v>53</v>
      </c>
      <c r="F3713" s="3">
        <v>44564</v>
      </c>
      <c r="G3713" s="4">
        <v>420</v>
      </c>
      <c r="H3713" s="5">
        <v>34</v>
      </c>
      <c r="I3713" s="2">
        <v>28</v>
      </c>
    </row>
    <row r="3714" spans="3:9" x14ac:dyDescent="0.35">
      <c r="C3714" s="2" t="s">
        <v>54</v>
      </c>
      <c r="D3714" s="2" t="s">
        <v>40</v>
      </c>
      <c r="E3714" s="2" t="s">
        <v>58</v>
      </c>
      <c r="F3714" s="3">
        <v>44574</v>
      </c>
      <c r="G3714" s="4">
        <v>924</v>
      </c>
      <c r="H3714" s="5">
        <v>27</v>
      </c>
      <c r="I3714" s="2">
        <v>66</v>
      </c>
    </row>
    <row r="3715" spans="3:9" x14ac:dyDescent="0.35">
      <c r="C3715" s="2" t="s">
        <v>71</v>
      </c>
      <c r="D3715" s="2" t="s">
        <v>28</v>
      </c>
      <c r="E3715" s="2" t="s">
        <v>44</v>
      </c>
      <c r="F3715" s="3">
        <v>44582</v>
      </c>
      <c r="G3715" s="4">
        <v>13867</v>
      </c>
      <c r="H3715" s="5">
        <v>34</v>
      </c>
      <c r="I3715" s="2">
        <v>1067</v>
      </c>
    </row>
    <row r="3716" spans="3:9" x14ac:dyDescent="0.35">
      <c r="C3716" s="2" t="s">
        <v>78</v>
      </c>
      <c r="D3716" s="2" t="s">
        <v>24</v>
      </c>
      <c r="E3716" s="2" t="s">
        <v>53</v>
      </c>
      <c r="F3716" s="3">
        <v>44588</v>
      </c>
      <c r="G3716" s="4">
        <v>2716</v>
      </c>
      <c r="H3716" s="5">
        <v>29</v>
      </c>
      <c r="I3716" s="2">
        <v>194</v>
      </c>
    </row>
    <row r="3717" spans="3:9" x14ac:dyDescent="0.35">
      <c r="C3717" s="2" t="s">
        <v>66</v>
      </c>
      <c r="D3717" s="2" t="s">
        <v>24</v>
      </c>
      <c r="E3717" s="2" t="s">
        <v>38</v>
      </c>
      <c r="F3717" s="3">
        <v>44572</v>
      </c>
      <c r="G3717" s="4">
        <v>4613</v>
      </c>
      <c r="H3717" s="5">
        <v>70</v>
      </c>
      <c r="I3717" s="2">
        <v>385</v>
      </c>
    </row>
    <row r="3718" spans="3:9" x14ac:dyDescent="0.35">
      <c r="C3718" s="2" t="s">
        <v>52</v>
      </c>
      <c r="D3718" s="2" t="s">
        <v>40</v>
      </c>
      <c r="E3718" s="2" t="s">
        <v>31</v>
      </c>
      <c r="F3718" s="3">
        <v>44573</v>
      </c>
      <c r="G3718" s="4">
        <v>15302</v>
      </c>
      <c r="H3718" s="5">
        <v>258</v>
      </c>
      <c r="I3718" s="2">
        <v>1392</v>
      </c>
    </row>
    <row r="3719" spans="3:9" x14ac:dyDescent="0.35">
      <c r="C3719" s="2" t="s">
        <v>70</v>
      </c>
      <c r="D3719" s="2" t="s">
        <v>28</v>
      </c>
      <c r="E3719" s="2" t="s">
        <v>72</v>
      </c>
      <c r="F3719" s="3">
        <v>44579</v>
      </c>
      <c r="G3719" s="4">
        <v>434</v>
      </c>
      <c r="H3719" s="5">
        <v>200</v>
      </c>
      <c r="I3719" s="2">
        <v>20</v>
      </c>
    </row>
    <row r="3720" spans="3:9" x14ac:dyDescent="0.35">
      <c r="C3720" s="2" t="s">
        <v>70</v>
      </c>
      <c r="D3720" s="2" t="s">
        <v>45</v>
      </c>
      <c r="E3720" s="2" t="s">
        <v>61</v>
      </c>
      <c r="F3720" s="3">
        <v>44589</v>
      </c>
      <c r="G3720" s="4">
        <v>735</v>
      </c>
      <c r="H3720" s="5">
        <v>106</v>
      </c>
      <c r="I3720" s="2">
        <v>147</v>
      </c>
    </row>
    <row r="3721" spans="3:9" x14ac:dyDescent="0.35">
      <c r="C3721" s="2" t="s">
        <v>47</v>
      </c>
      <c r="D3721" s="2" t="s">
        <v>15</v>
      </c>
      <c r="E3721" s="2" t="s">
        <v>58</v>
      </c>
      <c r="F3721" s="3">
        <v>44588</v>
      </c>
      <c r="G3721" s="4">
        <v>7140</v>
      </c>
      <c r="H3721" s="5">
        <v>156</v>
      </c>
      <c r="I3721" s="2">
        <v>447</v>
      </c>
    </row>
    <row r="3722" spans="3:9" x14ac:dyDescent="0.35">
      <c r="C3722" s="2" t="s">
        <v>30</v>
      </c>
      <c r="D3722" s="2" t="s">
        <v>45</v>
      </c>
      <c r="E3722" s="2" t="s">
        <v>17</v>
      </c>
      <c r="F3722" s="3">
        <v>44565</v>
      </c>
      <c r="G3722" s="4">
        <v>10171</v>
      </c>
      <c r="H3722" s="5">
        <v>63</v>
      </c>
      <c r="I3722" s="2">
        <v>566</v>
      </c>
    </row>
    <row r="3723" spans="3:9" x14ac:dyDescent="0.35">
      <c r="C3723" s="2" t="s">
        <v>56</v>
      </c>
      <c r="D3723" s="2" t="s">
        <v>20</v>
      </c>
      <c r="E3723" s="2" t="s">
        <v>74</v>
      </c>
      <c r="F3723" s="3">
        <v>44579</v>
      </c>
      <c r="G3723" s="4">
        <v>2086</v>
      </c>
      <c r="H3723" s="5">
        <v>113</v>
      </c>
      <c r="I3723" s="2">
        <v>131</v>
      </c>
    </row>
    <row r="3724" spans="3:9" x14ac:dyDescent="0.35">
      <c r="C3724" s="2" t="s">
        <v>23</v>
      </c>
      <c r="D3724" s="2" t="s">
        <v>15</v>
      </c>
      <c r="E3724" s="2" t="s">
        <v>31</v>
      </c>
      <c r="F3724" s="3">
        <v>44564</v>
      </c>
      <c r="G3724" s="4">
        <v>5292</v>
      </c>
      <c r="H3724" s="5">
        <v>99</v>
      </c>
      <c r="I3724" s="2">
        <v>441</v>
      </c>
    </row>
    <row r="3725" spans="3:9" x14ac:dyDescent="0.35">
      <c r="C3725" s="2" t="s">
        <v>14</v>
      </c>
      <c r="D3725" s="2" t="s">
        <v>20</v>
      </c>
      <c r="E3725" s="2" t="s">
        <v>25</v>
      </c>
      <c r="F3725" s="3">
        <v>44592</v>
      </c>
      <c r="G3725" s="4">
        <v>2485</v>
      </c>
      <c r="H3725" s="5">
        <v>48</v>
      </c>
      <c r="I3725" s="2">
        <v>355</v>
      </c>
    </row>
    <row r="3726" spans="3:9" x14ac:dyDescent="0.35">
      <c r="C3726" s="2" t="s">
        <v>52</v>
      </c>
      <c r="D3726" s="2" t="s">
        <v>28</v>
      </c>
      <c r="E3726" s="2" t="s">
        <v>65</v>
      </c>
      <c r="F3726" s="3">
        <v>44587</v>
      </c>
      <c r="G3726" s="4">
        <v>3920</v>
      </c>
      <c r="H3726" s="5">
        <v>77</v>
      </c>
      <c r="I3726" s="2">
        <v>392</v>
      </c>
    </row>
    <row r="3727" spans="3:9" x14ac:dyDescent="0.35">
      <c r="C3727" s="2" t="s">
        <v>41</v>
      </c>
      <c r="D3727" s="2" t="s">
        <v>45</v>
      </c>
      <c r="E3727" s="2" t="s">
        <v>38</v>
      </c>
      <c r="F3727" s="3">
        <v>44582</v>
      </c>
      <c r="G3727" s="4">
        <v>8785</v>
      </c>
      <c r="H3727" s="5">
        <v>328</v>
      </c>
      <c r="I3727" s="2">
        <v>879</v>
      </c>
    </row>
    <row r="3728" spans="3:9" x14ac:dyDescent="0.35">
      <c r="C3728" s="2" t="s">
        <v>33</v>
      </c>
      <c r="D3728" s="2" t="s">
        <v>15</v>
      </c>
      <c r="E3728" s="2" t="s">
        <v>44</v>
      </c>
      <c r="F3728" s="3">
        <v>44586</v>
      </c>
      <c r="G3728" s="4">
        <v>7588</v>
      </c>
      <c r="H3728" s="5">
        <v>108</v>
      </c>
      <c r="I3728" s="2">
        <v>690</v>
      </c>
    </row>
    <row r="3729" spans="3:9" x14ac:dyDescent="0.35">
      <c r="C3729" s="2" t="s">
        <v>76</v>
      </c>
      <c r="D3729" s="2" t="s">
        <v>45</v>
      </c>
      <c r="E3729" s="2" t="s">
        <v>53</v>
      </c>
      <c r="F3729" s="3">
        <v>44589</v>
      </c>
      <c r="G3729" s="4">
        <v>4690</v>
      </c>
      <c r="H3729" s="5">
        <v>213</v>
      </c>
      <c r="I3729" s="2">
        <v>427</v>
      </c>
    </row>
    <row r="3730" spans="3:9" x14ac:dyDescent="0.35">
      <c r="C3730" s="2" t="s">
        <v>37</v>
      </c>
      <c r="D3730" s="2" t="s">
        <v>20</v>
      </c>
      <c r="E3730" s="2" t="s">
        <v>65</v>
      </c>
      <c r="F3730" s="3">
        <v>44586</v>
      </c>
      <c r="G3730" s="4">
        <v>3815</v>
      </c>
      <c r="H3730" s="5">
        <v>221</v>
      </c>
      <c r="I3730" s="2">
        <v>382</v>
      </c>
    </row>
    <row r="3731" spans="3:9" x14ac:dyDescent="0.35">
      <c r="C3731" s="2" t="s">
        <v>59</v>
      </c>
      <c r="D3731" s="2" t="s">
        <v>15</v>
      </c>
      <c r="E3731" s="2" t="s">
        <v>53</v>
      </c>
      <c r="F3731" s="3">
        <v>44564</v>
      </c>
      <c r="G3731" s="4">
        <v>1260</v>
      </c>
      <c r="H3731" s="5">
        <v>336</v>
      </c>
      <c r="I3731" s="2">
        <v>105</v>
      </c>
    </row>
    <row r="3732" spans="3:9" x14ac:dyDescent="0.35">
      <c r="C3732" s="2" t="s">
        <v>30</v>
      </c>
      <c r="D3732" s="2" t="s">
        <v>40</v>
      </c>
      <c r="E3732" s="2" t="s">
        <v>72</v>
      </c>
      <c r="F3732" s="3">
        <v>44586</v>
      </c>
      <c r="G3732" s="4">
        <v>9457</v>
      </c>
      <c r="H3732" s="5">
        <v>12</v>
      </c>
      <c r="I3732" s="2">
        <v>412</v>
      </c>
    </row>
    <row r="3733" spans="3:9" x14ac:dyDescent="0.35">
      <c r="C3733" s="2" t="s">
        <v>37</v>
      </c>
      <c r="D3733" s="2" t="s">
        <v>24</v>
      </c>
      <c r="E3733" s="2" t="s">
        <v>73</v>
      </c>
      <c r="F3733" s="3">
        <v>44574</v>
      </c>
      <c r="G3733" s="4">
        <v>1883</v>
      </c>
      <c r="H3733" s="5">
        <v>68</v>
      </c>
      <c r="I3733" s="2">
        <v>118</v>
      </c>
    </row>
    <row r="3734" spans="3:9" x14ac:dyDescent="0.35">
      <c r="C3734" s="2" t="s">
        <v>35</v>
      </c>
      <c r="D3734" s="2" t="s">
        <v>28</v>
      </c>
      <c r="E3734" s="2" t="s">
        <v>16</v>
      </c>
      <c r="F3734" s="3">
        <v>44575</v>
      </c>
      <c r="G3734" s="4">
        <v>2114</v>
      </c>
      <c r="H3734" s="5">
        <v>52</v>
      </c>
      <c r="I3734" s="2">
        <v>118</v>
      </c>
    </row>
    <row r="3735" spans="3:9" x14ac:dyDescent="0.35">
      <c r="C3735" s="2" t="s">
        <v>30</v>
      </c>
      <c r="D3735" s="2" t="s">
        <v>45</v>
      </c>
      <c r="E3735" s="2" t="s">
        <v>38</v>
      </c>
      <c r="F3735" s="3">
        <v>44589</v>
      </c>
      <c r="G3735" s="4">
        <v>8008</v>
      </c>
      <c r="H3735" s="5">
        <v>261</v>
      </c>
      <c r="I3735" s="2">
        <v>572</v>
      </c>
    </row>
    <row r="3736" spans="3:9" x14ac:dyDescent="0.35">
      <c r="C3736" s="2" t="s">
        <v>62</v>
      </c>
      <c r="D3736" s="2" t="s">
        <v>45</v>
      </c>
      <c r="E3736" s="2" t="s">
        <v>25</v>
      </c>
      <c r="F3736" s="3">
        <v>44579</v>
      </c>
      <c r="G3736" s="4">
        <v>973</v>
      </c>
      <c r="H3736" s="5">
        <v>155</v>
      </c>
      <c r="I3736" s="2">
        <v>122</v>
      </c>
    </row>
    <row r="3737" spans="3:9" x14ac:dyDescent="0.35">
      <c r="C3737" s="2" t="s">
        <v>23</v>
      </c>
      <c r="D3737" s="2" t="s">
        <v>28</v>
      </c>
      <c r="E3737" s="2" t="s">
        <v>53</v>
      </c>
      <c r="F3737" s="3">
        <v>44571</v>
      </c>
      <c r="G3737" s="4">
        <v>4389</v>
      </c>
      <c r="H3737" s="5">
        <v>94</v>
      </c>
      <c r="I3737" s="2">
        <v>366</v>
      </c>
    </row>
    <row r="3738" spans="3:9" x14ac:dyDescent="0.35">
      <c r="C3738" s="2" t="s">
        <v>69</v>
      </c>
      <c r="D3738" s="2" t="s">
        <v>28</v>
      </c>
      <c r="E3738" s="2" t="s">
        <v>31</v>
      </c>
      <c r="F3738" s="3">
        <v>44588</v>
      </c>
      <c r="G3738" s="4">
        <v>6776</v>
      </c>
      <c r="H3738" s="5">
        <v>374</v>
      </c>
      <c r="I3738" s="2">
        <v>522</v>
      </c>
    </row>
    <row r="3739" spans="3:9" x14ac:dyDescent="0.35">
      <c r="C3739" s="2" t="s">
        <v>64</v>
      </c>
      <c r="D3739" s="2" t="s">
        <v>45</v>
      </c>
      <c r="E3739" s="2" t="s">
        <v>65</v>
      </c>
      <c r="F3739" s="3">
        <v>44587</v>
      </c>
      <c r="G3739" s="4">
        <v>3549</v>
      </c>
      <c r="H3739" s="5">
        <v>184</v>
      </c>
      <c r="I3739" s="2">
        <v>444</v>
      </c>
    </row>
    <row r="3740" spans="3:9" x14ac:dyDescent="0.35">
      <c r="C3740" s="2" t="s">
        <v>51</v>
      </c>
      <c r="D3740" s="2" t="s">
        <v>24</v>
      </c>
      <c r="E3740" s="2" t="s">
        <v>75</v>
      </c>
      <c r="F3740" s="3">
        <v>44565</v>
      </c>
      <c r="G3740" s="4">
        <v>6720</v>
      </c>
      <c r="H3740" s="5">
        <v>244</v>
      </c>
      <c r="I3740" s="2">
        <v>396</v>
      </c>
    </row>
    <row r="3741" spans="3:9" x14ac:dyDescent="0.35">
      <c r="C3741" s="2" t="s">
        <v>77</v>
      </c>
      <c r="D3741" s="2" t="s">
        <v>45</v>
      </c>
      <c r="E3741" s="2" t="s">
        <v>25</v>
      </c>
      <c r="F3741" s="3">
        <v>44566</v>
      </c>
      <c r="G3741" s="4">
        <v>2177</v>
      </c>
      <c r="H3741" s="5">
        <v>214</v>
      </c>
      <c r="I3741" s="2">
        <v>363</v>
      </c>
    </row>
    <row r="3742" spans="3:9" x14ac:dyDescent="0.35">
      <c r="C3742" s="2" t="s">
        <v>33</v>
      </c>
      <c r="D3742" s="2" t="s">
        <v>45</v>
      </c>
      <c r="E3742" s="2" t="s">
        <v>34</v>
      </c>
      <c r="F3742" s="3">
        <v>44579</v>
      </c>
      <c r="G3742" s="4">
        <v>14819</v>
      </c>
      <c r="H3742" s="5">
        <v>71</v>
      </c>
      <c r="I3742" s="2">
        <v>618</v>
      </c>
    </row>
    <row r="3743" spans="3:9" x14ac:dyDescent="0.35">
      <c r="C3743" s="2" t="s">
        <v>56</v>
      </c>
      <c r="D3743" s="2" t="s">
        <v>15</v>
      </c>
      <c r="E3743" s="2" t="s">
        <v>32</v>
      </c>
      <c r="F3743" s="3">
        <v>44571</v>
      </c>
      <c r="G3743" s="4">
        <v>1505</v>
      </c>
      <c r="H3743" s="5">
        <v>107</v>
      </c>
      <c r="I3743" s="2">
        <v>56</v>
      </c>
    </row>
    <row r="3744" spans="3:9" x14ac:dyDescent="0.35">
      <c r="C3744" s="2" t="s">
        <v>77</v>
      </c>
      <c r="D3744" s="2" t="s">
        <v>28</v>
      </c>
      <c r="E3744" s="2" t="s">
        <v>61</v>
      </c>
      <c r="F3744" s="3">
        <v>44571</v>
      </c>
      <c r="G3744" s="4">
        <v>14119</v>
      </c>
      <c r="H3744" s="5">
        <v>213</v>
      </c>
      <c r="I3744" s="2">
        <v>1765</v>
      </c>
    </row>
    <row r="3745" spans="3:9" x14ac:dyDescent="0.35">
      <c r="C3745" s="2" t="s">
        <v>14</v>
      </c>
      <c r="D3745" s="2" t="s">
        <v>20</v>
      </c>
      <c r="E3745" s="2" t="s">
        <v>44</v>
      </c>
      <c r="F3745" s="3">
        <v>44571</v>
      </c>
      <c r="G3745" s="4">
        <v>2814</v>
      </c>
      <c r="H3745" s="5">
        <v>15</v>
      </c>
      <c r="I3745" s="2">
        <v>282</v>
      </c>
    </row>
    <row r="3746" spans="3:9" x14ac:dyDescent="0.35">
      <c r="C3746" s="2" t="s">
        <v>35</v>
      </c>
      <c r="D3746" s="2" t="s">
        <v>24</v>
      </c>
      <c r="E3746" s="2" t="s">
        <v>32</v>
      </c>
      <c r="F3746" s="3">
        <v>44587</v>
      </c>
      <c r="G3746" s="4">
        <v>2982</v>
      </c>
      <c r="H3746" s="5">
        <v>326</v>
      </c>
      <c r="I3746" s="2">
        <v>125</v>
      </c>
    </row>
    <row r="3747" spans="3:9" x14ac:dyDescent="0.35">
      <c r="C3747" s="2" t="s">
        <v>76</v>
      </c>
      <c r="D3747" s="2" t="s">
        <v>15</v>
      </c>
      <c r="E3747" s="2" t="s">
        <v>26</v>
      </c>
      <c r="F3747" s="3">
        <v>44587</v>
      </c>
      <c r="G3747" s="4">
        <v>1715</v>
      </c>
      <c r="H3747" s="5">
        <v>263</v>
      </c>
      <c r="I3747" s="2">
        <v>62</v>
      </c>
    </row>
    <row r="3748" spans="3:9" x14ac:dyDescent="0.35">
      <c r="C3748" s="2" t="s">
        <v>52</v>
      </c>
      <c r="D3748" s="2" t="s">
        <v>15</v>
      </c>
      <c r="E3748" s="2" t="s">
        <v>26</v>
      </c>
      <c r="F3748" s="3">
        <v>44572</v>
      </c>
      <c r="G3748" s="4">
        <v>5453</v>
      </c>
      <c r="H3748" s="5">
        <v>153</v>
      </c>
      <c r="I3748" s="2">
        <v>195</v>
      </c>
    </row>
    <row r="3749" spans="3:9" x14ac:dyDescent="0.35">
      <c r="C3749" s="2" t="s">
        <v>71</v>
      </c>
      <c r="D3749" s="2" t="s">
        <v>40</v>
      </c>
      <c r="E3749" s="2" t="s">
        <v>34</v>
      </c>
      <c r="F3749" s="3">
        <v>44568</v>
      </c>
      <c r="G3749" s="4">
        <v>182</v>
      </c>
      <c r="H3749" s="5">
        <v>210</v>
      </c>
      <c r="I3749" s="2">
        <v>9</v>
      </c>
    </row>
    <row r="3750" spans="3:9" x14ac:dyDescent="0.35">
      <c r="C3750" s="2" t="s">
        <v>51</v>
      </c>
      <c r="D3750" s="2" t="s">
        <v>15</v>
      </c>
      <c r="E3750" s="2" t="s">
        <v>34</v>
      </c>
      <c r="F3750" s="3">
        <v>44587</v>
      </c>
      <c r="G3750" s="4">
        <v>6762</v>
      </c>
      <c r="H3750" s="5">
        <v>173</v>
      </c>
      <c r="I3750" s="2">
        <v>294</v>
      </c>
    </row>
    <row r="3751" spans="3:9" x14ac:dyDescent="0.35">
      <c r="C3751" s="2" t="s">
        <v>69</v>
      </c>
      <c r="D3751" s="2" t="s">
        <v>45</v>
      </c>
      <c r="E3751" s="2" t="s">
        <v>65</v>
      </c>
      <c r="F3751" s="3">
        <v>44581</v>
      </c>
      <c r="G3751" s="4">
        <v>7497</v>
      </c>
      <c r="H3751" s="5">
        <v>40</v>
      </c>
      <c r="I3751" s="2">
        <v>750</v>
      </c>
    </row>
    <row r="3752" spans="3:9" x14ac:dyDescent="0.35">
      <c r="C3752" s="2" t="s">
        <v>77</v>
      </c>
      <c r="D3752" s="2" t="s">
        <v>40</v>
      </c>
      <c r="E3752" s="2" t="s">
        <v>53</v>
      </c>
      <c r="F3752" s="3">
        <v>44568</v>
      </c>
      <c r="G3752" s="4">
        <v>9527</v>
      </c>
      <c r="H3752" s="5">
        <v>384</v>
      </c>
      <c r="I3752" s="2">
        <v>794</v>
      </c>
    </row>
    <row r="3753" spans="3:9" x14ac:dyDescent="0.35">
      <c r="C3753" s="2" t="s">
        <v>59</v>
      </c>
      <c r="D3753" s="2" t="s">
        <v>45</v>
      </c>
      <c r="E3753" s="2" t="s">
        <v>16</v>
      </c>
      <c r="F3753" s="3">
        <v>44574</v>
      </c>
      <c r="G3753" s="4">
        <v>21490</v>
      </c>
      <c r="H3753" s="5">
        <v>334</v>
      </c>
      <c r="I3753" s="2">
        <v>1132</v>
      </c>
    </row>
    <row r="3754" spans="3:9" x14ac:dyDescent="0.35">
      <c r="C3754" s="2" t="s">
        <v>56</v>
      </c>
      <c r="D3754" s="2" t="s">
        <v>24</v>
      </c>
      <c r="E3754" s="2" t="s">
        <v>65</v>
      </c>
      <c r="F3754" s="3">
        <v>44575</v>
      </c>
      <c r="G3754" s="4">
        <v>8974</v>
      </c>
      <c r="H3754" s="5">
        <v>420</v>
      </c>
      <c r="I3754" s="2">
        <v>1122</v>
      </c>
    </row>
    <row r="3755" spans="3:9" x14ac:dyDescent="0.35">
      <c r="C3755" s="2" t="s">
        <v>78</v>
      </c>
      <c r="D3755" s="2" t="s">
        <v>15</v>
      </c>
      <c r="E3755" s="2" t="s">
        <v>49</v>
      </c>
      <c r="F3755" s="3">
        <v>44575</v>
      </c>
      <c r="G3755" s="4">
        <v>868</v>
      </c>
      <c r="H3755" s="5">
        <v>500</v>
      </c>
      <c r="I3755" s="2">
        <v>145</v>
      </c>
    </row>
    <row r="3756" spans="3:9" x14ac:dyDescent="0.35">
      <c r="C3756" s="2" t="s">
        <v>30</v>
      </c>
      <c r="D3756" s="2" t="s">
        <v>24</v>
      </c>
      <c r="E3756" s="2" t="s">
        <v>16</v>
      </c>
      <c r="F3756" s="3">
        <v>44571</v>
      </c>
      <c r="G3756" s="4">
        <v>2331</v>
      </c>
      <c r="H3756" s="5">
        <v>47</v>
      </c>
      <c r="I3756" s="2">
        <v>138</v>
      </c>
    </row>
    <row r="3757" spans="3:9" x14ac:dyDescent="0.35">
      <c r="C3757" s="2" t="s">
        <v>35</v>
      </c>
      <c r="D3757" s="2" t="s">
        <v>20</v>
      </c>
      <c r="E3757" s="2" t="s">
        <v>61</v>
      </c>
      <c r="F3757" s="3">
        <v>44589</v>
      </c>
      <c r="G3757" s="4">
        <v>12586</v>
      </c>
      <c r="H3757" s="5">
        <v>145</v>
      </c>
      <c r="I3757" s="2">
        <v>2518</v>
      </c>
    </row>
    <row r="3758" spans="3:9" x14ac:dyDescent="0.35">
      <c r="C3758" s="2" t="s">
        <v>51</v>
      </c>
      <c r="D3758" s="2" t="s">
        <v>28</v>
      </c>
      <c r="E3758" s="2" t="s">
        <v>57</v>
      </c>
      <c r="F3758" s="3">
        <v>44568</v>
      </c>
      <c r="G3758" s="4">
        <v>4921</v>
      </c>
      <c r="H3758" s="5">
        <v>250</v>
      </c>
      <c r="I3758" s="2">
        <v>493</v>
      </c>
    </row>
    <row r="3759" spans="3:9" x14ac:dyDescent="0.35">
      <c r="C3759" s="2" t="s">
        <v>69</v>
      </c>
      <c r="D3759" s="2" t="s">
        <v>24</v>
      </c>
      <c r="E3759" s="2" t="s">
        <v>73</v>
      </c>
      <c r="F3759" s="3">
        <v>44589</v>
      </c>
      <c r="G3759" s="4">
        <v>1638</v>
      </c>
      <c r="H3759" s="5">
        <v>136</v>
      </c>
      <c r="I3759" s="2">
        <v>103</v>
      </c>
    </row>
    <row r="3760" spans="3:9" x14ac:dyDescent="0.35">
      <c r="C3760" s="2" t="s">
        <v>23</v>
      </c>
      <c r="D3760" s="2" t="s">
        <v>28</v>
      </c>
      <c r="E3760" s="2" t="s">
        <v>25</v>
      </c>
      <c r="F3760" s="3">
        <v>44574</v>
      </c>
      <c r="G3760" s="4">
        <v>959</v>
      </c>
      <c r="H3760" s="5">
        <v>28</v>
      </c>
      <c r="I3760" s="2">
        <v>160</v>
      </c>
    </row>
    <row r="3761" spans="3:9" x14ac:dyDescent="0.35">
      <c r="C3761" s="2" t="s">
        <v>42</v>
      </c>
      <c r="D3761" s="2" t="s">
        <v>45</v>
      </c>
      <c r="E3761" s="2" t="s">
        <v>61</v>
      </c>
      <c r="F3761" s="3">
        <v>44565</v>
      </c>
      <c r="G3761" s="4">
        <v>4221</v>
      </c>
      <c r="H3761" s="5">
        <v>38</v>
      </c>
      <c r="I3761" s="2">
        <v>469</v>
      </c>
    </row>
    <row r="3762" spans="3:9" x14ac:dyDescent="0.35">
      <c r="C3762" s="2" t="s">
        <v>78</v>
      </c>
      <c r="D3762" s="2" t="s">
        <v>20</v>
      </c>
      <c r="E3762" s="2" t="s">
        <v>53</v>
      </c>
      <c r="F3762" s="3">
        <v>44572</v>
      </c>
      <c r="G3762" s="4">
        <v>7406</v>
      </c>
      <c r="H3762" s="5">
        <v>163</v>
      </c>
      <c r="I3762" s="2">
        <v>618</v>
      </c>
    </row>
    <row r="3763" spans="3:9" x14ac:dyDescent="0.35">
      <c r="C3763" s="2" t="s">
        <v>51</v>
      </c>
      <c r="D3763" s="2" t="s">
        <v>15</v>
      </c>
      <c r="E3763" s="2" t="s">
        <v>39</v>
      </c>
      <c r="F3763" s="3">
        <v>44585</v>
      </c>
      <c r="G3763" s="4">
        <v>5026</v>
      </c>
      <c r="H3763" s="5">
        <v>136</v>
      </c>
      <c r="I3763" s="2">
        <v>229</v>
      </c>
    </row>
    <row r="3764" spans="3:9" x14ac:dyDescent="0.35">
      <c r="C3764" s="2" t="s">
        <v>68</v>
      </c>
      <c r="D3764" s="2" t="s">
        <v>15</v>
      </c>
      <c r="E3764" s="2" t="s">
        <v>75</v>
      </c>
      <c r="F3764" s="3">
        <v>44575</v>
      </c>
      <c r="G3764" s="4">
        <v>5866</v>
      </c>
      <c r="H3764" s="5">
        <v>220</v>
      </c>
      <c r="I3764" s="2">
        <v>294</v>
      </c>
    </row>
    <row r="3765" spans="3:9" x14ac:dyDescent="0.35">
      <c r="C3765" s="2" t="s">
        <v>23</v>
      </c>
      <c r="D3765" s="2" t="s">
        <v>24</v>
      </c>
      <c r="E3765" s="2" t="s">
        <v>75</v>
      </c>
      <c r="F3765" s="3">
        <v>44567</v>
      </c>
      <c r="G3765" s="4">
        <v>5481</v>
      </c>
      <c r="H3765" s="5">
        <v>96</v>
      </c>
      <c r="I3765" s="2">
        <v>275</v>
      </c>
    </row>
    <row r="3766" spans="3:9" x14ac:dyDescent="0.35">
      <c r="C3766" s="2" t="s">
        <v>47</v>
      </c>
      <c r="D3766" s="2" t="s">
        <v>20</v>
      </c>
      <c r="E3766" s="2" t="s">
        <v>43</v>
      </c>
      <c r="F3766" s="3">
        <v>44574</v>
      </c>
      <c r="G3766" s="4">
        <v>4452</v>
      </c>
      <c r="H3766" s="5">
        <v>246</v>
      </c>
      <c r="I3766" s="2">
        <v>495</v>
      </c>
    </row>
    <row r="3767" spans="3:9" x14ac:dyDescent="0.35">
      <c r="C3767" s="2" t="s">
        <v>42</v>
      </c>
      <c r="D3767" s="2" t="s">
        <v>20</v>
      </c>
      <c r="E3767" s="2" t="s">
        <v>43</v>
      </c>
      <c r="F3767" s="3">
        <v>44582</v>
      </c>
      <c r="G3767" s="4">
        <v>10850</v>
      </c>
      <c r="H3767" s="5">
        <v>362</v>
      </c>
      <c r="I3767" s="2">
        <v>1550</v>
      </c>
    </row>
    <row r="3768" spans="3:9" x14ac:dyDescent="0.35">
      <c r="C3768" s="2" t="s">
        <v>41</v>
      </c>
      <c r="D3768" s="2" t="s">
        <v>28</v>
      </c>
      <c r="E3768" s="2" t="s">
        <v>38</v>
      </c>
      <c r="F3768" s="3">
        <v>44574</v>
      </c>
      <c r="G3768" s="4">
        <v>1484</v>
      </c>
      <c r="H3768" s="5">
        <v>174</v>
      </c>
      <c r="I3768" s="2">
        <v>115</v>
      </c>
    </row>
    <row r="3769" spans="3:9" x14ac:dyDescent="0.35">
      <c r="C3769" s="2" t="s">
        <v>23</v>
      </c>
      <c r="D3769" s="2" t="s">
        <v>45</v>
      </c>
      <c r="E3769" s="2" t="s">
        <v>26</v>
      </c>
      <c r="F3769" s="3">
        <v>44575</v>
      </c>
      <c r="G3769" s="4">
        <v>4123</v>
      </c>
      <c r="H3769" s="5">
        <v>12</v>
      </c>
      <c r="I3769" s="2">
        <v>148</v>
      </c>
    </row>
    <row r="3770" spans="3:9" x14ac:dyDescent="0.35">
      <c r="C3770" s="2" t="s">
        <v>51</v>
      </c>
      <c r="D3770" s="2" t="s">
        <v>15</v>
      </c>
      <c r="E3770" s="2" t="s">
        <v>74</v>
      </c>
      <c r="F3770" s="3">
        <v>44568</v>
      </c>
      <c r="G3770" s="4">
        <v>8729</v>
      </c>
      <c r="H3770" s="5">
        <v>133</v>
      </c>
      <c r="I3770" s="2">
        <v>624</v>
      </c>
    </row>
    <row r="3771" spans="3:9" x14ac:dyDescent="0.35">
      <c r="C3771" s="2" t="s">
        <v>59</v>
      </c>
      <c r="D3771" s="2" t="s">
        <v>15</v>
      </c>
      <c r="E3771" s="2" t="s">
        <v>16</v>
      </c>
      <c r="F3771" s="3">
        <v>44572</v>
      </c>
      <c r="G3771" s="4">
        <v>4130</v>
      </c>
      <c r="H3771" s="5">
        <v>395</v>
      </c>
      <c r="I3771" s="2">
        <v>230</v>
      </c>
    </row>
    <row r="3772" spans="3:9" x14ac:dyDescent="0.35">
      <c r="C3772" s="2" t="s">
        <v>78</v>
      </c>
      <c r="D3772" s="2" t="s">
        <v>40</v>
      </c>
      <c r="E3772" s="2" t="s">
        <v>53</v>
      </c>
      <c r="F3772" s="3">
        <v>44580</v>
      </c>
      <c r="G3772" s="4">
        <v>4872</v>
      </c>
      <c r="H3772" s="5">
        <v>293</v>
      </c>
      <c r="I3772" s="2">
        <v>325</v>
      </c>
    </row>
    <row r="3773" spans="3:9" x14ac:dyDescent="0.35">
      <c r="C3773" s="2" t="s">
        <v>77</v>
      </c>
      <c r="D3773" s="2" t="s">
        <v>28</v>
      </c>
      <c r="E3773" s="2" t="s">
        <v>44</v>
      </c>
      <c r="F3773" s="3">
        <v>44580</v>
      </c>
      <c r="G3773" s="4">
        <v>5558</v>
      </c>
      <c r="H3773" s="5">
        <v>150</v>
      </c>
      <c r="I3773" s="2">
        <v>618</v>
      </c>
    </row>
    <row r="3774" spans="3:9" x14ac:dyDescent="0.35">
      <c r="C3774" s="2" t="s">
        <v>41</v>
      </c>
      <c r="D3774" s="2" t="s">
        <v>24</v>
      </c>
      <c r="E3774" s="2" t="s">
        <v>72</v>
      </c>
      <c r="F3774" s="3">
        <v>44587</v>
      </c>
      <c r="G3774" s="4">
        <v>6055</v>
      </c>
      <c r="H3774" s="5">
        <v>132</v>
      </c>
      <c r="I3774" s="2">
        <v>303</v>
      </c>
    </row>
    <row r="3775" spans="3:9" x14ac:dyDescent="0.35">
      <c r="C3775" s="2" t="s">
        <v>66</v>
      </c>
      <c r="D3775" s="2" t="s">
        <v>45</v>
      </c>
      <c r="E3775" s="2" t="s">
        <v>49</v>
      </c>
      <c r="F3775" s="3">
        <v>44589</v>
      </c>
      <c r="G3775" s="4">
        <v>14413</v>
      </c>
      <c r="H3775" s="5">
        <v>154</v>
      </c>
      <c r="I3775" s="2">
        <v>1802</v>
      </c>
    </row>
    <row r="3776" spans="3:9" x14ac:dyDescent="0.35">
      <c r="C3776" s="2" t="s">
        <v>52</v>
      </c>
      <c r="D3776" s="2" t="s">
        <v>40</v>
      </c>
      <c r="E3776" s="2" t="s">
        <v>72</v>
      </c>
      <c r="F3776" s="3">
        <v>44568</v>
      </c>
      <c r="G3776" s="4">
        <v>13209</v>
      </c>
      <c r="H3776" s="5">
        <v>26</v>
      </c>
      <c r="I3776" s="2">
        <v>629</v>
      </c>
    </row>
    <row r="3777" spans="3:9" x14ac:dyDescent="0.35">
      <c r="C3777" s="2" t="s">
        <v>78</v>
      </c>
      <c r="D3777" s="2" t="s">
        <v>45</v>
      </c>
      <c r="E3777" s="2" t="s">
        <v>32</v>
      </c>
      <c r="F3777" s="3">
        <v>44568</v>
      </c>
      <c r="G3777" s="4">
        <v>14560</v>
      </c>
      <c r="H3777" s="5">
        <v>3</v>
      </c>
      <c r="I3777" s="2">
        <v>607</v>
      </c>
    </row>
    <row r="3778" spans="3:9" x14ac:dyDescent="0.35">
      <c r="C3778" s="2" t="s">
        <v>77</v>
      </c>
      <c r="D3778" s="2" t="s">
        <v>15</v>
      </c>
      <c r="E3778" s="2" t="s">
        <v>49</v>
      </c>
      <c r="F3778" s="3">
        <v>44565</v>
      </c>
      <c r="G3778" s="4">
        <v>3787</v>
      </c>
      <c r="H3778" s="5">
        <v>321</v>
      </c>
      <c r="I3778" s="2">
        <v>474</v>
      </c>
    </row>
    <row r="3779" spans="3:9" x14ac:dyDescent="0.35">
      <c r="C3779" s="2" t="s">
        <v>71</v>
      </c>
      <c r="D3779" s="2" t="s">
        <v>20</v>
      </c>
      <c r="E3779" s="2" t="s">
        <v>31</v>
      </c>
      <c r="F3779" s="3">
        <v>44573</v>
      </c>
      <c r="G3779" s="4">
        <v>6608</v>
      </c>
      <c r="H3779" s="5">
        <v>216</v>
      </c>
      <c r="I3779" s="2">
        <v>551</v>
      </c>
    </row>
    <row r="3780" spans="3:9" x14ac:dyDescent="0.35">
      <c r="C3780" s="2" t="s">
        <v>78</v>
      </c>
      <c r="D3780" s="2" t="s">
        <v>15</v>
      </c>
      <c r="E3780" s="2" t="s">
        <v>75</v>
      </c>
      <c r="F3780" s="3">
        <v>44564</v>
      </c>
      <c r="G3780" s="4">
        <v>9534</v>
      </c>
      <c r="H3780" s="5">
        <v>96</v>
      </c>
      <c r="I3780" s="2">
        <v>477</v>
      </c>
    </row>
    <row r="3781" spans="3:9" x14ac:dyDescent="0.35">
      <c r="C3781" s="2" t="s">
        <v>41</v>
      </c>
      <c r="D3781" s="2" t="s">
        <v>15</v>
      </c>
      <c r="E3781" s="2" t="s">
        <v>63</v>
      </c>
      <c r="F3781" s="3">
        <v>44574</v>
      </c>
      <c r="G3781" s="4">
        <v>12838</v>
      </c>
      <c r="H3781" s="5">
        <v>275</v>
      </c>
      <c r="I3781" s="2">
        <v>803</v>
      </c>
    </row>
    <row r="3782" spans="3:9" x14ac:dyDescent="0.35">
      <c r="C3782" s="2" t="s">
        <v>23</v>
      </c>
      <c r="D3782" s="2" t="s">
        <v>45</v>
      </c>
      <c r="E3782" s="2" t="s">
        <v>73</v>
      </c>
      <c r="F3782" s="3">
        <v>44586</v>
      </c>
      <c r="G3782" s="4">
        <v>8799</v>
      </c>
      <c r="H3782" s="5">
        <v>178</v>
      </c>
      <c r="I3782" s="2">
        <v>550</v>
      </c>
    </row>
    <row r="3783" spans="3:9" x14ac:dyDescent="0.35">
      <c r="C3783" s="2" t="s">
        <v>56</v>
      </c>
      <c r="D3783" s="2" t="s">
        <v>15</v>
      </c>
      <c r="E3783" s="2" t="s">
        <v>26</v>
      </c>
      <c r="F3783" s="3">
        <v>44574</v>
      </c>
      <c r="G3783" s="4">
        <v>16254</v>
      </c>
      <c r="H3783" s="5">
        <v>157</v>
      </c>
      <c r="I3783" s="2">
        <v>602</v>
      </c>
    </row>
    <row r="3784" spans="3:9" x14ac:dyDescent="0.35">
      <c r="C3784" s="2" t="s">
        <v>59</v>
      </c>
      <c r="D3784" s="2" t="s">
        <v>20</v>
      </c>
      <c r="E3784" s="2" t="s">
        <v>32</v>
      </c>
      <c r="F3784" s="3">
        <v>44575</v>
      </c>
      <c r="G3784" s="4">
        <v>1666</v>
      </c>
      <c r="H3784" s="5">
        <v>99</v>
      </c>
      <c r="I3784" s="2">
        <v>67</v>
      </c>
    </row>
    <row r="3785" spans="3:9" x14ac:dyDescent="0.35">
      <c r="C3785" s="2" t="s">
        <v>71</v>
      </c>
      <c r="D3785" s="2" t="s">
        <v>20</v>
      </c>
      <c r="E3785" s="2" t="s">
        <v>32</v>
      </c>
      <c r="F3785" s="3">
        <v>44565</v>
      </c>
      <c r="G3785" s="4">
        <v>10724</v>
      </c>
      <c r="H3785" s="5">
        <v>130</v>
      </c>
      <c r="I3785" s="2">
        <v>383</v>
      </c>
    </row>
    <row r="3786" spans="3:9" x14ac:dyDescent="0.35">
      <c r="C3786" s="2" t="s">
        <v>71</v>
      </c>
      <c r="D3786" s="2" t="s">
        <v>28</v>
      </c>
      <c r="E3786" s="2" t="s">
        <v>43</v>
      </c>
      <c r="F3786" s="3">
        <v>44587</v>
      </c>
      <c r="G3786" s="4">
        <v>11984</v>
      </c>
      <c r="H3786" s="5">
        <v>181</v>
      </c>
      <c r="I3786" s="2">
        <v>1712</v>
      </c>
    </row>
    <row r="3787" spans="3:9" x14ac:dyDescent="0.35">
      <c r="C3787" s="2" t="s">
        <v>78</v>
      </c>
      <c r="D3787" s="2" t="s">
        <v>45</v>
      </c>
      <c r="E3787" s="2" t="s">
        <v>72</v>
      </c>
      <c r="F3787" s="3">
        <v>44565</v>
      </c>
      <c r="G3787" s="4">
        <v>8225</v>
      </c>
      <c r="H3787" s="5">
        <v>258</v>
      </c>
      <c r="I3787" s="2">
        <v>412</v>
      </c>
    </row>
    <row r="3788" spans="3:9" x14ac:dyDescent="0.35">
      <c r="C3788" s="2" t="s">
        <v>77</v>
      </c>
      <c r="D3788" s="2" t="s">
        <v>20</v>
      </c>
      <c r="E3788" s="2" t="s">
        <v>49</v>
      </c>
      <c r="F3788" s="3">
        <v>44580</v>
      </c>
      <c r="G3788" s="4">
        <v>10682</v>
      </c>
      <c r="H3788" s="5">
        <v>100</v>
      </c>
      <c r="I3788" s="2">
        <v>1526</v>
      </c>
    </row>
    <row r="3789" spans="3:9" x14ac:dyDescent="0.35">
      <c r="C3789" s="2" t="s">
        <v>42</v>
      </c>
      <c r="D3789" s="2" t="s">
        <v>40</v>
      </c>
      <c r="E3789" s="2" t="s">
        <v>39</v>
      </c>
      <c r="F3789" s="3">
        <v>44579</v>
      </c>
      <c r="G3789" s="4">
        <v>11746</v>
      </c>
      <c r="H3789" s="5">
        <v>85</v>
      </c>
      <c r="I3789" s="2">
        <v>511</v>
      </c>
    </row>
    <row r="3790" spans="3:9" x14ac:dyDescent="0.35">
      <c r="C3790" s="2" t="s">
        <v>69</v>
      </c>
      <c r="D3790" s="2" t="s">
        <v>40</v>
      </c>
      <c r="E3790" s="2" t="s">
        <v>61</v>
      </c>
      <c r="F3790" s="3">
        <v>44564</v>
      </c>
      <c r="G3790" s="4">
        <v>8862</v>
      </c>
      <c r="H3790" s="5">
        <v>182</v>
      </c>
      <c r="I3790" s="2">
        <v>1477</v>
      </c>
    </row>
    <row r="3791" spans="3:9" x14ac:dyDescent="0.35">
      <c r="C3791" s="2" t="s">
        <v>33</v>
      </c>
      <c r="D3791" s="2" t="s">
        <v>15</v>
      </c>
      <c r="E3791" s="2" t="s">
        <v>39</v>
      </c>
      <c r="F3791" s="3">
        <v>44582</v>
      </c>
      <c r="G3791" s="4">
        <v>11592</v>
      </c>
      <c r="H3791" s="5">
        <v>334</v>
      </c>
      <c r="I3791" s="2">
        <v>527</v>
      </c>
    </row>
    <row r="3792" spans="3:9" x14ac:dyDescent="0.35">
      <c r="C3792" s="2" t="s">
        <v>76</v>
      </c>
      <c r="D3792" s="2" t="s">
        <v>28</v>
      </c>
      <c r="E3792" s="2" t="s">
        <v>61</v>
      </c>
      <c r="F3792" s="3">
        <v>44568</v>
      </c>
      <c r="G3792" s="4">
        <v>3871</v>
      </c>
      <c r="H3792" s="5">
        <v>338</v>
      </c>
      <c r="I3792" s="2">
        <v>431</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D8D44-3D7B-494F-A412-081B759E3FD1}">
  <dimension ref="E4:W36"/>
  <sheetViews>
    <sheetView showGridLines="0" tabSelected="1" topLeftCell="A11" zoomScale="98" zoomScaleNormal="98" workbookViewId="0">
      <selection activeCell="X9" sqref="X9"/>
    </sheetView>
  </sheetViews>
  <sheetFormatPr defaultRowHeight="15.6" x14ac:dyDescent="0.35"/>
  <cols>
    <col min="1" max="1" width="4.1796875" style="10" customWidth="1"/>
    <col min="2" max="2" width="3.36328125" style="10" customWidth="1"/>
    <col min="3" max="3" width="8.7265625" style="10" customWidth="1"/>
    <col min="4" max="4" width="5.54296875" style="10" customWidth="1"/>
    <col min="5" max="5" width="7.81640625" style="45" customWidth="1"/>
    <col min="6" max="6" width="6.08984375" style="10" customWidth="1"/>
    <col min="7" max="7" width="11.6328125" style="10" customWidth="1"/>
    <col min="8" max="8" width="9.54296875" style="10" customWidth="1"/>
    <col min="9" max="9" width="5.1796875" style="10" customWidth="1"/>
    <col min="10" max="10" width="0.7265625" style="10" customWidth="1"/>
    <col min="11" max="11" width="8.7265625" style="10" customWidth="1"/>
    <col min="12" max="12" width="12.90625" style="10" customWidth="1"/>
    <col min="13" max="14" width="8.7265625" style="10"/>
    <col min="15" max="15" width="13.08984375" style="10" customWidth="1"/>
    <col min="16" max="16" width="4.7265625" style="10" customWidth="1"/>
    <col min="17" max="17" width="0.90625" style="10" customWidth="1"/>
    <col min="18" max="18" width="21" style="10" customWidth="1"/>
    <col min="19" max="19" width="15.36328125" style="10" customWidth="1"/>
    <col min="20" max="20" width="11.54296875" style="10" customWidth="1"/>
    <col min="21" max="21" width="11.7265625" style="10" customWidth="1"/>
    <col min="22" max="16384" width="8.7265625" style="10"/>
  </cols>
  <sheetData>
    <row r="4" spans="5:23" ht="21" customHeight="1" x14ac:dyDescent="0.35"/>
    <row r="6" spans="5:23" ht="18" x14ac:dyDescent="0.4">
      <c r="E6" s="44">
        <f>Calculations!S22</f>
        <v>0.59917468112679906</v>
      </c>
      <c r="H6" s="51" t="str">
        <f>Calculations!AA62</f>
        <v>New Zealand</v>
      </c>
    </row>
    <row r="7" spans="5:23" ht="18" x14ac:dyDescent="0.4">
      <c r="E7" s="46">
        <f>E6</f>
        <v>0.59917468112679906</v>
      </c>
      <c r="H7" s="51" t="str">
        <f>Calculations!AB62</f>
        <v>$3.78 m</v>
      </c>
    </row>
    <row r="8" spans="5:23" ht="18" x14ac:dyDescent="0.4">
      <c r="H8" s="50" t="str">
        <f>Calculations!AC62</f>
        <v>$1.27 m</v>
      </c>
    </row>
    <row r="10" spans="5:23" ht="18" x14ac:dyDescent="0.4">
      <c r="H10" s="52" t="str">
        <f>Calculations!AA63</f>
        <v>India</v>
      </c>
    </row>
    <row r="11" spans="5:23" ht="18" x14ac:dyDescent="0.4">
      <c r="E11" s="44">
        <f>Calculations!S23</f>
        <v>0.8144189906203636</v>
      </c>
      <c r="H11" s="52" t="str">
        <f>Calculations!AB63</f>
        <v>$3.76 m</v>
      </c>
    </row>
    <row r="12" spans="5:23" ht="18" x14ac:dyDescent="0.4">
      <c r="E12" s="46">
        <f>E11</f>
        <v>0.8144189906203636</v>
      </c>
      <c r="H12" s="50" t="str">
        <f>Calculations!AC63</f>
        <v>$1.14 m</v>
      </c>
      <c r="R12" s="58" t="str">
        <f>Calculations!W145</f>
        <v>Product▼</v>
      </c>
      <c r="S12" s="58" t="str">
        <f>Calculations!X145</f>
        <v>Sales</v>
      </c>
      <c r="T12" s="58" t="str">
        <f>Calculations!Y145</f>
        <v>Boxes</v>
      </c>
      <c r="U12" s="58" t="str">
        <f>Calculations!Z145</f>
        <v>Shipments</v>
      </c>
      <c r="V12" s="58" t="str">
        <f>Calculations!AA145</f>
        <v>Profit %</v>
      </c>
      <c r="W12" s="84" t="s">
        <v>174</v>
      </c>
    </row>
    <row r="13" spans="5:23" x14ac:dyDescent="0.35">
      <c r="Q13" s="85">
        <f>Calculations!AB146</f>
        <v>1</v>
      </c>
      <c r="R13" s="79" t="str">
        <f>Calculations!W146</f>
        <v>50% Dark Bites</v>
      </c>
      <c r="S13" s="79">
        <f>Calculations!X146</f>
        <v>1030323</v>
      </c>
      <c r="T13" s="79">
        <f>Calculations!Y146</f>
        <v>86978</v>
      </c>
      <c r="U13" s="79">
        <f>Calculations!Z146</f>
        <v>170</v>
      </c>
      <c r="V13" s="80">
        <f>Calculations!AA146</f>
        <v>0.76362907554233006</v>
      </c>
    </row>
    <row r="14" spans="5:23" x14ac:dyDescent="0.35">
      <c r="Q14" s="85">
        <f>Calculations!AB147</f>
        <v>1</v>
      </c>
      <c r="R14" s="79" t="str">
        <f>Calculations!W147</f>
        <v>70% Dark Bites</v>
      </c>
      <c r="S14" s="79">
        <f>Calculations!X147</f>
        <v>938049</v>
      </c>
      <c r="T14" s="79">
        <f>Calculations!Y147</f>
        <v>82174</v>
      </c>
      <c r="U14" s="79">
        <f>Calculations!Z147</f>
        <v>163</v>
      </c>
      <c r="V14" s="80">
        <f>Calculations!AA147</f>
        <v>0.2779139846639142</v>
      </c>
    </row>
    <row r="15" spans="5:23" ht="18" x14ac:dyDescent="0.4">
      <c r="E15" s="44">
        <f>Calculations!S24</f>
        <v>0.34862385321100908</v>
      </c>
      <c r="H15" s="52" t="str">
        <f>Calculations!AA64</f>
        <v>UK</v>
      </c>
      <c r="Q15" s="85">
        <f>Calculations!AB148</f>
        <v>1</v>
      </c>
      <c r="R15" s="79" t="str">
        <f>Calculations!W148</f>
        <v>After Nines</v>
      </c>
      <c r="S15" s="79">
        <f>Calculations!X148</f>
        <v>1027054</v>
      </c>
      <c r="T15" s="79">
        <f>Calculations!Y148</f>
        <v>39893</v>
      </c>
      <c r="U15" s="79">
        <f>Calculations!Z148</f>
        <v>175</v>
      </c>
      <c r="V15" s="80">
        <f>Calculations!AA148</f>
        <v>0.75367853219012826</v>
      </c>
    </row>
    <row r="16" spans="5:23" ht="18" x14ac:dyDescent="0.4">
      <c r="E16" s="46">
        <f>E15</f>
        <v>0.34862385321100908</v>
      </c>
      <c r="H16" s="52" t="str">
        <f>Calculations!AB64</f>
        <v>$3.59 m</v>
      </c>
      <c r="Q16" s="85">
        <f>Calculations!AB149</f>
        <v>1</v>
      </c>
      <c r="R16" s="79" t="str">
        <f>Calculations!W149</f>
        <v>Choco Coated Almonds</v>
      </c>
      <c r="S16" s="79">
        <f>Calculations!X149</f>
        <v>1075109</v>
      </c>
      <c r="T16" s="79">
        <f>Calculations!Y149</f>
        <v>59624</v>
      </c>
      <c r="U16" s="79">
        <f>Calculations!Z149</f>
        <v>172</v>
      </c>
      <c r="V16" s="80">
        <f>Calculations!AA149</f>
        <v>0.36395683488836933</v>
      </c>
    </row>
    <row r="17" spans="5:22" ht="18" x14ac:dyDescent="0.4">
      <c r="H17" s="50" t="str">
        <f>Calculations!AC64</f>
        <v>$1.13 m</v>
      </c>
      <c r="Q17" s="85">
        <f>Calculations!AB150</f>
        <v>1</v>
      </c>
      <c r="R17" s="79" t="str">
        <f>Calculations!W150</f>
        <v>Eclairs</v>
      </c>
      <c r="S17" s="79">
        <f>Calculations!X150</f>
        <v>992271</v>
      </c>
      <c r="T17" s="79">
        <f>Calculations!Y150</f>
        <v>64557</v>
      </c>
      <c r="U17" s="79">
        <f>Calculations!Z150</f>
        <v>170</v>
      </c>
      <c r="V17" s="80">
        <f>Calculations!AA150</f>
        <v>0.81656375979949025</v>
      </c>
    </row>
    <row r="18" spans="5:22" x14ac:dyDescent="0.35">
      <c r="Q18" s="85">
        <f>Calculations!AB151</f>
        <v>1</v>
      </c>
      <c r="R18" s="79" t="str">
        <f>Calculations!W151</f>
        <v>Peanut Butter Cubes</v>
      </c>
      <c r="S18" s="79">
        <f>Calculations!X151</f>
        <v>987525</v>
      </c>
      <c r="T18" s="79">
        <f>Calculations!Y151</f>
        <v>50674</v>
      </c>
      <c r="U18" s="79">
        <f>Calculations!Z151</f>
        <v>176</v>
      </c>
      <c r="V18" s="80">
        <f>Calculations!AA151</f>
        <v>0.75848998151945535</v>
      </c>
    </row>
    <row r="19" spans="5:22" ht="18" x14ac:dyDescent="0.4">
      <c r="H19" s="52" t="str">
        <f>Calculations!AA65</f>
        <v>Canada</v>
      </c>
      <c r="K19" s="58" t="str">
        <f>Calculations!S99</f>
        <v>Sales Person</v>
      </c>
      <c r="L19" s="58" t="str">
        <f>Calculations!S100</f>
        <v>Sales</v>
      </c>
      <c r="M19" s="58" t="str">
        <f>Calculations!S101</f>
        <v>Profit</v>
      </c>
      <c r="N19" s="58" t="str">
        <f>Calculations!S102</f>
        <v>Profit %▼</v>
      </c>
      <c r="O19" s="68" t="s">
        <v>174</v>
      </c>
      <c r="Q19" s="85">
        <f>Calculations!AB152</f>
        <v>1</v>
      </c>
      <c r="R19" s="79" t="str">
        <f>Calculations!W152</f>
        <v>Spicy Special Slims</v>
      </c>
      <c r="S19" s="79">
        <f>Calculations!X152</f>
        <v>1029490</v>
      </c>
      <c r="T19" s="79">
        <f>Calculations!Y152</f>
        <v>58052</v>
      </c>
      <c r="U19" s="79">
        <f>Calculations!Z152</f>
        <v>171</v>
      </c>
      <c r="V19" s="80">
        <f>Calculations!AA152</f>
        <v>0.48073546396759537</v>
      </c>
    </row>
    <row r="20" spans="5:22" ht="18" x14ac:dyDescent="0.4">
      <c r="E20" s="44">
        <f>Calculations!S25</f>
        <v>1.0132254926385755</v>
      </c>
      <c r="H20" s="52" t="str">
        <f>Calculations!AB65</f>
        <v>$3.58 m</v>
      </c>
      <c r="K20" s="61" t="str" cm="1">
        <f t="array" ref="K20:N28">_xlfn.ANCHORARRAY(Calculations!J85)</f>
        <v>Van Tuxwell</v>
      </c>
      <c r="L20" s="63">
        <v>863079</v>
      </c>
      <c r="M20" s="62">
        <v>626822.6372</v>
      </c>
      <c r="N20" s="64">
        <v>0.72626333997235482</v>
      </c>
      <c r="Q20" s="85">
        <f>Calculations!AB153</f>
        <v>0</v>
      </c>
      <c r="R20" s="79" t="str">
        <f>Calculations!W153</f>
        <v>85% Dark Bars</v>
      </c>
      <c r="S20" s="79">
        <f>Calculations!X153</f>
        <v>1015994</v>
      </c>
      <c r="T20" s="79">
        <f>Calculations!Y153</f>
        <v>66004</v>
      </c>
      <c r="U20" s="79">
        <f>Calculations!Z153</f>
        <v>174</v>
      </c>
      <c r="V20" s="80">
        <f>Calculations!AA153</f>
        <v>0.95479738738614595</v>
      </c>
    </row>
    <row r="21" spans="5:22" ht="18" x14ac:dyDescent="0.4">
      <c r="E21" s="46">
        <f>E20</f>
        <v>1.0132254926385755</v>
      </c>
      <c r="H21" s="50" t="str">
        <f>Calculations!AC65</f>
        <v>$1.21 m</v>
      </c>
      <c r="K21" s="61" t="str">
        <v>Rafaelita Blaksland</v>
      </c>
      <c r="L21" s="63">
        <v>903616</v>
      </c>
      <c r="M21" s="62">
        <v>646552.99309999996</v>
      </c>
      <c r="N21" s="64">
        <v>0.71551742454759537</v>
      </c>
      <c r="Q21" s="85">
        <f>Calculations!AB154</f>
        <v>0</v>
      </c>
      <c r="R21" s="79" t="str">
        <f>Calculations!W154</f>
        <v>99% Dark &amp; Pure</v>
      </c>
      <c r="S21" s="79">
        <f>Calculations!X154</f>
        <v>1089312</v>
      </c>
      <c r="T21" s="79">
        <f>Calculations!Y154</f>
        <v>60878</v>
      </c>
      <c r="U21" s="79">
        <f>Calculations!Z154</f>
        <v>179</v>
      </c>
      <c r="V21" s="80">
        <f>Calculations!AA154</f>
        <v>0.73961291383919403</v>
      </c>
    </row>
    <row r="22" spans="5:22" x14ac:dyDescent="0.35">
      <c r="K22" s="61" t="str">
        <v>Gunar Cockshoot</v>
      </c>
      <c r="L22" s="63">
        <v>913325</v>
      </c>
      <c r="M22" s="62">
        <v>640549.34090000007</v>
      </c>
      <c r="N22" s="64">
        <v>0.70133779421345088</v>
      </c>
      <c r="Q22" s="85">
        <f>Calculations!AB155</f>
        <v>0</v>
      </c>
      <c r="R22" s="79" t="str">
        <f>Calculations!W155</f>
        <v>Almond Choco</v>
      </c>
      <c r="S22" s="79">
        <f>Calculations!X155</f>
        <v>995050</v>
      </c>
      <c r="T22" s="79">
        <f>Calculations!Y155</f>
        <v>52337</v>
      </c>
      <c r="U22" s="79">
        <f>Calculations!Z155</f>
        <v>168</v>
      </c>
      <c r="V22" s="80">
        <f>Calculations!AA155</f>
        <v>0.29790418119692502</v>
      </c>
    </row>
    <row r="23" spans="5:22" ht="18" x14ac:dyDescent="0.4">
      <c r="H23" s="52" t="str">
        <f>Calculations!AA66</f>
        <v>Australia</v>
      </c>
      <c r="K23" s="61" t="str">
        <v>Husein Augar</v>
      </c>
      <c r="L23" s="63">
        <v>779044</v>
      </c>
      <c r="M23" s="62">
        <v>544767.5064999999</v>
      </c>
      <c r="N23" s="64">
        <v>0.69927694263738616</v>
      </c>
      <c r="Q23" s="85">
        <f>Calculations!AB156</f>
        <v>0</v>
      </c>
      <c r="R23" s="79" t="str">
        <f>Calculations!W156</f>
        <v>Baker's Choco Chips</v>
      </c>
      <c r="S23" s="79">
        <f>Calculations!X156</f>
        <v>932491</v>
      </c>
      <c r="T23" s="79">
        <f>Calculations!Y156</f>
        <v>75226</v>
      </c>
      <c r="U23" s="79">
        <f>Calculations!Z156</f>
        <v>173</v>
      </c>
      <c r="V23" s="80">
        <f>Calculations!AA156</f>
        <v>0.50942493965089186</v>
      </c>
    </row>
    <row r="24" spans="5:22" ht="18" x14ac:dyDescent="0.4">
      <c r="H24" s="52" t="str">
        <f>Calculations!AB66</f>
        <v>$3.55 m</v>
      </c>
      <c r="K24" s="61" t="str">
        <v>Karlen McCaffrey</v>
      </c>
      <c r="L24" s="63">
        <v>963956</v>
      </c>
      <c r="M24" s="62">
        <v>669657.29139999999</v>
      </c>
      <c r="N24" s="64">
        <v>0.69469694820095518</v>
      </c>
      <c r="Q24" s="85">
        <f>Calculations!AB157</f>
        <v>0</v>
      </c>
      <c r="R24" s="79" t="str">
        <f>Calculations!W157</f>
        <v>Caramel Stuffed Bars</v>
      </c>
      <c r="S24" s="79">
        <f>Calculations!X157</f>
        <v>994021</v>
      </c>
      <c r="T24" s="79">
        <f>Calculations!Y157</f>
        <v>48730</v>
      </c>
      <c r="U24" s="79">
        <f>Calculations!Z157</f>
        <v>175</v>
      </c>
      <c r="V24" s="80">
        <f>Calculations!AA157</f>
        <v>0.95592822485641649</v>
      </c>
    </row>
    <row r="25" spans="5:22" ht="18" x14ac:dyDescent="0.4">
      <c r="E25" s="44">
        <f>Calculations!S26</f>
        <v>0.32610717572715298</v>
      </c>
      <c r="H25" s="50" t="str">
        <f>Calculations!AC66</f>
        <v>$1.16 m</v>
      </c>
      <c r="K25" s="61" t="str">
        <v>Barr Faughny</v>
      </c>
      <c r="L25" s="63">
        <v>886375</v>
      </c>
      <c r="M25" s="62">
        <v>609886.89379999996</v>
      </c>
      <c r="N25" s="64">
        <v>0.68806869981666896</v>
      </c>
      <c r="Q25" s="85">
        <f>Calculations!AB158</f>
        <v>0</v>
      </c>
      <c r="R25" s="79" t="str">
        <f>Calculations!W158</f>
        <v>Drinking Coco</v>
      </c>
      <c r="S25" s="79">
        <f>Calculations!X158</f>
        <v>902384</v>
      </c>
      <c r="T25" s="79">
        <f>Calculations!Y158</f>
        <v>50098</v>
      </c>
      <c r="U25" s="79">
        <f>Calculations!Z158</f>
        <v>167</v>
      </c>
      <c r="V25" s="80">
        <f>Calculations!AA158</f>
        <v>0.86246123025230936</v>
      </c>
    </row>
    <row r="26" spans="5:22" ht="16.2" x14ac:dyDescent="0.4">
      <c r="E26" s="46">
        <f>E25</f>
        <v>0.32610717572715298</v>
      </c>
      <c r="K26" s="61" t="str">
        <v>Marney O'Breen</v>
      </c>
      <c r="L26" s="63">
        <v>797629</v>
      </c>
      <c r="M26" s="62">
        <v>546390.15619999997</v>
      </c>
      <c r="N26" s="64">
        <v>0.68501791710181048</v>
      </c>
      <c r="Q26" s="85">
        <f>Calculations!AB159</f>
        <v>0</v>
      </c>
      <c r="R26" s="79" t="str">
        <f>Calculations!W159</f>
        <v>Fruit &amp; Nut Bars</v>
      </c>
      <c r="S26" s="79">
        <f>Calculations!X159</f>
        <v>943551</v>
      </c>
      <c r="T26" s="79">
        <f>Calculations!Y159</f>
        <v>74319</v>
      </c>
      <c r="U26" s="79">
        <f>Calculations!Z159</f>
        <v>172</v>
      </c>
      <c r="V26" s="80">
        <f>Calculations!AA159</f>
        <v>0.87448762547016545</v>
      </c>
    </row>
    <row r="27" spans="5:22" x14ac:dyDescent="0.35">
      <c r="K27" s="61" t="str">
        <v>Dennison Crosswaite</v>
      </c>
      <c r="L27" s="63">
        <v>890708</v>
      </c>
      <c r="M27" s="62">
        <v>597186.40569999989</v>
      </c>
      <c r="N27" s="64">
        <v>0.6704626046919977</v>
      </c>
      <c r="Q27" s="85">
        <f>Calculations!AB160</f>
        <v>0</v>
      </c>
      <c r="R27" s="79" t="str">
        <f>Calculations!W160</f>
        <v>Manuka Honey Choco</v>
      </c>
      <c r="S27" s="79">
        <f>Calculations!X160</f>
        <v>948983</v>
      </c>
      <c r="T27" s="79">
        <f>Calculations!Y160</f>
        <v>39124</v>
      </c>
      <c r="U27" s="79">
        <f>Calculations!Z160</f>
        <v>175</v>
      </c>
      <c r="V27" s="80">
        <f>Calculations!AA160</f>
        <v>0.67467130981271528</v>
      </c>
    </row>
    <row r="28" spans="5:22" ht="18" x14ac:dyDescent="0.4">
      <c r="H28" s="52" t="str">
        <f>Calculations!AA67</f>
        <v>USA</v>
      </c>
      <c r="K28" s="61" t="str">
        <v>Kelci Walkden</v>
      </c>
      <c r="L28" s="63">
        <v>889602</v>
      </c>
      <c r="M28" s="62">
        <v>592612.33100000001</v>
      </c>
      <c r="N28" s="64">
        <v>0.66615444996751361</v>
      </c>
      <c r="Q28" s="85">
        <f>Calculations!AB161</f>
        <v>0</v>
      </c>
      <c r="R28" s="79" t="str">
        <f>Calculations!W161</f>
        <v>Milk Bars</v>
      </c>
      <c r="S28" s="79">
        <f>Calculations!X161</f>
        <v>942921</v>
      </c>
      <c r="T28" s="79">
        <f>Calculations!Y161</f>
        <v>37635</v>
      </c>
      <c r="U28" s="79">
        <f>Calculations!Z161</f>
        <v>170</v>
      </c>
      <c r="V28" s="80">
        <f>Calculations!AA161</f>
        <v>0.92555388839574049</v>
      </c>
    </row>
    <row r="29" spans="5:22" ht="18" x14ac:dyDescent="0.4">
      <c r="E29" s="44">
        <f>Calculations!S27</f>
        <v>-0.17075527059197748</v>
      </c>
      <c r="H29" s="52" t="str">
        <f>Calculations!AB67</f>
        <v>$3.45 m</v>
      </c>
      <c r="Q29" s="85">
        <f>Calculations!AB162</f>
        <v>0</v>
      </c>
      <c r="R29" s="79" t="str">
        <f>Calculations!W162</f>
        <v>Mint Chip Choco</v>
      </c>
      <c r="S29" s="79">
        <f>Calculations!X162</f>
        <v>889056</v>
      </c>
      <c r="T29" s="79">
        <f>Calculations!Y162</f>
        <v>50948</v>
      </c>
      <c r="U29" s="79">
        <f>Calculations!Z162</f>
        <v>168</v>
      </c>
      <c r="V29" s="80">
        <f>Calculations!AA162</f>
        <v>0.87016814598855419</v>
      </c>
    </row>
    <row r="30" spans="5:22" ht="18" x14ac:dyDescent="0.4">
      <c r="E30" s="46">
        <f>E29</f>
        <v>-0.17075527059197748</v>
      </c>
      <c r="H30" s="50" t="str">
        <f>Calculations!AC67</f>
        <v>$1.17 m</v>
      </c>
      <c r="Q30" s="85">
        <f>Calculations!AB163</f>
        <v>0</v>
      </c>
      <c r="R30" s="79" t="str">
        <f>Calculations!W163</f>
        <v>Orange Choco</v>
      </c>
      <c r="S30" s="79">
        <f>Calculations!X163</f>
        <v>946099</v>
      </c>
      <c r="T30" s="79">
        <f>Calculations!Y163</f>
        <v>96847</v>
      </c>
      <c r="U30" s="79">
        <f>Calculations!Z163</f>
        <v>175</v>
      </c>
      <c r="V30" s="80">
        <f>Calculations!AA163</f>
        <v>0.10052268420112455</v>
      </c>
    </row>
    <row r="31" spans="5:22" x14ac:dyDescent="0.35">
      <c r="Q31" s="85">
        <f>Calculations!AB164</f>
        <v>0</v>
      </c>
      <c r="R31" s="79" t="str">
        <f>Calculations!W164</f>
        <v>Organic Choco Syrup</v>
      </c>
      <c r="S31" s="79">
        <f>Calculations!X164</f>
        <v>1047011</v>
      </c>
      <c r="T31" s="79">
        <f>Calculations!Y164</f>
        <v>45761</v>
      </c>
      <c r="U31" s="79">
        <f>Calculations!Z164</f>
        <v>178</v>
      </c>
      <c r="V31" s="80">
        <f>Calculations!AA164</f>
        <v>0.92296760731262617</v>
      </c>
    </row>
    <row r="32" spans="5:22" ht="18.600000000000001" customHeight="1" x14ac:dyDescent="0.35">
      <c r="Q32" s="85">
        <f>Calculations!AB165</f>
        <v>0</v>
      </c>
      <c r="R32" s="79" t="str">
        <f>Calculations!W165</f>
        <v>Raspberry Choco</v>
      </c>
      <c r="S32" s="79">
        <f>Calculations!X165</f>
        <v>1005046</v>
      </c>
      <c r="T32" s="79">
        <f>Calculations!Y165</f>
        <v>55688</v>
      </c>
      <c r="U32" s="79">
        <f>Calculations!Z165</f>
        <v>173</v>
      </c>
      <c r="V32" s="80">
        <f>Calculations!AA165</f>
        <v>0.66210289837480074</v>
      </c>
    </row>
    <row r="33" spans="7:22" x14ac:dyDescent="0.35">
      <c r="Q33" s="85">
        <f>Calculations!AB166</f>
        <v>0</v>
      </c>
      <c r="R33" s="79" t="str">
        <f>Calculations!W166</f>
        <v>Smooth Sliky Salty</v>
      </c>
      <c r="S33" s="79">
        <f>Calculations!X166</f>
        <v>990794</v>
      </c>
      <c r="T33" s="79">
        <f>Calculations!Y166</f>
        <v>61790</v>
      </c>
      <c r="U33" s="79">
        <f>Calculations!Z166</f>
        <v>170</v>
      </c>
      <c r="V33" s="80">
        <f>Calculations!AA166</f>
        <v>0.68694456970873874</v>
      </c>
    </row>
    <row r="34" spans="7:22" x14ac:dyDescent="0.35">
      <c r="Q34" s="85">
        <f>Calculations!AB167</f>
        <v>0</v>
      </c>
      <c r="R34" s="79" t="str">
        <f>Calculations!W167</f>
        <v>White Choc</v>
      </c>
      <c r="S34" s="79">
        <f>Calculations!X167</f>
        <v>979188</v>
      </c>
      <c r="T34" s="79">
        <f>Calculations!Y167</f>
        <v>87237</v>
      </c>
      <c r="U34" s="79">
        <f>Calculations!Z167</f>
        <v>177</v>
      </c>
      <c r="V34" s="80">
        <f>Calculations!AA167</f>
        <v>0.97857357473743556</v>
      </c>
    </row>
    <row r="36" spans="7:22" ht="30" customHeight="1" x14ac:dyDescent="0.35">
      <c r="G36" s="86" t="s">
        <v>154</v>
      </c>
      <c r="H36" s="70" t="s">
        <v>141</v>
      </c>
      <c r="K36" s="71" t="s">
        <v>178</v>
      </c>
      <c r="L36" s="71" t="s">
        <v>167</v>
      </c>
      <c r="M36" s="71" t="s">
        <v>179</v>
      </c>
      <c r="N36" s="87" t="s">
        <v>105</v>
      </c>
      <c r="O36" s="87"/>
      <c r="R36" s="86" t="s">
        <v>204</v>
      </c>
      <c r="S36" s="86" t="s">
        <v>2</v>
      </c>
      <c r="T36" s="86" t="s">
        <v>205</v>
      </c>
      <c r="U36" s="86" t="s">
        <v>206</v>
      </c>
    </row>
  </sheetData>
  <mergeCells count="1">
    <mergeCell ref="N36:O36"/>
  </mergeCells>
  <conditionalFormatting sqref="J20:J29">
    <cfRule type="expression" dxfId="4" priority="9">
      <formula>$K20&lt;&gt;""</formula>
    </cfRule>
  </conditionalFormatting>
  <conditionalFormatting sqref="K20:O28">
    <cfRule type="expression" dxfId="3" priority="7">
      <formula>AND($K20&lt;&gt;"", MOD(ROW(),2)=0)</formula>
    </cfRule>
    <cfRule type="expression" dxfId="2" priority="8">
      <formula>MOD(ROWS($K$20:$K$28),2)=0</formula>
    </cfRule>
  </conditionalFormatting>
  <conditionalFormatting sqref="L20:L31">
    <cfRule type="dataBar" priority="19">
      <dataBar>
        <cfvo type="num" val="0"/>
        <cfvo type="num" val="amount.bar.limit"/>
        <color rgb="FF008AEF"/>
      </dataBar>
      <extLst>
        <ext xmlns:x14="http://schemas.microsoft.com/office/spreadsheetml/2009/9/main" uri="{B025F937-C7B1-47D3-B67F-A62EFF666E3E}">
          <x14:id>{3E6BA207-81A4-48DF-9A3E-4A0F9C20274F}</x14:id>
        </ext>
      </extLst>
    </cfRule>
  </conditionalFormatting>
  <conditionalFormatting sqref="N20:N30">
    <cfRule type="expression" priority="17" stopIfTrue="1">
      <formula>profit.icon.status="OFF"</formula>
    </cfRule>
    <cfRule type="iconSet" priority="18">
      <iconSet>
        <cfvo type="percent" val="0"/>
        <cfvo type="num" val="0.4"/>
        <cfvo type="num" val="0.6"/>
      </iconSet>
    </cfRule>
  </conditionalFormatting>
  <conditionalFormatting sqref="Q13:Q34">
    <cfRule type="expression" dxfId="1" priority="5">
      <formula>Q13=1</formula>
    </cfRule>
  </conditionalFormatting>
  <conditionalFormatting sqref="R13:W34">
    <cfRule type="expression" dxfId="0" priority="1">
      <formula>AND($R13&lt;&gt;"", MOD(ROW(),2)=0)</formula>
    </cfRule>
  </conditionalFormatting>
  <conditionalFormatting sqref="S13:S34">
    <cfRule type="dataBar" priority="6">
      <dataBar>
        <cfvo type="num" val="0"/>
        <cfvo type="num" val="amount.bar.limit2"/>
        <color rgb="FF008AEF"/>
      </dataBar>
      <extLst>
        <ext xmlns:x14="http://schemas.microsoft.com/office/spreadsheetml/2009/9/main" uri="{B025F937-C7B1-47D3-B67F-A62EFF666E3E}">
          <x14:id>{D5C81F12-C291-4461-B7D3-A987AE771296}</x14:id>
        </ext>
      </extLst>
    </cfRule>
  </conditionalFormatting>
  <conditionalFormatting sqref="V13:V34">
    <cfRule type="expression" priority="2" stopIfTrue="1">
      <formula>profit.icon.status="OFF"</formula>
    </cfRule>
    <cfRule type="iconSet" priority="3">
      <iconSet>
        <cfvo type="percent" val="0"/>
        <cfvo type="num" val="0.4"/>
        <cfvo type="num" val="0.6"/>
      </iconSet>
    </cfRule>
  </conditionalFormatting>
  <dataValidations count="6">
    <dataValidation type="list" allowBlank="1" showInputMessage="1" showErrorMessage="1" sqref="H36" xr:uid="{54524C10-6529-4BCA-BFC0-F5C47A8F2A77}">
      <formula1>sort.options.country.list</formula1>
    </dataValidation>
    <dataValidation type="list" allowBlank="1" showInputMessage="1" showErrorMessage="1" sqref="O19 W12" xr:uid="{0CF1735C-A954-4D27-870C-A379495B99FF}">
      <formula1>graph.options</formula1>
    </dataValidation>
    <dataValidation type="list" allowBlank="1" showInputMessage="1" showErrorMessage="1" sqref="L36" xr:uid="{91F6E617-2641-48C8-8DC3-2686960D2BF1}">
      <formula1>team.names</formula1>
    </dataValidation>
    <dataValidation type="list" allowBlank="1" showInputMessage="1" showErrorMessage="1" sqref="N36" xr:uid="{63765D1C-DC57-4332-8F1D-84C073AD1F57}">
      <formula1>sort.option.for.people.table</formula1>
    </dataValidation>
    <dataValidation type="list" allowBlank="1" showInputMessage="1" showErrorMessage="1" sqref="S36" xr:uid="{357FD381-1E6E-4DA8-93B2-91826ECDCE39}">
      <formula1>Sort.Options.product.table</formula1>
    </dataValidation>
    <dataValidation type="list" allowBlank="1" showInputMessage="1" showErrorMessage="1" sqref="U36" xr:uid="{83CEA5B0-1FFB-402A-A498-C469FD4A22A7}">
      <formula1>"ON,OFF"</formula1>
    </dataValidation>
  </dataValidations>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iconSet" priority="28" id="{26D3518B-2176-429E-B323-266C5828FF66}">
            <x14:iconSet iconSet="3Triangles" showValue="0">
              <x14:cfvo type="percent">
                <xm:f>0</xm:f>
              </x14:cfvo>
              <x14:cfvo type="num">
                <xm:f>0</xm:f>
              </x14:cfvo>
              <x14:cfvo type="num">
                <xm:f>0</xm:f>
              </x14:cfvo>
            </x14:iconSet>
          </x14:cfRule>
          <xm:sqref>E6</xm:sqref>
        </x14:conditionalFormatting>
        <x14:conditionalFormatting xmlns:xm="http://schemas.microsoft.com/office/excel/2006/main">
          <x14:cfRule type="expression" priority="22" id="{8AAE3CA2-71D6-4B1C-BEC0-81278F5D068F}">
            <xm:f>Calculations!$E$4&lt;3</xm:f>
            <x14:dxf>
              <font>
                <b/>
                <i val="0"/>
                <color theme="5" tint="-0.24994659260841701"/>
              </font>
            </x14:dxf>
          </x14:cfRule>
          <xm:sqref>E7 E12 E16 E21 E26 E30</xm:sqref>
        </x14:conditionalFormatting>
        <x14:conditionalFormatting xmlns:xm="http://schemas.microsoft.com/office/excel/2006/main">
          <x14:cfRule type="iconSet" priority="27" id="{AE8C13BF-76F9-4D0F-852B-B366D1B2F865}">
            <x14:iconSet iconSet="3Triangles" showValue="0">
              <x14:cfvo type="percent">
                <xm:f>0</xm:f>
              </x14:cfvo>
              <x14:cfvo type="num">
                <xm:f>0</xm:f>
              </x14:cfvo>
              <x14:cfvo type="num">
                <xm:f>0</xm:f>
              </x14:cfvo>
            </x14:iconSet>
          </x14:cfRule>
          <xm:sqref>E11</xm:sqref>
        </x14:conditionalFormatting>
        <x14:conditionalFormatting xmlns:xm="http://schemas.microsoft.com/office/excel/2006/main">
          <x14:cfRule type="iconSet" priority="26" id="{B34FC03B-5635-48CF-B170-12FF1743E8FC}">
            <x14:iconSet iconSet="3Triangles" showValue="0">
              <x14:cfvo type="percent">
                <xm:f>0</xm:f>
              </x14:cfvo>
              <x14:cfvo type="num">
                <xm:f>0</xm:f>
              </x14:cfvo>
              <x14:cfvo type="num">
                <xm:f>0</xm:f>
              </x14:cfvo>
            </x14:iconSet>
          </x14:cfRule>
          <xm:sqref>E15</xm:sqref>
        </x14:conditionalFormatting>
        <x14:conditionalFormatting xmlns:xm="http://schemas.microsoft.com/office/excel/2006/main">
          <x14:cfRule type="iconSet" priority="25" id="{E7E8A57E-ECCC-49BF-B616-A78DEB927669}">
            <x14:iconSet iconSet="3Triangles" showValue="0">
              <x14:cfvo type="percent">
                <xm:f>0</xm:f>
              </x14:cfvo>
              <x14:cfvo type="num">
                <xm:f>0</xm:f>
              </x14:cfvo>
              <x14:cfvo type="num">
                <xm:f>0</xm:f>
              </x14:cfvo>
            </x14:iconSet>
          </x14:cfRule>
          <xm:sqref>E20</xm:sqref>
        </x14:conditionalFormatting>
        <x14:conditionalFormatting xmlns:xm="http://schemas.microsoft.com/office/excel/2006/main">
          <x14:cfRule type="iconSet" priority="24" id="{4871C6D3-61F7-4403-AF81-8D32AC9D73EA}">
            <x14:iconSet iconSet="3Triangles" showValue="0">
              <x14:cfvo type="percent">
                <xm:f>0</xm:f>
              </x14:cfvo>
              <x14:cfvo type="num">
                <xm:f>0</xm:f>
              </x14:cfvo>
              <x14:cfvo type="num">
                <xm:f>0</xm:f>
              </x14:cfvo>
            </x14:iconSet>
          </x14:cfRule>
          <xm:sqref>E25</xm:sqref>
        </x14:conditionalFormatting>
        <x14:conditionalFormatting xmlns:xm="http://schemas.microsoft.com/office/excel/2006/main">
          <x14:cfRule type="iconSet" priority="23" id="{258A517B-3C88-4868-8B74-1BB5000F1279}">
            <x14:iconSet iconSet="3Triangles" showValue="0">
              <x14:cfvo type="percent">
                <xm:f>0</xm:f>
              </x14:cfvo>
              <x14:cfvo type="num">
                <xm:f>0</xm:f>
              </x14:cfvo>
              <x14:cfvo type="num">
                <xm:f>0</xm:f>
              </x14:cfvo>
            </x14:iconSet>
          </x14:cfRule>
          <xm:sqref>E29</xm:sqref>
        </x14:conditionalFormatting>
        <x14:conditionalFormatting xmlns:xm="http://schemas.microsoft.com/office/excel/2006/main">
          <x14:cfRule type="dataBar" id="{3E6BA207-81A4-48DF-9A3E-4A0F9C20274F}">
            <x14:dataBar minLength="0" maxLength="100" gradient="0">
              <x14:cfvo type="num">
                <xm:f>0</xm:f>
              </x14:cfvo>
              <x14:cfvo type="num">
                <xm:f>amount.bar.limit</xm:f>
              </x14:cfvo>
              <x14:negativeFillColor rgb="FFFF0000"/>
              <x14:axisColor rgb="FF000000"/>
            </x14:dataBar>
          </x14:cfRule>
          <xm:sqref>L20:L31</xm:sqref>
        </x14:conditionalFormatting>
        <x14:conditionalFormatting xmlns:xm="http://schemas.microsoft.com/office/excel/2006/main">
          <x14:cfRule type="dataBar" id="{D5C81F12-C291-4461-B7D3-A987AE771296}">
            <x14:dataBar minLength="0" maxLength="100" gradient="0">
              <x14:cfvo type="num">
                <xm:f>0</xm:f>
              </x14:cfvo>
              <x14:cfvo type="num">
                <xm:f>amount.bar.limit2</xm:f>
              </x14:cfvo>
              <x14:negativeFillColor rgb="FFFF0000"/>
              <x14:axisColor rgb="FF000000"/>
            </x14:dataBar>
          </x14:cfRule>
          <xm:sqref>S13:S34</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3BB1B228-0498-4C10-B548-D18779D96B07}">
          <x14:colorSeries rgb="FFDEA900"/>
          <x14:colorNegative rgb="FFD00000"/>
          <x14:colorAxis rgb="FF000000"/>
          <x14:colorMarkers rgb="FFD00000"/>
          <x14:colorFirst rgb="FFD00000"/>
          <x14:colorLast rgb="FFD00000"/>
          <x14:colorHigh rgb="FFD00000"/>
          <x14:colorLow rgb="FFD00000"/>
          <x14:sparklines>
            <x14:sparkline>
              <xm:f>Calculations!AG146:BH146</xm:f>
              <xm:sqref>W13</xm:sqref>
            </x14:sparkline>
            <x14:sparkline>
              <xm:f>Calculations!AG147:BH147</xm:f>
              <xm:sqref>W14</xm:sqref>
            </x14:sparkline>
            <x14:sparkline>
              <xm:f>Calculations!AG148:BH148</xm:f>
              <xm:sqref>W15</xm:sqref>
            </x14:sparkline>
            <x14:sparkline>
              <xm:f>Calculations!AG149:BH149</xm:f>
              <xm:sqref>W16</xm:sqref>
            </x14:sparkline>
            <x14:sparkline>
              <xm:f>Calculations!AG150:BH150</xm:f>
              <xm:sqref>W17</xm:sqref>
            </x14:sparkline>
            <x14:sparkline>
              <xm:f>Calculations!AG151:BH151</xm:f>
              <xm:sqref>W18</xm:sqref>
            </x14:sparkline>
            <x14:sparkline>
              <xm:f>Calculations!AG152:BH152</xm:f>
              <xm:sqref>W19</xm:sqref>
            </x14:sparkline>
            <x14:sparkline>
              <xm:f>Calculations!AG153:BH153</xm:f>
              <xm:sqref>W20</xm:sqref>
            </x14:sparkline>
            <x14:sparkline>
              <xm:f>Calculations!AG154:BH154</xm:f>
              <xm:sqref>W21</xm:sqref>
            </x14:sparkline>
            <x14:sparkline>
              <xm:f>Calculations!AG155:BH155</xm:f>
              <xm:sqref>W22</xm:sqref>
            </x14:sparkline>
            <x14:sparkline>
              <xm:f>Calculations!AG156:BH156</xm:f>
              <xm:sqref>W23</xm:sqref>
            </x14:sparkline>
            <x14:sparkline>
              <xm:f>Calculations!AG157:BH157</xm:f>
              <xm:sqref>W24</xm:sqref>
            </x14:sparkline>
            <x14:sparkline>
              <xm:f>Calculations!AG158:BH158</xm:f>
              <xm:sqref>W25</xm:sqref>
            </x14:sparkline>
            <x14:sparkline>
              <xm:f>Calculations!AG159:BH159</xm:f>
              <xm:sqref>W26</xm:sqref>
            </x14:sparkline>
            <x14:sparkline>
              <xm:f>Calculations!AG160:BH160</xm:f>
              <xm:sqref>W27</xm:sqref>
            </x14:sparkline>
            <x14:sparkline>
              <xm:f>Calculations!AG161:BH161</xm:f>
              <xm:sqref>W28</xm:sqref>
            </x14:sparkline>
            <x14:sparkline>
              <xm:f>Calculations!AG162:BH162</xm:f>
              <xm:sqref>W29</xm:sqref>
            </x14:sparkline>
            <x14:sparkline>
              <xm:f>Calculations!AG163:BH163</xm:f>
              <xm:sqref>W30</xm:sqref>
            </x14:sparkline>
            <x14:sparkline>
              <xm:f>Calculations!AG164:BH164</xm:f>
              <xm:sqref>W31</xm:sqref>
            </x14:sparkline>
            <x14:sparkline>
              <xm:f>Calculations!AG165:BH165</xm:f>
              <xm:sqref>W32</xm:sqref>
            </x14:sparkline>
            <x14:sparkline>
              <xm:f>Calculations!AG166:BH166</xm:f>
              <xm:sqref>W33</xm:sqref>
            </x14:sparkline>
            <x14:sparkline>
              <xm:f>Calculations!AG167:BH167</xm:f>
              <xm:sqref>W34</xm:sqref>
            </x14:sparkline>
          </x14:sparklines>
        </x14:sparklineGroup>
        <x14:sparklineGroup type="column" displayEmptyCellsAs="gap" xr2:uid="{EE315FF9-46F0-4D84-872E-0A5294B2BA0A}">
          <x14:colorSeries rgb="FFDEA900"/>
          <x14:colorNegative rgb="FFD00000"/>
          <x14:colorAxis rgb="FF000000"/>
          <x14:colorMarkers rgb="FFD00000"/>
          <x14:colorFirst rgb="FFD00000"/>
          <x14:colorLast rgb="FFD00000"/>
          <x14:colorHigh rgb="FFD00000"/>
          <x14:colorLow rgb="FFD00000"/>
          <x14:sparklines>
            <x14:sparkline>
              <xm:f>Calculations!U85:AV85</xm:f>
              <xm:sqref>O20</xm:sqref>
            </x14:sparkline>
            <x14:sparkline>
              <xm:f>Calculations!U86:AV86</xm:f>
              <xm:sqref>O21</xm:sqref>
            </x14:sparkline>
            <x14:sparkline>
              <xm:f>Calculations!U87:AV87</xm:f>
              <xm:sqref>O22</xm:sqref>
            </x14:sparkline>
            <x14:sparkline>
              <xm:f>Calculations!U88:AV88</xm:f>
              <xm:sqref>O23</xm:sqref>
            </x14:sparkline>
            <x14:sparkline>
              <xm:f>Calculations!U89:AV89</xm:f>
              <xm:sqref>O24</xm:sqref>
            </x14:sparkline>
            <x14:sparkline>
              <xm:f>Calculations!U90:AV90</xm:f>
              <xm:sqref>O25</xm:sqref>
            </x14:sparkline>
            <x14:sparkline>
              <xm:f>Calculations!U91:AV91</xm:f>
              <xm:sqref>O26</xm:sqref>
            </x14:sparkline>
            <x14:sparkline>
              <xm:f>Calculations!U92:AV92</xm:f>
              <xm:sqref>O27</xm:sqref>
            </x14:sparkline>
            <x14:sparkline>
              <xm:f>Calculations!U93:AV93</xm:f>
              <xm:sqref>O28</xm:sqref>
            </x14:sparkline>
          </x14:sparklines>
        </x14:sparklineGroup>
      </x14:sparklineGroup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54C0-3926-4DCF-A20E-ED912F5AA36A}">
  <dimension ref="C1:BM169"/>
  <sheetViews>
    <sheetView topLeftCell="A31" zoomScale="82" zoomScaleNormal="82" workbookViewId="0">
      <selection activeCell="O48" sqref="O48"/>
    </sheetView>
  </sheetViews>
  <sheetFormatPr defaultRowHeight="15.6" x14ac:dyDescent="0.35"/>
  <cols>
    <col min="1" max="2" width="4" customWidth="1"/>
    <col min="3" max="3" width="10.1796875" bestFit="1" customWidth="1"/>
    <col min="4" max="4" width="10.26953125" bestFit="1" customWidth="1"/>
    <col min="5" max="5" width="12.7265625" bestFit="1" customWidth="1"/>
    <col min="6" max="6" width="14.90625" bestFit="1" customWidth="1"/>
    <col min="7" max="7" width="11.90625" bestFit="1" customWidth="1"/>
    <col min="8" max="8" width="13.7265625" bestFit="1" customWidth="1"/>
    <col min="9" max="9" width="7.7265625" bestFit="1" customWidth="1"/>
    <col min="10" max="10" width="15.81640625" bestFit="1" customWidth="1"/>
    <col min="11" max="11" width="14.08984375" bestFit="1" customWidth="1"/>
    <col min="12" max="12" width="9.26953125" bestFit="1" customWidth="1"/>
    <col min="13" max="13" width="10.54296875" bestFit="1" customWidth="1"/>
    <col min="14" max="14" width="7.7265625" bestFit="1" customWidth="1"/>
    <col min="15" max="15" width="12.26953125" customWidth="1"/>
    <col min="16" max="16" width="11" bestFit="1" customWidth="1"/>
    <col min="17" max="17" width="12" bestFit="1" customWidth="1"/>
    <col min="18" max="18" width="11.54296875" bestFit="1" customWidth="1"/>
    <col min="19" max="19" width="12.7265625" bestFit="1" customWidth="1"/>
    <col min="20" max="20" width="13.453125" customWidth="1"/>
    <col min="21" max="21" width="13.54296875" bestFit="1" customWidth="1"/>
    <col min="22" max="22" width="16.6328125" customWidth="1"/>
    <col min="23" max="25" width="10.81640625" bestFit="1" customWidth="1"/>
    <col min="26" max="26" width="10.81640625" customWidth="1"/>
    <col min="27" max="27" width="10.81640625" bestFit="1" customWidth="1"/>
    <col min="28" max="28" width="11.6328125" customWidth="1"/>
    <col min="29" max="31" width="10.81640625" bestFit="1" customWidth="1"/>
    <col min="32" max="32" width="18.26953125" customWidth="1"/>
    <col min="33" max="288" width="10.81640625" bestFit="1" customWidth="1"/>
    <col min="289" max="289" width="11.08984375" bestFit="1" customWidth="1"/>
  </cols>
  <sheetData>
    <row r="1" spans="3:11" s="19" customFormat="1" ht="41.4" customHeight="1" x14ac:dyDescent="0.35">
      <c r="C1" s="21" t="s">
        <v>97</v>
      </c>
      <c r="D1" s="20"/>
      <c r="E1" s="20"/>
      <c r="F1" s="20"/>
    </row>
    <row r="3" spans="3:11" x14ac:dyDescent="0.35">
      <c r="C3" s="22" t="s">
        <v>7</v>
      </c>
      <c r="E3" t="s">
        <v>137</v>
      </c>
      <c r="J3" t="s">
        <v>169</v>
      </c>
      <c r="K3" s="39" t="str">
        <f>Dashboard!U36</f>
        <v>OFF</v>
      </c>
    </row>
    <row r="4" spans="3:11" x14ac:dyDescent="0.35">
      <c r="C4" t="s">
        <v>27</v>
      </c>
      <c r="E4">
        <f>COUNTA(C4:C6)</f>
        <v>1</v>
      </c>
      <c r="G4" t="str">
        <f>CHOOSE(E4,C4,"(multiple)","(all)")</f>
        <v>Bites</v>
      </c>
    </row>
    <row r="6" spans="3:11" x14ac:dyDescent="0.35">
      <c r="J6" t="s">
        <v>171</v>
      </c>
      <c r="K6" s="65">
        <f>MAX(sales[Date])</f>
        <v>44592</v>
      </c>
    </row>
    <row r="7" spans="3:11" x14ac:dyDescent="0.35">
      <c r="J7" t="s">
        <v>172</v>
      </c>
      <c r="K7" s="65">
        <f>K6-28</f>
        <v>44564</v>
      </c>
    </row>
    <row r="19" spans="3:26" ht="16.2" x14ac:dyDescent="0.35">
      <c r="P19" s="89" t="s">
        <v>122</v>
      </c>
      <c r="Q19" s="89"/>
    </row>
    <row r="20" spans="3:26" ht="16.2" x14ac:dyDescent="0.4">
      <c r="C20" s="22" t="s">
        <v>101</v>
      </c>
      <c r="F20" s="22" t="s">
        <v>120</v>
      </c>
      <c r="G20" s="22" t="s">
        <v>121</v>
      </c>
      <c r="H20" t="s">
        <v>98</v>
      </c>
      <c r="I20" t="s">
        <v>99</v>
      </c>
      <c r="J20" t="s">
        <v>100</v>
      </c>
      <c r="K20" t="s">
        <v>102</v>
      </c>
      <c r="L20" t="s">
        <v>103</v>
      </c>
      <c r="M20" t="s">
        <v>104</v>
      </c>
      <c r="N20" t="s">
        <v>105</v>
      </c>
      <c r="X20" s="27" t="s">
        <v>131</v>
      </c>
    </row>
    <row r="21" spans="3:26" ht="16.2" x14ac:dyDescent="0.4">
      <c r="C21" s="23" t="s">
        <v>98</v>
      </c>
      <c r="D21" s="25">
        <v>21701722</v>
      </c>
      <c r="F21" t="s">
        <v>107</v>
      </c>
      <c r="G21" t="s">
        <v>108</v>
      </c>
      <c r="H21" s="25">
        <v>984711</v>
      </c>
      <c r="I21" s="1">
        <v>72154</v>
      </c>
      <c r="J21" s="1">
        <v>22948</v>
      </c>
      <c r="K21" s="1">
        <v>147</v>
      </c>
      <c r="L21" s="24">
        <v>492656.02919999993</v>
      </c>
      <c r="M21" s="24">
        <v>492054.97080000007</v>
      </c>
      <c r="N21" s="26">
        <v>0.49969480466857796</v>
      </c>
      <c r="P21" s="47" t="s">
        <v>123</v>
      </c>
      <c r="Q21" s="47" t="s">
        <v>126</v>
      </c>
      <c r="R21" s="47" t="s">
        <v>127</v>
      </c>
      <c r="S21" s="47" t="s">
        <v>128</v>
      </c>
      <c r="T21" s="27"/>
      <c r="U21" s="27" t="s">
        <v>129</v>
      </c>
      <c r="V21" s="27" t="s">
        <v>130</v>
      </c>
      <c r="X21" s="36" t="s">
        <v>132</v>
      </c>
      <c r="Y21" s="27" t="s">
        <v>136</v>
      </c>
      <c r="Z21" s="27" t="s">
        <v>130</v>
      </c>
    </row>
    <row r="22" spans="3:26" ht="16.2" x14ac:dyDescent="0.4">
      <c r="C22" s="23" t="s">
        <v>99</v>
      </c>
      <c r="D22" s="1">
        <v>1344574</v>
      </c>
      <c r="F22" t="s">
        <v>106</v>
      </c>
      <c r="G22" t="s">
        <v>119</v>
      </c>
      <c r="H22" s="25">
        <v>615762</v>
      </c>
      <c r="I22" s="1">
        <v>39767</v>
      </c>
      <c r="J22" s="1">
        <v>20104</v>
      </c>
      <c r="K22" s="1">
        <v>109</v>
      </c>
      <c r="L22" s="24">
        <v>244709.81069999991</v>
      </c>
      <c r="M22" s="24">
        <v>371052.18930000009</v>
      </c>
      <c r="N22" s="26">
        <v>0.60259026912995617</v>
      </c>
      <c r="P22" s="48" t="s">
        <v>124</v>
      </c>
      <c r="Q22" s="29">
        <f>GETPIVOTDATA("[Measures].[Sum of Amount]",$F$20,"[sales].[Date (Month)]","[sales].[Date (Month)].&amp;[Jan]","[sales].[Date (Year)]","[sales].[Date (Year)].&amp;[2022]")</f>
        <v>984711</v>
      </c>
      <c r="R22" s="29">
        <f>GETPIVOTDATA("[Measures].[Sum of Amount]",$F$20,"[sales].[Date (Month)]","[sales].[Date (Month)].&amp;[Dec]","[sales].[Date (Year)]","[sales].[Date (Year)].&amp;[2021]")</f>
        <v>615762</v>
      </c>
      <c r="S22" s="30">
        <f t="shared" ref="S22:S27" si="0">Q22/R22-1</f>
        <v>0.59917468112679906</v>
      </c>
      <c r="T22" s="2"/>
      <c r="U22" s="29">
        <f>GETPIVOTDATA("[Measures].[Sum of Amount]",$C$20)</f>
        <v>21701722</v>
      </c>
      <c r="V22" s="29">
        <f>IF(E4=3,"",G41)</f>
        <v>7079821</v>
      </c>
      <c r="X22" t="s">
        <v>135</v>
      </c>
      <c r="Y22" t="str">
        <f>TEXT(U22,X22)</f>
        <v>$21.70 m</v>
      </c>
      <c r="Z22" t="str">
        <f>TEXT(V22,X22)</f>
        <v>$7.08 m</v>
      </c>
    </row>
    <row r="23" spans="3:26" ht="16.2" x14ac:dyDescent="0.4">
      <c r="C23" s="23" t="s">
        <v>100</v>
      </c>
      <c r="D23" s="1">
        <v>617694</v>
      </c>
      <c r="G23" t="s">
        <v>118</v>
      </c>
      <c r="H23" s="25">
        <v>546441</v>
      </c>
      <c r="I23" s="1">
        <v>34407</v>
      </c>
      <c r="J23" s="1">
        <v>15870</v>
      </c>
      <c r="K23" s="1">
        <v>86</v>
      </c>
      <c r="L23" s="24">
        <v>192785.72629999992</v>
      </c>
      <c r="M23" s="24">
        <v>353655.27370000008</v>
      </c>
      <c r="N23" s="26">
        <v>0.64719754502315907</v>
      </c>
      <c r="P23" s="48" t="s">
        <v>6</v>
      </c>
      <c r="Q23" s="31">
        <f>GETPIVOTDATA("[Measures].[Sum of Boxes]",$F$20,"[sales].[Date (Month)]","[sales].[Date (Month)].&amp;[Jan]","[sales].[Date (Year)]","[sales].[Date (Year)].&amp;[2022]")</f>
        <v>72154</v>
      </c>
      <c r="R23" s="31">
        <f>GETPIVOTDATA("[Measures].[Sum of Boxes]",$F$20,"[sales].[Date (Month)]","[sales].[Date (Month)].&amp;[Dec]","[sales].[Date (Year)]","[sales].[Date (Year)].&amp;[2021]")</f>
        <v>39767</v>
      </c>
      <c r="S23" s="30">
        <f t="shared" si="0"/>
        <v>0.8144189906203636</v>
      </c>
      <c r="T23" s="2"/>
      <c r="U23" s="29">
        <f>GETPIVOTDATA("[Measures].[Sum of Boxes]",$C$20)</f>
        <v>1344574</v>
      </c>
      <c r="V23" s="5">
        <f>IF(E4=3,"",G42)</f>
        <v>441952</v>
      </c>
      <c r="X23" t="s">
        <v>133</v>
      </c>
      <c r="Y23" t="str">
        <f>TEXT(U23,X23)</f>
        <v>1,344.6k</v>
      </c>
      <c r="Z23" t="str">
        <f>TEXT(V23,X23)</f>
        <v>442.0k</v>
      </c>
    </row>
    <row r="24" spans="3:26" ht="16.2" x14ac:dyDescent="0.4">
      <c r="C24" s="23" t="s">
        <v>102</v>
      </c>
      <c r="D24" s="1">
        <v>3791</v>
      </c>
      <c r="G24" t="s">
        <v>117</v>
      </c>
      <c r="H24" s="25">
        <v>544222</v>
      </c>
      <c r="I24" s="1">
        <v>32778</v>
      </c>
      <c r="J24" s="1">
        <v>14933</v>
      </c>
      <c r="K24" s="1">
        <v>89</v>
      </c>
      <c r="L24" s="24">
        <v>208381.52370000011</v>
      </c>
      <c r="M24" s="24">
        <v>335840.47629999986</v>
      </c>
      <c r="N24" s="26">
        <v>0.61710198466802124</v>
      </c>
      <c r="P24" s="48" t="s">
        <v>125</v>
      </c>
      <c r="Q24" s="2">
        <f>GETPIVOTDATA("[Measures].[Total Shipments]",$F$20,"[sales].[Date (Month)]","[sales].[Date (Month)].&amp;[Jan]","[sales].[Date (Year)]","[sales].[Date (Year)].&amp;[2022]")</f>
        <v>147</v>
      </c>
      <c r="R24" s="2">
        <f>GETPIVOTDATA("[Measures].[Total Shipments]",$F$20,"[sales].[Date (Month)]","[sales].[Date (Month)].&amp;[Dec]","[sales].[Date (Year)]","[sales].[Date (Year)].&amp;[2021]")</f>
        <v>109</v>
      </c>
      <c r="S24" s="30">
        <f t="shared" si="0"/>
        <v>0.34862385321100908</v>
      </c>
      <c r="T24" s="2"/>
      <c r="U24" s="29">
        <f>GETPIVOTDATA("[Measures].[Total Shipments]",$C$20)</f>
        <v>3791</v>
      </c>
      <c r="V24" s="5">
        <f>IF(E4=3,"",G44)</f>
        <v>1197</v>
      </c>
      <c r="X24" t="s">
        <v>134</v>
      </c>
      <c r="Y24" t="str">
        <f>TEXT(U24,X24)</f>
        <v>3,791</v>
      </c>
      <c r="Z24" t="str">
        <f>TEXT(V24,X24)</f>
        <v>1,197</v>
      </c>
    </row>
    <row r="25" spans="3:26" ht="16.2" x14ac:dyDescent="0.4">
      <c r="C25" s="23" t="s">
        <v>103</v>
      </c>
      <c r="D25" s="24">
        <v>6681539.3595000003</v>
      </c>
      <c r="G25" t="s">
        <v>116</v>
      </c>
      <c r="H25" s="25">
        <v>349783</v>
      </c>
      <c r="I25" s="1">
        <v>19168</v>
      </c>
      <c r="J25" s="1">
        <v>10720</v>
      </c>
      <c r="K25" s="1">
        <v>64</v>
      </c>
      <c r="L25" s="24">
        <v>135064.10100000002</v>
      </c>
      <c r="M25" s="24">
        <v>214718.89899999998</v>
      </c>
      <c r="N25" s="26">
        <v>0.61386316373294292</v>
      </c>
      <c r="P25" s="48" t="s">
        <v>103</v>
      </c>
      <c r="Q25" s="32">
        <f>GETPIVOTDATA("[Measures].[Total Cost]",$F$20,"[sales].[Date (Month)]","[sales].[Date (Month)].&amp;[Jan]","[sales].[Date (Year)]","[sales].[Date (Year)].&amp;[2022]")</f>
        <v>492656.02919999993</v>
      </c>
      <c r="R25" s="32">
        <f>GETPIVOTDATA("[Measures].[Total Cost]",$F$20,"[sales].[Date (Month)]","[sales].[Date (Month)].&amp;[Dec]","[sales].[Date (Year)]","[sales].[Date (Year)].&amp;[2021]")</f>
        <v>244709.81069999991</v>
      </c>
      <c r="S25" s="30">
        <f t="shared" si="0"/>
        <v>1.0132254926385755</v>
      </c>
      <c r="T25" s="2"/>
      <c r="U25" s="29">
        <f>GETPIVOTDATA("[Measures].[Total Cost]",$C$20)</f>
        <v>6681539.3595000003</v>
      </c>
      <c r="V25" s="33">
        <f>IF(E4=3,"",G45)</f>
        <v>2812784.9342999943</v>
      </c>
      <c r="X25" t="s">
        <v>135</v>
      </c>
      <c r="Y25" t="str">
        <f>TEXT(U25,X25)</f>
        <v>$6.68 m</v>
      </c>
      <c r="Z25" t="str">
        <f>TEXT(V25,X25)</f>
        <v>$2.81 m</v>
      </c>
    </row>
    <row r="26" spans="3:26" ht="16.2" x14ac:dyDescent="0.4">
      <c r="C26" s="23" t="s">
        <v>104</v>
      </c>
      <c r="D26" s="24">
        <v>15020182.6405</v>
      </c>
      <c r="G26" t="s">
        <v>115</v>
      </c>
      <c r="H26" s="25">
        <v>447741</v>
      </c>
      <c r="I26" s="1">
        <v>26549</v>
      </c>
      <c r="J26" s="1">
        <v>11702</v>
      </c>
      <c r="K26" s="1">
        <v>81</v>
      </c>
      <c r="L26" s="24">
        <v>174960.86980000001</v>
      </c>
      <c r="M26" s="24">
        <v>272780.13020000001</v>
      </c>
      <c r="N26" s="26">
        <v>0.60923643400984051</v>
      </c>
      <c r="P26" s="48" t="s">
        <v>104</v>
      </c>
      <c r="Q26" s="29">
        <f>GETPIVOTDATA("[Measures].[Total Profit]",$F$20,"[sales].[Date (Month)]","[sales].[Date (Month)].&amp;[Jan]","[sales].[Date (Year)]","[sales].[Date (Year)].&amp;[2022]")</f>
        <v>492054.97080000007</v>
      </c>
      <c r="R26" s="29">
        <f>GETPIVOTDATA("[Measures].[Total Profit]",$F$20,"[sales].[Date (Month)]","[sales].[Date (Month)].&amp;[Dec]","[sales].[Date (Year)]","[sales].[Date (Year)].&amp;[2021]")</f>
        <v>371052.18930000009</v>
      </c>
      <c r="S26" s="30">
        <f t="shared" si="0"/>
        <v>0.32610717572715298</v>
      </c>
      <c r="T26" s="2"/>
      <c r="U26" s="29">
        <f>GETPIVOTDATA("[Measures].[Total Profit]",$C$20)</f>
        <v>15020182.6405</v>
      </c>
      <c r="V26" s="33">
        <f>IF(E4=3,"",G46)</f>
        <v>4267036.0657000057</v>
      </c>
      <c r="X26" t="s">
        <v>135</v>
      </c>
      <c r="Y26" t="str">
        <f>TEXT(U26,X26)</f>
        <v>$15.02 m</v>
      </c>
      <c r="Z26" t="str">
        <f>TEXT(V26,X26)</f>
        <v>$4.27 m</v>
      </c>
    </row>
    <row r="27" spans="3:26" ht="16.2" x14ac:dyDescent="0.4">
      <c r="C27" s="23" t="s">
        <v>105</v>
      </c>
      <c r="D27" s="26">
        <v>0.69211939220767826</v>
      </c>
      <c r="G27" t="s">
        <v>114</v>
      </c>
      <c r="H27" s="25">
        <v>550249</v>
      </c>
      <c r="I27" s="1">
        <v>36332</v>
      </c>
      <c r="J27" s="1">
        <v>15278</v>
      </c>
      <c r="K27" s="1">
        <v>95</v>
      </c>
      <c r="L27" s="24">
        <v>210530.40830000007</v>
      </c>
      <c r="M27" s="24">
        <v>339718.59169999993</v>
      </c>
      <c r="N27" s="26">
        <v>0.61739065713885888</v>
      </c>
      <c r="P27" s="48" t="s">
        <v>105</v>
      </c>
      <c r="Q27" s="30">
        <f>GETPIVOTDATA("[Measures].[Profit %]",$F$20,"[sales].[Date (Month)]","[sales].[Date (Month)].&amp;[Jan]","[sales].[Date (Year)]","[sales].[Date (Year)].&amp;[2022]")</f>
        <v>0.49969480466857796</v>
      </c>
      <c r="R27" s="30">
        <f>GETPIVOTDATA("[Measures].[Profit %]",$F$20,"[sales].[Date (Month)]","[sales].[Date (Month)].&amp;[Dec]","[sales].[Date (Year)]","[sales].[Date (Year)].&amp;[2021]")</f>
        <v>0.60259026912995617</v>
      </c>
      <c r="S27" s="30">
        <f t="shared" si="0"/>
        <v>-0.17075527059197748</v>
      </c>
      <c r="T27" s="2"/>
      <c r="U27" s="34">
        <f>GETPIVOTDATA("[Measures].[Profit %]",$C$20)</f>
        <v>0.69211939220767826</v>
      </c>
      <c r="V27" s="35">
        <f>IF(E4=3,"",G47)</f>
        <v>0.60270394769867852</v>
      </c>
      <c r="X27" s="38">
        <v>0</v>
      </c>
      <c r="Y27" s="34">
        <f>GETPIVOTDATA("[Measures].[Profit %]",$C$20)</f>
        <v>0.69211939220767826</v>
      </c>
      <c r="Z27" s="37">
        <f>V27</f>
        <v>0.60270394769867852</v>
      </c>
    </row>
    <row r="28" spans="3:26" x14ac:dyDescent="0.35">
      <c r="G28" t="s">
        <v>113</v>
      </c>
      <c r="H28" s="25">
        <v>452172</v>
      </c>
      <c r="I28" s="1">
        <v>27917</v>
      </c>
      <c r="J28" s="1">
        <v>13407</v>
      </c>
      <c r="K28" s="1">
        <v>84</v>
      </c>
      <c r="L28" s="24">
        <v>198910.50370000012</v>
      </c>
      <c r="M28" s="24">
        <v>253261.49629999988</v>
      </c>
      <c r="N28" s="26">
        <v>0.56009990954769395</v>
      </c>
    </row>
    <row r="29" spans="3:26" x14ac:dyDescent="0.35">
      <c r="G29" t="s">
        <v>112</v>
      </c>
      <c r="H29" s="25">
        <v>517300</v>
      </c>
      <c r="I29" s="1">
        <v>30919</v>
      </c>
      <c r="J29" s="1">
        <v>12914</v>
      </c>
      <c r="K29" s="1">
        <v>84</v>
      </c>
      <c r="L29" s="24">
        <v>169738.28969999996</v>
      </c>
      <c r="M29" s="24">
        <v>347561.71030000004</v>
      </c>
      <c r="N29" s="26">
        <v>0.67187649391069015</v>
      </c>
    </row>
    <row r="30" spans="3:26" x14ac:dyDescent="0.35">
      <c r="G30" t="s">
        <v>111</v>
      </c>
      <c r="H30" s="25">
        <v>417690</v>
      </c>
      <c r="I30" s="1">
        <v>25284</v>
      </c>
      <c r="J30" s="1">
        <v>12994</v>
      </c>
      <c r="K30" s="1">
        <v>77</v>
      </c>
      <c r="L30" s="24">
        <v>149917.82480000003</v>
      </c>
      <c r="M30" s="24">
        <v>267772.17519999994</v>
      </c>
      <c r="N30" s="26">
        <v>0.64107873111637803</v>
      </c>
    </row>
    <row r="31" spans="3:26" x14ac:dyDescent="0.35">
      <c r="G31" t="s">
        <v>110</v>
      </c>
      <c r="H31" s="25">
        <v>517545</v>
      </c>
      <c r="I31" s="1">
        <v>29535</v>
      </c>
      <c r="J31" s="1">
        <v>13066</v>
      </c>
      <c r="K31" s="1">
        <v>89</v>
      </c>
      <c r="L31" s="24">
        <v>192398.67150000008</v>
      </c>
      <c r="M31" s="24">
        <v>325146.32849999995</v>
      </c>
      <c r="N31" s="26">
        <v>0.62824745384459313</v>
      </c>
    </row>
    <row r="32" spans="3:26" x14ac:dyDescent="0.35">
      <c r="G32" t="s">
        <v>109</v>
      </c>
      <c r="H32" s="25">
        <v>615013</v>
      </c>
      <c r="I32" s="1">
        <v>37254</v>
      </c>
      <c r="J32" s="1">
        <v>17093</v>
      </c>
      <c r="K32" s="1">
        <v>104</v>
      </c>
      <c r="L32" s="24">
        <v>233702.37050000011</v>
      </c>
      <c r="M32" s="24">
        <v>381310.62949999992</v>
      </c>
      <c r="N32" s="26">
        <v>0.6200041779604657</v>
      </c>
    </row>
    <row r="33" spans="3:14" x14ac:dyDescent="0.35">
      <c r="G33" t="s">
        <v>108</v>
      </c>
      <c r="H33" s="25">
        <v>521192</v>
      </c>
      <c r="I33" s="1">
        <v>29888</v>
      </c>
      <c r="J33" s="1">
        <v>12128</v>
      </c>
      <c r="K33" s="1">
        <v>88</v>
      </c>
      <c r="L33" s="24">
        <v>209028.80509999997</v>
      </c>
      <c r="M33" s="24">
        <v>312163.1949</v>
      </c>
      <c r="N33" s="26">
        <v>0.5989408795606993</v>
      </c>
    </row>
    <row r="40" spans="3:14" x14ac:dyDescent="0.35">
      <c r="C40" s="22" t="s">
        <v>101</v>
      </c>
      <c r="F40" s="22" t="s">
        <v>101</v>
      </c>
    </row>
    <row r="41" spans="3:14" x14ac:dyDescent="0.35">
      <c r="C41" t="s">
        <v>98</v>
      </c>
      <c r="D41" s="25">
        <v>7079821</v>
      </c>
      <c r="F41" t="s">
        <v>98</v>
      </c>
      <c r="G41" s="25">
        <v>7079821</v>
      </c>
    </row>
    <row r="42" spans="3:14" x14ac:dyDescent="0.35">
      <c r="C42" t="s">
        <v>99</v>
      </c>
      <c r="D42" s="1">
        <v>441952</v>
      </c>
      <c r="F42" t="s">
        <v>99</v>
      </c>
      <c r="G42" s="1">
        <v>441952</v>
      </c>
    </row>
    <row r="43" spans="3:14" x14ac:dyDescent="0.35">
      <c r="C43" t="s">
        <v>100</v>
      </c>
      <c r="D43" s="1">
        <v>193157</v>
      </c>
      <c r="F43" t="s">
        <v>100</v>
      </c>
      <c r="G43" s="1">
        <v>193157</v>
      </c>
    </row>
    <row r="44" spans="3:14" x14ac:dyDescent="0.35">
      <c r="C44" t="s">
        <v>102</v>
      </c>
      <c r="D44" s="1">
        <v>1197</v>
      </c>
      <c r="F44" t="s">
        <v>102</v>
      </c>
      <c r="G44" s="1">
        <v>1197</v>
      </c>
    </row>
    <row r="45" spans="3:14" x14ac:dyDescent="0.35">
      <c r="C45" t="s">
        <v>103</v>
      </c>
      <c r="D45" s="24">
        <v>2812784.9342999943</v>
      </c>
      <c r="F45" t="s">
        <v>103</v>
      </c>
      <c r="G45" s="24">
        <v>2812784.9342999943</v>
      </c>
    </row>
    <row r="46" spans="3:14" x14ac:dyDescent="0.35">
      <c r="C46" t="s">
        <v>104</v>
      </c>
      <c r="D46" s="24">
        <v>4267036.0657000057</v>
      </c>
      <c r="F46" t="s">
        <v>104</v>
      </c>
      <c r="G46" s="24">
        <v>4267036.0657000057</v>
      </c>
    </row>
    <row r="47" spans="3:14" x14ac:dyDescent="0.35">
      <c r="C47" t="s">
        <v>105</v>
      </c>
      <c r="D47" s="26">
        <v>0.60270394769867852</v>
      </c>
      <c r="F47" t="s">
        <v>105</v>
      </c>
      <c r="G47" s="26">
        <v>0.60270394769867852</v>
      </c>
    </row>
    <row r="60" spans="3:29" ht="16.2" x14ac:dyDescent="0.4">
      <c r="C60" s="28" t="s">
        <v>138</v>
      </c>
      <c r="K60" s="28" t="s">
        <v>140</v>
      </c>
      <c r="M60" s="28" t="s">
        <v>143</v>
      </c>
      <c r="P60" s="27" t="s">
        <v>130</v>
      </c>
      <c r="Q60" s="28"/>
      <c r="S60" s="28" t="s">
        <v>145</v>
      </c>
      <c r="T60" s="90" t="s">
        <v>146</v>
      </c>
      <c r="U60" s="90"/>
      <c r="V60" s="90" t="s">
        <v>147</v>
      </c>
      <c r="W60" s="90"/>
      <c r="AA60" t="s">
        <v>149</v>
      </c>
    </row>
    <row r="61" spans="3:29" ht="16.2" x14ac:dyDescent="0.4">
      <c r="C61" s="22" t="s">
        <v>139</v>
      </c>
      <c r="D61" t="s">
        <v>98</v>
      </c>
      <c r="E61" t="s">
        <v>105</v>
      </c>
      <c r="G61" s="22" t="s">
        <v>139</v>
      </c>
      <c r="H61" t="s">
        <v>98</v>
      </c>
      <c r="I61" t="s">
        <v>105</v>
      </c>
      <c r="M61" s="41" t="s">
        <v>83</v>
      </c>
      <c r="N61" s="41" t="s">
        <v>141</v>
      </c>
      <c r="O61" s="41" t="s">
        <v>105</v>
      </c>
      <c r="P61" s="42" t="s">
        <v>141</v>
      </c>
      <c r="Q61" s="42" t="s">
        <v>144</v>
      </c>
      <c r="S61" s="43" t="s">
        <v>83</v>
      </c>
      <c r="T61" s="43" t="s">
        <v>141</v>
      </c>
      <c r="U61" s="43" t="s">
        <v>105</v>
      </c>
      <c r="V61" s="43" t="s">
        <v>141</v>
      </c>
      <c r="W61" s="43" t="s">
        <v>144</v>
      </c>
      <c r="Y61" s="43" t="s">
        <v>148</v>
      </c>
      <c r="AA61" s="43" t="s">
        <v>83</v>
      </c>
      <c r="AB61" s="43" t="s">
        <v>150</v>
      </c>
      <c r="AC61" s="43" t="s">
        <v>151</v>
      </c>
    </row>
    <row r="62" spans="3:29" ht="16.2" x14ac:dyDescent="0.4">
      <c r="C62" s="23" t="s">
        <v>40</v>
      </c>
      <c r="D62">
        <v>3545052</v>
      </c>
      <c r="E62" s="26">
        <v>0.6843165872037984</v>
      </c>
      <c r="G62" s="23" t="s">
        <v>40</v>
      </c>
      <c r="H62">
        <v>1157947</v>
      </c>
      <c r="I62" s="26">
        <v>0.57225983063128105</v>
      </c>
      <c r="K62" t="s">
        <v>141</v>
      </c>
      <c r="L62" s="49" t="s">
        <v>135</v>
      </c>
      <c r="M62" s="40" t="s">
        <v>40</v>
      </c>
      <c r="N62">
        <f t="shared" ref="N62:O67" si="1">D62</f>
        <v>3545052</v>
      </c>
      <c r="O62" s="26">
        <f t="shared" si="1"/>
        <v>0.6843165872037984</v>
      </c>
      <c r="P62">
        <f t="shared" ref="P62:Q67" si="2">H62</f>
        <v>1157947</v>
      </c>
      <c r="Q62" s="26">
        <f t="shared" si="2"/>
        <v>0.57225983063128105</v>
      </c>
      <c r="S62" s="27" t="str" cm="1">
        <f t="array" ref="S62:W67">_xlfn._xlws.SORT(M62:Q67,K67+1,-1)</f>
        <v>New Zealand</v>
      </c>
      <c r="T62" s="2">
        <v>3776766</v>
      </c>
      <c r="U62" s="2">
        <v>0.67625100734331955</v>
      </c>
      <c r="V62" s="2">
        <v>1270619</v>
      </c>
      <c r="W62" s="2">
        <v>0.58014769242392872</v>
      </c>
      <c r="Y62">
        <f t="shared" ref="Y62:Y67" si="3">_xlfn.XMATCH(S62,Country.names)</f>
        <v>4</v>
      </c>
      <c r="AA62" t="str" cm="1">
        <f t="array" ref="AA62:AA67">S62:S67</f>
        <v>New Zealand</v>
      </c>
      <c r="AB62" s="54" t="str" cm="1">
        <f t="array" ref="AB62">TEXT(IF(K67=1,T62,U62),INDEX(L62:L63,K67))</f>
        <v>$3.78 m</v>
      </c>
      <c r="AC62" t="str" cm="1">
        <f t="array" ref="AC62">IF(E4=3,"",TEXT(IF(K67=1,V62,W62),INDEX(L62:L63,K67)))</f>
        <v>$1.27 m</v>
      </c>
    </row>
    <row r="63" spans="3:29" ht="16.2" x14ac:dyDescent="0.4">
      <c r="C63" s="23" t="s">
        <v>24</v>
      </c>
      <c r="D63">
        <v>3583769</v>
      </c>
      <c r="E63" s="26">
        <v>0.68941683682737409</v>
      </c>
      <c r="G63" s="23" t="s">
        <v>24</v>
      </c>
      <c r="H63">
        <v>1207171</v>
      </c>
      <c r="I63" s="26">
        <v>0.61303013475307155</v>
      </c>
      <c r="K63" t="s">
        <v>105</v>
      </c>
      <c r="L63" s="49" t="s">
        <v>152</v>
      </c>
      <c r="M63" s="40" t="s">
        <v>24</v>
      </c>
      <c r="N63">
        <f t="shared" si="1"/>
        <v>3583769</v>
      </c>
      <c r="O63" s="26">
        <f t="shared" si="1"/>
        <v>0.68941683682737409</v>
      </c>
      <c r="P63">
        <f t="shared" si="2"/>
        <v>1207171</v>
      </c>
      <c r="Q63" s="26">
        <f t="shared" si="2"/>
        <v>0.61303013475307155</v>
      </c>
      <c r="S63" s="27" t="str">
        <v>India</v>
      </c>
      <c r="T63" s="2">
        <v>3760400</v>
      </c>
      <c r="U63" s="2">
        <v>0.69917076265822797</v>
      </c>
      <c r="V63" s="2">
        <v>1137066</v>
      </c>
      <c r="W63" s="2">
        <v>0.61002345607027197</v>
      </c>
      <c r="Y63">
        <f t="shared" si="3"/>
        <v>3</v>
      </c>
      <c r="AA63" t="str">
        <v>India</v>
      </c>
      <c r="AB63" t="str" cm="1">
        <f t="array" ref="AB63">TEXT(IF(K67=1,T63,U63),INDEX(L62:L63,K67))</f>
        <v>$3.76 m</v>
      </c>
      <c r="AC63" t="str" cm="1">
        <f t="array" ref="AC63">IF(E4=3,"",TEXT(IF(K67=1,V63,W63),INDEX(L62:L63,K67)))</f>
        <v>$1.14 m</v>
      </c>
    </row>
    <row r="64" spans="3:29" ht="16.2" x14ac:dyDescent="0.4">
      <c r="C64" s="23" t="s">
        <v>20</v>
      </c>
      <c r="D64">
        <v>3760400</v>
      </c>
      <c r="E64" s="26">
        <v>0.69917076265822797</v>
      </c>
      <c r="G64" s="23" t="s">
        <v>20</v>
      </c>
      <c r="H64">
        <v>1137066</v>
      </c>
      <c r="I64" s="26">
        <v>0.61002345607027197</v>
      </c>
      <c r="M64" s="40" t="s">
        <v>20</v>
      </c>
      <c r="N64">
        <f t="shared" si="1"/>
        <v>3760400</v>
      </c>
      <c r="O64" s="26">
        <f t="shared" si="1"/>
        <v>0.69917076265822797</v>
      </c>
      <c r="P64">
        <f t="shared" si="2"/>
        <v>1137066</v>
      </c>
      <c r="Q64" s="26">
        <f t="shared" si="2"/>
        <v>0.61002345607027197</v>
      </c>
      <c r="S64" s="27" t="str">
        <v>UK</v>
      </c>
      <c r="T64" s="2">
        <v>3590153</v>
      </c>
      <c r="U64" s="2">
        <v>0.69853347339235949</v>
      </c>
      <c r="V64" s="2">
        <v>1134455</v>
      </c>
      <c r="W64" s="2">
        <v>0.6105490201021635</v>
      </c>
      <c r="Y64">
        <f t="shared" si="3"/>
        <v>5</v>
      </c>
      <c r="AA64" t="str">
        <v>UK</v>
      </c>
      <c r="AB64" t="str" cm="1">
        <f t="array" ref="AB64">TEXT(IF(K67=1,T64,U64),INDEX(L62:L63,K67))</f>
        <v>$3.59 m</v>
      </c>
      <c r="AC64" t="str" cm="1">
        <f t="array" ref="AC64">IF(E4=3,"",TEXT(IF(K67=1,V64,W64),INDEX(L62:L63,K67)))</f>
        <v>$1.13 m</v>
      </c>
    </row>
    <row r="65" spans="3:29" ht="16.2" x14ac:dyDescent="0.4">
      <c r="C65" s="23" t="s">
        <v>15</v>
      </c>
      <c r="D65">
        <v>3776766</v>
      </c>
      <c r="E65" s="26">
        <v>0.67625100734331955</v>
      </c>
      <c r="G65" s="23" t="s">
        <v>15</v>
      </c>
      <c r="H65">
        <v>1270619</v>
      </c>
      <c r="I65" s="26">
        <v>0.58014769242392872</v>
      </c>
      <c r="K65" s="28" t="s">
        <v>142</v>
      </c>
      <c r="M65" s="40" t="s">
        <v>15</v>
      </c>
      <c r="N65">
        <f t="shared" si="1"/>
        <v>3776766</v>
      </c>
      <c r="O65" s="26">
        <f t="shared" si="1"/>
        <v>0.67625100734331955</v>
      </c>
      <c r="P65">
        <f t="shared" si="2"/>
        <v>1270619</v>
      </c>
      <c r="Q65" s="26">
        <f t="shared" si="2"/>
        <v>0.58014769242392872</v>
      </c>
      <c r="S65" s="27" t="str">
        <v>Canada</v>
      </c>
      <c r="T65" s="2">
        <v>3583769</v>
      </c>
      <c r="U65" s="2">
        <v>0.68941683682737409</v>
      </c>
      <c r="V65" s="2">
        <v>1207171</v>
      </c>
      <c r="W65" s="2">
        <v>0.61303013475307155</v>
      </c>
      <c r="Y65">
        <f t="shared" si="3"/>
        <v>2</v>
      </c>
      <c r="AA65" t="str">
        <v>Canada</v>
      </c>
      <c r="AB65" t="str" cm="1">
        <f t="array" ref="AB65">TEXT(IF(K67=1,T65,U65),INDEX(L62:L63,K67))</f>
        <v>$3.58 m</v>
      </c>
      <c r="AC65" t="str" cm="1">
        <f t="array" ref="AC65">IF(E4=3,"",TEXT(IF(K67=1,V65,W65),INDEX(L62:L63,K67)))</f>
        <v>$1.21 m</v>
      </c>
    </row>
    <row r="66" spans="3:29" ht="16.2" x14ac:dyDescent="0.4">
      <c r="C66" s="23" t="s">
        <v>45</v>
      </c>
      <c r="D66">
        <v>3590153</v>
      </c>
      <c r="E66" s="26">
        <v>0.69853347339235949</v>
      </c>
      <c r="G66" s="23" t="s">
        <v>45</v>
      </c>
      <c r="H66">
        <v>1134455</v>
      </c>
      <c r="I66" s="26">
        <v>0.6105490201021635</v>
      </c>
      <c r="K66" s="39" t="str">
        <f>Dashboard!H36</f>
        <v>Sales</v>
      </c>
      <c r="M66" s="40" t="s">
        <v>45</v>
      </c>
      <c r="N66">
        <f t="shared" si="1"/>
        <v>3590153</v>
      </c>
      <c r="O66" s="26">
        <f t="shared" si="1"/>
        <v>0.69853347339235949</v>
      </c>
      <c r="P66">
        <f t="shared" si="2"/>
        <v>1134455</v>
      </c>
      <c r="Q66" s="26">
        <f t="shared" si="2"/>
        <v>0.6105490201021635</v>
      </c>
      <c r="S66" s="27" t="str">
        <v>Australia</v>
      </c>
      <c r="T66" s="2">
        <v>3545052</v>
      </c>
      <c r="U66" s="2">
        <v>0.6843165872037984</v>
      </c>
      <c r="V66" s="2">
        <v>1157947</v>
      </c>
      <c r="W66" s="2">
        <v>0.57225983063128105</v>
      </c>
      <c r="Y66">
        <f t="shared" si="3"/>
        <v>1</v>
      </c>
      <c r="AA66" t="str">
        <v>Australia</v>
      </c>
      <c r="AB66" t="str" cm="1">
        <f t="array" ref="AB66">TEXT(IF(K67=1,T66,U66),INDEX(L62:L63,K67))</f>
        <v>$3.55 m</v>
      </c>
      <c r="AC66" t="str" cm="1">
        <f t="array" ref="AC66">IF(E4=3,"",TEXT(IF(K67=1,V66,W66),INDEX(L62:L63,K67)))</f>
        <v>$1.16 m</v>
      </c>
    </row>
    <row r="67" spans="3:29" ht="16.2" x14ac:dyDescent="0.4">
      <c r="C67" s="23" t="s">
        <v>28</v>
      </c>
      <c r="D67">
        <v>3445582</v>
      </c>
      <c r="E67" s="26">
        <v>0.70597317768086809</v>
      </c>
      <c r="G67" s="23" t="s">
        <v>28</v>
      </c>
      <c r="H67">
        <v>1172563</v>
      </c>
      <c r="I67" s="26">
        <v>0.63189211180977034</v>
      </c>
      <c r="K67">
        <f>_xlfn.XMATCH(K66,sort.options.country.list)</f>
        <v>1</v>
      </c>
      <c r="M67" s="40" t="s">
        <v>28</v>
      </c>
      <c r="N67">
        <f t="shared" si="1"/>
        <v>3445582</v>
      </c>
      <c r="O67" s="26">
        <f t="shared" si="1"/>
        <v>0.70597317768086809</v>
      </c>
      <c r="P67">
        <f t="shared" si="2"/>
        <v>1172563</v>
      </c>
      <c r="Q67" s="26">
        <f t="shared" si="2"/>
        <v>0.63189211180977034</v>
      </c>
      <c r="S67" s="27" t="str">
        <v>USA</v>
      </c>
      <c r="T67" s="2">
        <v>3445582</v>
      </c>
      <c r="U67" s="2">
        <v>0.70597317768086809</v>
      </c>
      <c r="V67" s="2">
        <v>1172563</v>
      </c>
      <c r="W67" s="2">
        <v>0.63189211180977034</v>
      </c>
      <c r="Y67">
        <f t="shared" si="3"/>
        <v>6</v>
      </c>
      <c r="AA67" t="str">
        <v>USA</v>
      </c>
      <c r="AB67" t="str" cm="1">
        <f t="array" ref="AB67">TEXT(IF(K67=1,T67,U67),INDEX(L62:L63,K67))</f>
        <v>$3.45 m</v>
      </c>
      <c r="AC67" t="str" cm="1">
        <f t="array" ref="AC67">IF(E4=3,"",TEXT(IF(K67=1,V67,W67),INDEX(L62:L63,K67)))</f>
        <v>$1.17 m</v>
      </c>
    </row>
    <row r="69" spans="3:29" x14ac:dyDescent="0.35">
      <c r="AA69" t="s">
        <v>153</v>
      </c>
      <c r="AB69" s="53" t="str">
        <f>"COUNTRY "&amp;UPPER(K66)</f>
        <v>COUNTRY SALES</v>
      </c>
    </row>
    <row r="73" spans="3:29" ht="16.2" x14ac:dyDescent="0.35">
      <c r="C73" s="55" t="s">
        <v>155</v>
      </c>
      <c r="O73" t="s">
        <v>161</v>
      </c>
      <c r="P73" s="39" t="str">
        <f>Dashboard!L36</f>
        <v>Yummies🌟</v>
      </c>
    </row>
    <row r="74" spans="3:29" x14ac:dyDescent="0.35">
      <c r="O74" t="s">
        <v>165</v>
      </c>
      <c r="P74" t="s">
        <v>165</v>
      </c>
    </row>
    <row r="75" spans="3:29" ht="16.2" x14ac:dyDescent="0.35">
      <c r="C75" s="22" t="s">
        <v>139</v>
      </c>
      <c r="D75" t="s">
        <v>98</v>
      </c>
      <c r="E75" t="s">
        <v>104</v>
      </c>
      <c r="H75" s="57" t="s">
        <v>156</v>
      </c>
      <c r="I75" s="57" t="s">
        <v>141</v>
      </c>
      <c r="J75" s="57" t="s">
        <v>157</v>
      </c>
      <c r="K75" s="57" t="s">
        <v>158</v>
      </c>
      <c r="L75" s="57" t="s">
        <v>159</v>
      </c>
      <c r="M75" s="57" t="s">
        <v>8</v>
      </c>
      <c r="N75" s="57" t="s">
        <v>162</v>
      </c>
      <c r="O75" s="57" t="s">
        <v>163</v>
      </c>
      <c r="P75" s="57" t="s">
        <v>164</v>
      </c>
      <c r="Q75" s="57" t="s">
        <v>89</v>
      </c>
    </row>
    <row r="76" spans="3:29" x14ac:dyDescent="0.35">
      <c r="C76" s="23" t="s">
        <v>22</v>
      </c>
      <c r="D76">
        <v>7887334</v>
      </c>
      <c r="E76" s="24">
        <v>5474425.5558000002</v>
      </c>
      <c r="G76" s="56" t="s">
        <v>160</v>
      </c>
      <c r="H76" t="str">
        <f>C76&amp;G76</f>
        <v>Yummies🌟</v>
      </c>
      <c r="I76">
        <f>D76</f>
        <v>7887334</v>
      </c>
      <c r="J76" s="24">
        <f>E76</f>
        <v>5474425.5558000002</v>
      </c>
      <c r="K76">
        <v>1</v>
      </c>
      <c r="L76">
        <v>2</v>
      </c>
      <c r="M76">
        <f>I76</f>
        <v>7887334</v>
      </c>
      <c r="N76">
        <f>IF(H76=$P$73,M76,NA())</f>
        <v>7887334</v>
      </c>
      <c r="O76" t="str">
        <f>TEXT(I76,O$74)</f>
        <v>$7.89m</v>
      </c>
      <c r="P76" t="str">
        <f>TEXT(J76,P$74)</f>
        <v>$5.47m</v>
      </c>
      <c r="Q76" t="str">
        <f>_xlfn.TEXTJOIN(CHAR(10),,H76,O76,P76)</f>
        <v>Yummies🌟
$7.89m
$5.47m</v>
      </c>
    </row>
    <row r="77" spans="3:29" x14ac:dyDescent="0.35">
      <c r="C77" s="23" t="s">
        <v>36</v>
      </c>
      <c r="D77">
        <v>6136837</v>
      </c>
      <c r="E77" s="24">
        <v>4225262.9296000022</v>
      </c>
      <c r="H77" t="str">
        <f t="shared" ref="H77:H79" si="4">C77&amp;G77</f>
        <v>Delish</v>
      </c>
      <c r="I77">
        <f t="shared" ref="I77:I79" si="5">D77</f>
        <v>6136837</v>
      </c>
      <c r="J77" s="24">
        <f t="shared" ref="J77:J79" si="6">E77</f>
        <v>4225262.9296000022</v>
      </c>
      <c r="K77">
        <v>2</v>
      </c>
      <c r="L77">
        <v>2</v>
      </c>
      <c r="M77">
        <f>I77</f>
        <v>6136837</v>
      </c>
      <c r="N77" t="e">
        <f t="shared" ref="N77:N79" si="7">IF(H77=$P$73,M77,NA())</f>
        <v>#N/A</v>
      </c>
      <c r="O77" t="str">
        <f t="shared" ref="O77:O79" si="8">TEXT(I77,O$74)</f>
        <v>$6.14m</v>
      </c>
      <c r="P77" t="str">
        <f t="shared" ref="P77:P79" si="9">TEXT(J77,P$74)</f>
        <v>$4.23m</v>
      </c>
      <c r="Q77" t="str">
        <f t="shared" ref="Q77:Q79" si="10">_xlfn.TEXTJOIN(CHAR(10),,H77,O77,P77)</f>
        <v>Delish
$6.14m
$4.23m</v>
      </c>
    </row>
    <row r="78" spans="3:29" x14ac:dyDescent="0.35">
      <c r="C78" s="23" t="s">
        <v>60</v>
      </c>
      <c r="D78">
        <v>4237639</v>
      </c>
      <c r="E78" s="24">
        <v>2912230.4287</v>
      </c>
      <c r="H78" t="str">
        <f t="shared" si="4"/>
        <v>Jucies</v>
      </c>
      <c r="I78">
        <f t="shared" si="5"/>
        <v>4237639</v>
      </c>
      <c r="J78" s="24">
        <f t="shared" si="6"/>
        <v>2912230.4287</v>
      </c>
      <c r="K78">
        <v>1</v>
      </c>
      <c r="L78">
        <v>1</v>
      </c>
      <c r="M78">
        <f>I78</f>
        <v>4237639</v>
      </c>
      <c r="N78" t="e">
        <f t="shared" si="7"/>
        <v>#N/A</v>
      </c>
      <c r="O78" t="str">
        <f t="shared" si="8"/>
        <v>$4.24m</v>
      </c>
      <c r="P78" t="str">
        <f t="shared" si="9"/>
        <v>$2.91m</v>
      </c>
      <c r="Q78" t="str">
        <f t="shared" si="10"/>
        <v>Jucies
$4.24m
$2.91m</v>
      </c>
    </row>
    <row r="79" spans="3:29" x14ac:dyDescent="0.35">
      <c r="C79" s="23" t="s">
        <v>55</v>
      </c>
      <c r="D79">
        <v>3439912</v>
      </c>
      <c r="E79" s="24">
        <v>2408263.7264</v>
      </c>
      <c r="H79" t="str">
        <f t="shared" si="4"/>
        <v>Tempo</v>
      </c>
      <c r="I79">
        <f t="shared" si="5"/>
        <v>3439912</v>
      </c>
      <c r="J79" s="24">
        <f t="shared" si="6"/>
        <v>2408263.7264</v>
      </c>
      <c r="K79">
        <v>2</v>
      </c>
      <c r="L79">
        <v>1</v>
      </c>
      <c r="M79">
        <f t="shared" ref="M79" si="11">I79</f>
        <v>3439912</v>
      </c>
      <c r="N79" t="e">
        <f t="shared" si="7"/>
        <v>#N/A</v>
      </c>
      <c r="O79" t="str">
        <f t="shared" si="8"/>
        <v>$3.44m</v>
      </c>
      <c r="P79" t="str">
        <f t="shared" si="9"/>
        <v>$2.41m</v>
      </c>
      <c r="Q79" t="str">
        <f t="shared" si="10"/>
        <v>Tempo
$3.44m
$2.41m</v>
      </c>
    </row>
    <row r="82" spans="3:48" x14ac:dyDescent="0.35">
      <c r="J82" t="s">
        <v>168</v>
      </c>
      <c r="K82">
        <f>MROUND(MAX(K85:K99)*2,100000)</f>
        <v>1900000</v>
      </c>
    </row>
    <row r="83" spans="3:48" ht="16.2" x14ac:dyDescent="0.4">
      <c r="J83" s="27" t="s">
        <v>166</v>
      </c>
    </row>
    <row r="84" spans="3:48" ht="16.2" x14ac:dyDescent="0.4">
      <c r="C84" s="22" t="s">
        <v>13</v>
      </c>
      <c r="D84" s="22" t="s">
        <v>12</v>
      </c>
      <c r="E84" t="s">
        <v>98</v>
      </c>
      <c r="F84" t="s">
        <v>104</v>
      </c>
      <c r="G84" t="s">
        <v>105</v>
      </c>
      <c r="J84" s="42" t="s">
        <v>0</v>
      </c>
      <c r="K84" s="42" t="s">
        <v>4</v>
      </c>
      <c r="L84" s="42" t="s">
        <v>157</v>
      </c>
      <c r="M84" s="42" t="s">
        <v>144</v>
      </c>
      <c r="Q84" s="48" t="s">
        <v>173</v>
      </c>
      <c r="S84" s="65"/>
      <c r="T84" s="48" t="s">
        <v>175</v>
      </c>
      <c r="U84" s="66">
        <f>starting.date.for.trend+1</f>
        <v>44565</v>
      </c>
      <c r="V84" s="66">
        <f>U84+1</f>
        <v>44566</v>
      </c>
      <c r="W84" s="66">
        <f t="shared" ref="W84:AV84" si="12">V84+1</f>
        <v>44567</v>
      </c>
      <c r="X84" s="66">
        <f t="shared" si="12"/>
        <v>44568</v>
      </c>
      <c r="Y84" s="66">
        <f t="shared" si="12"/>
        <v>44569</v>
      </c>
      <c r="Z84" s="66">
        <f t="shared" si="12"/>
        <v>44570</v>
      </c>
      <c r="AA84" s="66">
        <f t="shared" si="12"/>
        <v>44571</v>
      </c>
      <c r="AB84" s="66">
        <f t="shared" si="12"/>
        <v>44572</v>
      </c>
      <c r="AC84" s="66">
        <f t="shared" si="12"/>
        <v>44573</v>
      </c>
      <c r="AD84" s="66">
        <f t="shared" si="12"/>
        <v>44574</v>
      </c>
      <c r="AE84" s="66">
        <f t="shared" si="12"/>
        <v>44575</v>
      </c>
      <c r="AF84" s="66">
        <f t="shared" si="12"/>
        <v>44576</v>
      </c>
      <c r="AG84" s="66">
        <f>AF84+1</f>
        <v>44577</v>
      </c>
      <c r="AH84" s="66">
        <f t="shared" si="12"/>
        <v>44578</v>
      </c>
      <c r="AI84" s="66">
        <f t="shared" si="12"/>
        <v>44579</v>
      </c>
      <c r="AJ84" s="66">
        <f t="shared" si="12"/>
        <v>44580</v>
      </c>
      <c r="AK84" s="66">
        <f t="shared" si="12"/>
        <v>44581</v>
      </c>
      <c r="AL84" s="66">
        <f>AK84+1</f>
        <v>44582</v>
      </c>
      <c r="AM84" s="66">
        <f t="shared" si="12"/>
        <v>44583</v>
      </c>
      <c r="AN84" s="66">
        <f t="shared" si="12"/>
        <v>44584</v>
      </c>
      <c r="AO84" s="66">
        <f t="shared" si="12"/>
        <v>44585</v>
      </c>
      <c r="AP84" s="66">
        <f t="shared" si="12"/>
        <v>44586</v>
      </c>
      <c r="AQ84" s="66">
        <f t="shared" si="12"/>
        <v>44587</v>
      </c>
      <c r="AR84" s="66">
        <f t="shared" si="12"/>
        <v>44588</v>
      </c>
      <c r="AS84" s="66">
        <f t="shared" si="12"/>
        <v>44589</v>
      </c>
      <c r="AT84" s="66">
        <f t="shared" si="12"/>
        <v>44590</v>
      </c>
      <c r="AU84" s="66">
        <f>AT84+1</f>
        <v>44591</v>
      </c>
      <c r="AV84" s="66">
        <f t="shared" si="12"/>
        <v>44592</v>
      </c>
    </row>
    <row r="85" spans="3:48" x14ac:dyDescent="0.35">
      <c r="C85" t="s">
        <v>36</v>
      </c>
      <c r="D85" t="s">
        <v>47</v>
      </c>
      <c r="E85">
        <v>779422</v>
      </c>
      <c r="F85" s="24">
        <v>531164.80779999995</v>
      </c>
      <c r="G85" s="26">
        <v>0.68148552106561011</v>
      </c>
      <c r="J85" t="str" cm="1">
        <f t="array" ref="J85:M93">_xlfn._xlws.SORT(_xlfn._xlws.FILTER(D85:G125,C85:C125=selected.Team),Q106,Q109)</f>
        <v>Van Tuxwell</v>
      </c>
      <c r="K85">
        <v>863079</v>
      </c>
      <c r="L85" s="59">
        <v>626822.6372</v>
      </c>
      <c r="M85" s="60">
        <v>0.72626333997235482</v>
      </c>
      <c r="O85" s="49"/>
      <c r="Q85" t="s">
        <v>174</v>
      </c>
      <c r="T85" t="str" cm="1">
        <f t="array" ref="T85:T93">INDEX(_xlfn.ANCHORARRAY(J85),,1)</f>
        <v>Van Tuxwell</v>
      </c>
      <c r="U85" t="b" cm="1">
        <f t="array" ref="U85:U93">CHOOSE($Q$92,COUNTIFS(sales[Sales Person],_xlfn.ANCHORARRAY($T85),sales[Date],U$84)&gt;0,SUMIFS(sales[Amount],sales[Sales Person],_xlfn.ANCHORARRAY($T85),sales[Date],U$84),SUMIFS(sales[Boxes],sales[Sales Person],_xlfn.ANCHORARRAY($T85),sales[Date],U$84),COUNTIFS(sales[Sales Person],_xlfn.ANCHORARRAY($T85),sales[Date],U$84))</f>
        <v>1</v>
      </c>
      <c r="V85" t="b" cm="1">
        <f t="array" ref="V85:V93">CHOOSE($Q$92,COUNTIFS(sales[Sales Person],_xlfn.ANCHORARRAY($T85),sales[Date],V$84)&gt;0,SUMIFS(sales[Amount],sales[Sales Person],_xlfn.ANCHORARRAY($T85),sales[Date],V$84),SUMIFS(sales[Boxes],sales[Sales Person],_xlfn.ANCHORARRAY($T85),sales[Date],V$84),COUNTIFS(sales[Sales Person],_xlfn.ANCHORARRAY($T85),sales[Date],V$84))</f>
        <v>1</v>
      </c>
      <c r="W85" t="b" cm="1">
        <f t="array" ref="W85:W93">CHOOSE($Q$92,COUNTIFS(sales[Sales Person],_xlfn.ANCHORARRAY($T85),sales[Date],W$84)&gt;0,SUMIFS(sales[Amount],sales[Sales Person],_xlfn.ANCHORARRAY($T85),sales[Date],W$84),SUMIFS(sales[Boxes],sales[Sales Person],_xlfn.ANCHORARRAY($T85),sales[Date],W$84),COUNTIFS(sales[Sales Person],_xlfn.ANCHORARRAY($T85),sales[Date],W$84))</f>
        <v>1</v>
      </c>
      <c r="X85" t="b" cm="1">
        <f t="array" ref="X85:X93">CHOOSE($Q$92,COUNTIFS(sales[Sales Person],_xlfn.ANCHORARRAY($T85),sales[Date],X$84)&gt;0,SUMIFS(sales[Amount],sales[Sales Person],_xlfn.ANCHORARRAY($T85),sales[Date],X$84),SUMIFS(sales[Boxes],sales[Sales Person],_xlfn.ANCHORARRAY($T85),sales[Date],X$84),COUNTIFS(sales[Sales Person],_xlfn.ANCHORARRAY($T85),sales[Date],X$84))</f>
        <v>1</v>
      </c>
      <c r="Y85" t="b" cm="1">
        <f t="array" ref="Y85:Y93">CHOOSE($Q$92,COUNTIFS(sales[Sales Person],_xlfn.ANCHORARRAY($T85),sales[Date],Y$84)&gt;0,SUMIFS(sales[Amount],sales[Sales Person],_xlfn.ANCHORARRAY($T85),sales[Date],Y$84),SUMIFS(sales[Boxes],sales[Sales Person],_xlfn.ANCHORARRAY($T85),sales[Date],Y$84),COUNTIFS(sales[Sales Person],_xlfn.ANCHORARRAY($T85),sales[Date],Y$84))</f>
        <v>0</v>
      </c>
      <c r="Z85" t="b" cm="1">
        <f t="array" ref="Z85:Z93">CHOOSE($Q$92,COUNTIFS(sales[Sales Person],_xlfn.ANCHORARRAY($T85),sales[Date],Z$84)&gt;0,SUMIFS(sales[Amount],sales[Sales Person],_xlfn.ANCHORARRAY($T85),sales[Date],Z$84),SUMIFS(sales[Boxes],sales[Sales Person],_xlfn.ANCHORARRAY($T85),sales[Date],Z$84),COUNTIFS(sales[Sales Person],_xlfn.ANCHORARRAY($T85),sales[Date],Z$84))</f>
        <v>0</v>
      </c>
      <c r="AA85" t="b" cm="1">
        <f t="array" ref="AA85:AA93">CHOOSE($Q$92,COUNTIFS(sales[Sales Person],_xlfn.ANCHORARRAY($T85),sales[Date],AA$84)&gt;0,SUMIFS(sales[Amount],sales[Sales Person],_xlfn.ANCHORARRAY($T85),sales[Date],AA$84),SUMIFS(sales[Boxes],sales[Sales Person],_xlfn.ANCHORARRAY($T85),sales[Date],AA$84),COUNTIFS(sales[Sales Person],_xlfn.ANCHORARRAY($T85),sales[Date],AA$84))</f>
        <v>1</v>
      </c>
      <c r="AB85" t="b" cm="1">
        <f t="array" ref="AB85:AB93">CHOOSE($Q$92,COUNTIFS(sales[Sales Person],_xlfn.ANCHORARRAY($T85),sales[Date],AB$84)&gt;0,SUMIFS(sales[Amount],sales[Sales Person],_xlfn.ANCHORARRAY($T85),sales[Date],AB$84),SUMIFS(sales[Boxes],sales[Sales Person],_xlfn.ANCHORARRAY($T85),sales[Date],AB$84),COUNTIFS(sales[Sales Person],_xlfn.ANCHORARRAY($T85),sales[Date],AB$84))</f>
        <v>1</v>
      </c>
      <c r="AC85" t="b" cm="1">
        <f t="array" ref="AC85:AC93">CHOOSE($Q$92,COUNTIFS(sales[Sales Person],_xlfn.ANCHORARRAY($T85),sales[Date],AC$84)&gt;0,SUMIFS(sales[Amount],sales[Sales Person],_xlfn.ANCHORARRAY($T85),sales[Date],AC$84),SUMIFS(sales[Boxes],sales[Sales Person],_xlfn.ANCHORARRAY($T85),sales[Date],AC84),COUNTIFS(sales[Sales Person],_xlfn.ANCHORARRAY($T85),sales[Date],AC$84))</f>
        <v>1</v>
      </c>
      <c r="AD85" t="b" cm="1">
        <f t="array" ref="AD85:AD93">CHOOSE($Q$92,COUNTIFS(sales[Sales Person],_xlfn.ANCHORARRAY($T85),sales[Date],AD$84)&gt;0,SUMIFS(sales[Amount],sales[Sales Person],_xlfn.ANCHORARRAY($T85),sales[Date],AD$84),SUMIFS(sales[Boxes],sales[Sales Person],_xlfn.ANCHORARRAY($T85),sales[Date],AD$84),COUNTIFS(sales[Sales Person],_xlfn.ANCHORARRAY($T85),sales[Date],AD$84))</f>
        <v>0</v>
      </c>
      <c r="AE85" t="b" cm="1">
        <f t="array" ref="AE85:AE93">CHOOSE($Q$92,COUNTIFS(sales[Sales Person],_xlfn.ANCHORARRAY($T85),sales[Date],AE$84)&gt;0,SUMIFS(sales[Amount],sales[Sales Person],_xlfn.ANCHORARRAY($T85),sales[Date],AE$84),SUMIFS(sales[Boxes],sales[Sales Person],_xlfn.ANCHORARRAY($T85),sales[Date],AE$84),COUNTIFS(sales[Sales Person],_xlfn.ANCHORARRAY($T85),sales[Date],AE$84))</f>
        <v>1</v>
      </c>
      <c r="AF85" t="b" cm="1">
        <f t="array" ref="AF85:AF93">CHOOSE($Q$92,COUNTIFS(sales[Sales Person],_xlfn.ANCHORARRAY($T85),sales[Date],AF$84)&gt;0,SUMIFS(sales[Amount],sales[Sales Person],_xlfn.ANCHORARRAY($T85),sales[Date],AF$84),SUMIFS(sales[Boxes],sales[Sales Person],_xlfn.ANCHORARRAY($T85),sales[Date],AF$84),COUNTIFS(sales[Sales Person],_xlfn.ANCHORARRAY($T85),sales[Date],AF$84))</f>
        <v>0</v>
      </c>
      <c r="AG85" t="b" cm="1">
        <f t="array" ref="AG85:AG93">CHOOSE($Q$92,COUNTIFS(sales[Sales Person],_xlfn.ANCHORARRAY($T85),sales[Date],AG$84)&gt;0,SUMIFS(sales[Amount],sales[Sales Person],_xlfn.ANCHORARRAY($T85),sales[Date],AG$84),SUMIFS(sales[Boxes],sales[Sales Person],_xlfn.ANCHORARRAY($T85),sales[Date],AG$84),COUNTIFS(sales[Sales Person],_xlfn.ANCHORARRAY($T85),sales[Date],AG$84))</f>
        <v>0</v>
      </c>
      <c r="AH85" t="b" cm="1">
        <f t="array" ref="AH85:AH93">CHOOSE($Q$92,COUNTIFS(sales[Sales Person],_xlfn.ANCHORARRAY($T85),sales[Date],AH$84)&gt;0,SUMIFS(sales[Amount],sales[Sales Person],_xlfn.ANCHORARRAY($T85),sales[Date],AH$84),SUMIFS(sales[Boxes],sales[Sales Person],_xlfn.ANCHORARRAY($T85),sales[Date],AH$84),COUNTIFS(sales[Sales Person],_xlfn.ANCHORARRAY($T85),sales[Date],AH$84))</f>
        <v>0</v>
      </c>
      <c r="AI85" t="b" cm="1">
        <f t="array" ref="AI85:AI93">CHOOSE($Q$92,COUNTIFS(sales[Sales Person],_xlfn.ANCHORARRAY($T85),sales[Date],AI$84)&gt;0,SUMIFS(sales[Amount],sales[Sales Person],_xlfn.ANCHORARRAY($T85),sales[Date],AI$84),SUMIFS(sales[Boxes],sales[Sales Person],_xlfn.ANCHORARRAY($T85),sales[Date],AI$84),COUNTIFS(sales[Sales Person],_xlfn.ANCHORARRAY($T85),sales[Date],AI$84))</f>
        <v>1</v>
      </c>
      <c r="AJ85" t="b" cm="1">
        <f t="array" ref="AJ85:AJ93">CHOOSE($Q$92,COUNTIFS(sales[Sales Person],_xlfn.ANCHORARRAY($T85),sales[Date],AJ$84)&gt;0,SUMIFS(sales[Amount],sales[Sales Person],_xlfn.ANCHORARRAY($T85),sales[Date],AJ$84),SUMIFS(sales[Boxes],sales[Sales Person],_xlfn.ANCHORARRAY($T85),sales[Date],AJ$84),COUNTIFS(sales[Sales Person],_xlfn.ANCHORARRAY($T85),sales[Date],AJ$84))</f>
        <v>1</v>
      </c>
      <c r="AK85" t="b" cm="1">
        <f t="array" ref="AK85:AK93">CHOOSE($Q$92,COUNTIFS(sales[Sales Person],_xlfn.ANCHORARRAY($T85),sales[Date],AK$84)&gt;0,SUMIFS(sales[Amount],sales[Sales Person],_xlfn.ANCHORARRAY($T85),sales[Date],AK$84),SUMIFS(sales[Boxes],sales[Sales Person],_xlfn.ANCHORARRAY($T85),sales[Date],AK$84),COUNTIFS(sales[Sales Person],_xlfn.ANCHORARRAY($T85),sales[Date],AK$84))</f>
        <v>0</v>
      </c>
      <c r="AL85" t="b" cm="1">
        <f t="array" ref="AL85:AL93">CHOOSE($Q$92,COUNTIFS(sales[Sales Person],_xlfn.ANCHORARRAY($T85),sales[Date],AL$84)&gt;0,SUMIFS(sales[Amount],sales[Sales Person],_xlfn.ANCHORARRAY($T85),sales[Date],AL84),SUMIFS(sales[Boxes],sales[Sales Person],_xlfn.ANCHORARRAY($T85),sales[Date],AL$84),COUNTIFS(sales[Sales Person],_xlfn.ANCHORARRAY($T85),sales[Date],AL$84))</f>
        <v>1</v>
      </c>
      <c r="AM85" t="b" cm="1">
        <f t="array" ref="AM85:AM93">CHOOSE($Q$92,COUNTIFS(sales[Sales Person],_xlfn.ANCHORARRAY($T85),sales[Date],AM$84)&gt;0,SUMIFS(sales[Amount],sales[Sales Person],_xlfn.ANCHORARRAY($T85),sales[Date],AM$84),SUMIFS(sales[Boxes],sales[Sales Person],_xlfn.ANCHORARRAY($T85),sales[Date],AM$84),COUNTIFS(sales[Sales Person],_xlfn.ANCHORARRAY($T85),sales[Date],AM$84))</f>
        <v>0</v>
      </c>
      <c r="AN85" t="b" cm="1">
        <f t="array" ref="AN85:AN93">CHOOSE($Q$92,COUNTIFS(sales[Sales Person],_xlfn.ANCHORARRAY($T85),sales[Date],AN$84)&gt;0,SUMIFS(sales[Amount],sales[Sales Person],_xlfn.ANCHORARRAY($T85),sales[Date],AN$84),SUMIFS(sales[Boxes],sales[Sales Person],_xlfn.ANCHORARRAY($T85),sales[Date],AN$84),COUNTIFS(sales[Sales Person],_xlfn.ANCHORARRAY($T85),sales[Date],AN$84))</f>
        <v>0</v>
      </c>
      <c r="AO85" t="b" cm="1">
        <f t="array" ref="AO85:AO93">CHOOSE($Q$92,COUNTIFS(sales[Sales Person],_xlfn.ANCHORARRAY($T85),sales[Date],AO$84)&gt;0,SUMIFS(sales[Amount],sales[Sales Person],_xlfn.ANCHORARRAY($T85),sales[Date],AO$84),SUMIFS(sales[Boxes],sales[Sales Person],_xlfn.ANCHORARRAY($T85),sales[Date],AO$84),COUNTIFS(sales[Sales Person],_xlfn.ANCHORARRAY($T85),sales[Date],AO$84))</f>
        <v>0</v>
      </c>
      <c r="AP85" t="b" cm="1">
        <f t="array" ref="AP85:AP93">CHOOSE($Q$92,COUNTIFS(sales[Sales Person],_xlfn.ANCHORARRAY($T85),sales[Date],AP$84)&gt;0,SUMIFS(sales[Amount],sales[Sales Person],_xlfn.ANCHORARRAY($T85),sales[Date],AP$84),SUMIFS(sales[Boxes],sales[Sales Person],_xlfn.ANCHORARRAY($T85),sales[Date],AP$84),COUNTIFS(sales[Sales Person],_xlfn.ANCHORARRAY($T85),sales[Date],AP484))</f>
        <v>1</v>
      </c>
      <c r="AQ85" t="b" cm="1">
        <f t="array" ref="AQ85:AQ93">CHOOSE($Q$92,COUNTIFS(sales[Sales Person],_xlfn.ANCHORARRAY($T85),sales[Date],AQ$84)&gt;0,SUMIFS(sales[Amount],sales[Sales Person],_xlfn.ANCHORARRAY($T85),sales[Date],AQ$84),SUMIFS(sales[Boxes],sales[Sales Person],_xlfn.ANCHORARRAY($T85),sales[Date],AQ$84),COUNTIFS(sales[Sales Person],_xlfn.ANCHORARRAY($T85),sales[Date],AQ$84))</f>
        <v>1</v>
      </c>
      <c r="AR85" t="b" cm="1">
        <f t="array" ref="AR85:AR93">CHOOSE($Q$92,COUNTIFS(sales[Sales Person],_xlfn.ANCHORARRAY($T85),sales[Date],AR$84)&gt;0,SUMIFS(sales[Amount],sales[Sales Person],_xlfn.ANCHORARRAY($T85),sales[Date],AR$84),SUMIFS(sales[Boxes],sales[Sales Person],_xlfn.ANCHORARRAY($T85),sales[Date],AR$84),COUNTIFS(sales[Sales Person],_xlfn.ANCHORARRAY($T85),sales[Date],AR$84))</f>
        <v>0</v>
      </c>
      <c r="AS85" t="b" cm="1">
        <f t="array" ref="AS85:AS93">CHOOSE($Q$92,COUNTIFS(sales[Sales Person],_xlfn.ANCHORARRAY($T85),sales[Date],AS$84)&gt;0,SUMIFS(sales[Amount],sales[Sales Person],_xlfn.ANCHORARRAY($T85),sales[Date],AS$84),SUMIFS(sales[Boxes],sales[Sales Person],_xlfn.ANCHORARRAY($T85),sales[Date],AS$84),COUNTIFS(sales[Sales Person],_xlfn.ANCHORARRAY($T85),sales[Date],AS$84))</f>
        <v>0</v>
      </c>
      <c r="AT85" t="b" cm="1">
        <f t="array" ref="AT85:AT93">CHOOSE($Q$92,COUNTIFS(sales[Sales Person],_xlfn.ANCHORARRAY($T85),sales[Date],AT$84)&gt;0,SUMIFS(sales[Amount],sales[Sales Person],_xlfn.ANCHORARRAY($T85),sales[Date],AT$84),SUMIFS(sales[Boxes],sales[Sales Person],_xlfn.ANCHORARRAY($T85),sales[Date],AT$84),COUNTIFS(sales[Sales Person],_xlfn.ANCHORARRAY($T85),sales[Date],AT$84))</f>
        <v>0</v>
      </c>
      <c r="AU85" t="b" cm="1">
        <f t="array" ref="AU85:AU93">CHOOSE($Q$92,COUNTIFS(sales[Sales Person],_xlfn.ANCHORARRAY($T85),sales[Date],AU$84)&gt;0,SUMIFS(sales[Amount],sales[Sales Person],_xlfn.ANCHORARRAY($T85),sales[Date],AU$84),SUMIFS(sales[Boxes],sales[Sales Person],_xlfn.ANCHORARRAY($T85),sales[Date],AU$84),COUNTIFS(sales[Sales Person],_xlfn.ANCHORARRAY($T85),sales[Date],AU$84))</f>
        <v>0</v>
      </c>
      <c r="AV85" t="b" cm="1">
        <f t="array" ref="AV85:AV93">CHOOSE($Q$92,COUNTIFS(sales[Sales Person],_xlfn.ANCHORARRAY($T85),sales[Date],AV$84)&gt;0,SUMIFS(sales[Amount],sales[Sales Person],_xlfn.ANCHORARRAY($T85),sales[Date],AV$84),SUMIFS(sales[Boxes],sales[Sales Person],_xlfn.ANCHORARRAY($T85),sales[Date],AV$84),COUNTIFS(sales[Sales Person],_xlfn.ANCHORARRAY($T85),sales[Date],AV$84))</f>
        <v>0</v>
      </c>
    </row>
    <row r="86" spans="3:48" x14ac:dyDescent="0.35">
      <c r="C86" t="s">
        <v>36</v>
      </c>
      <c r="D86" t="s">
        <v>52</v>
      </c>
      <c r="E86">
        <v>922635</v>
      </c>
      <c r="F86" s="24">
        <v>619837.69369999971</v>
      </c>
      <c r="G86" s="26">
        <v>0.67181246505931347</v>
      </c>
      <c r="J86" t="str">
        <v>Rafaelita Blaksland</v>
      </c>
      <c r="K86">
        <v>903616</v>
      </c>
      <c r="L86" s="59">
        <v>646552.99309999996</v>
      </c>
      <c r="M86" s="60">
        <v>0.71551742454759537</v>
      </c>
      <c r="Q86" t="s">
        <v>141</v>
      </c>
      <c r="T86" t="str">
        <v>Rafaelita Blaksland</v>
      </c>
      <c r="U86" t="b">
        <v>1</v>
      </c>
      <c r="V86" t="b">
        <v>0</v>
      </c>
      <c r="W86" t="b">
        <v>0</v>
      </c>
      <c r="X86" t="b">
        <v>0</v>
      </c>
      <c r="Y86" t="b">
        <v>0</v>
      </c>
      <c r="Z86" t="b">
        <v>0</v>
      </c>
      <c r="AA86" t="b">
        <v>1</v>
      </c>
      <c r="AB86" t="b">
        <v>1</v>
      </c>
      <c r="AC86" t="b">
        <v>0</v>
      </c>
      <c r="AD86" t="b">
        <v>1</v>
      </c>
      <c r="AE86" t="b">
        <v>0</v>
      </c>
      <c r="AF86" t="b">
        <v>0</v>
      </c>
      <c r="AG86" t="b">
        <v>0</v>
      </c>
      <c r="AH86" t="b">
        <v>1</v>
      </c>
      <c r="AI86" t="b">
        <v>1</v>
      </c>
      <c r="AJ86" t="b">
        <v>0</v>
      </c>
      <c r="AK86" t="b">
        <v>0</v>
      </c>
      <c r="AL86" t="b">
        <v>1</v>
      </c>
      <c r="AM86" t="b">
        <v>0</v>
      </c>
      <c r="AN86" t="b">
        <v>0</v>
      </c>
      <c r="AO86" t="b">
        <v>1</v>
      </c>
      <c r="AP86" t="b">
        <v>0</v>
      </c>
      <c r="AQ86" t="b">
        <v>1</v>
      </c>
      <c r="AR86" t="b">
        <v>1</v>
      </c>
      <c r="AS86" t="b">
        <v>0</v>
      </c>
      <c r="AT86" t="b">
        <v>0</v>
      </c>
      <c r="AU86" t="b">
        <v>0</v>
      </c>
      <c r="AV86" t="b">
        <v>0</v>
      </c>
    </row>
    <row r="87" spans="3:48" x14ac:dyDescent="0.35">
      <c r="C87" t="s">
        <v>36</v>
      </c>
      <c r="D87" t="s">
        <v>41</v>
      </c>
      <c r="E87">
        <v>925057</v>
      </c>
      <c r="F87" s="24">
        <v>646165.54050000012</v>
      </c>
      <c r="G87" s="26">
        <v>0.69851429749734351</v>
      </c>
      <c r="J87" t="str">
        <v>Gunar Cockshoot</v>
      </c>
      <c r="K87">
        <v>913325</v>
      </c>
      <c r="L87" s="59">
        <v>640549.34090000007</v>
      </c>
      <c r="M87" s="60">
        <v>0.70133779421345088</v>
      </c>
      <c r="Q87" t="s">
        <v>6</v>
      </c>
      <c r="T87" t="str">
        <v>Gunar Cockshoot</v>
      </c>
      <c r="U87" t="b">
        <v>1</v>
      </c>
      <c r="V87" t="b">
        <v>0</v>
      </c>
      <c r="W87" t="b">
        <v>1</v>
      </c>
      <c r="X87" t="b">
        <v>0</v>
      </c>
      <c r="Y87" t="b">
        <v>0</v>
      </c>
      <c r="Z87" t="b">
        <v>0</v>
      </c>
      <c r="AA87" t="b">
        <v>0</v>
      </c>
      <c r="AB87" t="b">
        <v>1</v>
      </c>
      <c r="AC87" t="b">
        <v>1</v>
      </c>
      <c r="AD87" t="b">
        <v>0</v>
      </c>
      <c r="AE87" t="b">
        <v>0</v>
      </c>
      <c r="AF87" t="b">
        <v>0</v>
      </c>
      <c r="AG87" t="b">
        <v>0</v>
      </c>
      <c r="AH87" t="b">
        <v>1</v>
      </c>
      <c r="AI87" t="b">
        <v>1</v>
      </c>
      <c r="AJ87" t="b">
        <v>1</v>
      </c>
      <c r="AK87" t="b">
        <v>0</v>
      </c>
      <c r="AL87" t="b">
        <v>1</v>
      </c>
      <c r="AM87" t="b">
        <v>0</v>
      </c>
      <c r="AN87" t="b">
        <v>0</v>
      </c>
      <c r="AO87" t="b">
        <v>1</v>
      </c>
      <c r="AP87" t="b">
        <v>1</v>
      </c>
      <c r="AQ87" t="b">
        <v>1</v>
      </c>
      <c r="AR87" t="b">
        <v>0</v>
      </c>
      <c r="AS87" t="b">
        <v>1</v>
      </c>
      <c r="AT87" t="b">
        <v>0</v>
      </c>
      <c r="AU87" t="b">
        <v>0</v>
      </c>
      <c r="AV87" t="b">
        <v>0</v>
      </c>
    </row>
    <row r="88" spans="3:48" x14ac:dyDescent="0.35">
      <c r="C88" t="s">
        <v>36</v>
      </c>
      <c r="D88" t="s">
        <v>68</v>
      </c>
      <c r="E88">
        <v>780038</v>
      </c>
      <c r="F88" s="24">
        <v>536614.89100000006</v>
      </c>
      <c r="G88" s="26">
        <v>0.68793429422669161</v>
      </c>
      <c r="J88" t="str">
        <v>Husein Augar</v>
      </c>
      <c r="K88">
        <v>779044</v>
      </c>
      <c r="L88" s="59">
        <v>544767.5064999999</v>
      </c>
      <c r="M88" s="60">
        <v>0.69927694263738616</v>
      </c>
      <c r="Q88" t="s">
        <v>125</v>
      </c>
      <c r="T88" t="str">
        <v>Husein Augar</v>
      </c>
      <c r="U88" t="b">
        <v>0</v>
      </c>
      <c r="V88" t="b">
        <v>0</v>
      </c>
      <c r="W88" t="b">
        <v>0</v>
      </c>
      <c r="X88" t="b">
        <v>1</v>
      </c>
      <c r="Y88" t="b">
        <v>0</v>
      </c>
      <c r="Z88" t="b">
        <v>0</v>
      </c>
      <c r="AA88" t="b">
        <v>1</v>
      </c>
      <c r="AB88" t="b">
        <v>0</v>
      </c>
      <c r="AC88" t="b">
        <v>0</v>
      </c>
      <c r="AD88" t="b">
        <v>1</v>
      </c>
      <c r="AE88" t="b">
        <v>1</v>
      </c>
      <c r="AF88" t="b">
        <v>0</v>
      </c>
      <c r="AG88" t="b">
        <v>0</v>
      </c>
      <c r="AH88" t="b">
        <v>0</v>
      </c>
      <c r="AI88" t="b">
        <v>1</v>
      </c>
      <c r="AJ88" t="b">
        <v>0</v>
      </c>
      <c r="AK88" t="b">
        <v>1</v>
      </c>
      <c r="AL88" t="b">
        <v>0</v>
      </c>
      <c r="AM88" t="b">
        <v>0</v>
      </c>
      <c r="AN88" t="b">
        <v>0</v>
      </c>
      <c r="AO88" t="b">
        <v>1</v>
      </c>
      <c r="AP88" t="b">
        <v>0</v>
      </c>
      <c r="AQ88" t="b">
        <v>1</v>
      </c>
      <c r="AR88" t="b">
        <v>0</v>
      </c>
      <c r="AS88" t="b">
        <v>0</v>
      </c>
      <c r="AT88" t="b">
        <v>0</v>
      </c>
      <c r="AU88" t="b">
        <v>0</v>
      </c>
      <c r="AV88" t="b">
        <v>0</v>
      </c>
    </row>
    <row r="89" spans="3:48" x14ac:dyDescent="0.35">
      <c r="C89" t="s">
        <v>36</v>
      </c>
      <c r="D89" t="s">
        <v>51</v>
      </c>
      <c r="E89">
        <v>828058</v>
      </c>
      <c r="F89" s="24">
        <v>563721.84470000002</v>
      </c>
      <c r="G89" s="26">
        <v>0.68077579674370636</v>
      </c>
      <c r="J89" t="str">
        <v>Karlen McCaffrey</v>
      </c>
      <c r="K89">
        <v>963956</v>
      </c>
      <c r="L89" s="59">
        <v>669657.29139999999</v>
      </c>
      <c r="M89" s="60">
        <v>0.69469694820095518</v>
      </c>
      <c r="T89" t="str">
        <v>Karlen McCaffrey</v>
      </c>
      <c r="U89" t="b">
        <v>1</v>
      </c>
      <c r="V89" t="b">
        <v>1</v>
      </c>
      <c r="W89" t="b">
        <v>1</v>
      </c>
      <c r="X89" t="b">
        <v>1</v>
      </c>
      <c r="Y89" t="b">
        <v>0</v>
      </c>
      <c r="Z89" t="b">
        <v>0</v>
      </c>
      <c r="AA89" t="b">
        <v>1</v>
      </c>
      <c r="AB89" t="b">
        <v>0</v>
      </c>
      <c r="AC89" t="b">
        <v>0</v>
      </c>
      <c r="AD89" t="b">
        <v>0</v>
      </c>
      <c r="AE89" t="b">
        <v>1</v>
      </c>
      <c r="AF89" t="b">
        <v>0</v>
      </c>
      <c r="AG89" t="b">
        <v>0</v>
      </c>
      <c r="AH89" t="b">
        <v>0</v>
      </c>
      <c r="AI89" t="b">
        <v>1</v>
      </c>
      <c r="AJ89" t="b">
        <v>1</v>
      </c>
      <c r="AK89" t="b">
        <v>0</v>
      </c>
      <c r="AL89" t="b">
        <v>1</v>
      </c>
      <c r="AM89" t="b">
        <v>0</v>
      </c>
      <c r="AN89" t="b">
        <v>0</v>
      </c>
      <c r="AO89" t="b">
        <v>1</v>
      </c>
      <c r="AP89" t="b">
        <v>1</v>
      </c>
      <c r="AQ89" t="b">
        <v>1</v>
      </c>
      <c r="AR89" t="b">
        <v>0</v>
      </c>
      <c r="AS89" t="b">
        <v>1</v>
      </c>
      <c r="AT89" t="b">
        <v>0</v>
      </c>
      <c r="AU89" t="b">
        <v>0</v>
      </c>
      <c r="AV89" t="b">
        <v>0</v>
      </c>
    </row>
    <row r="90" spans="3:48" ht="16.2" x14ac:dyDescent="0.4">
      <c r="C90" t="s">
        <v>36</v>
      </c>
      <c r="D90" t="s">
        <v>78</v>
      </c>
      <c r="E90">
        <v>957047</v>
      </c>
      <c r="F90" s="24">
        <v>671941.45200000005</v>
      </c>
      <c r="G90" s="26">
        <v>0.70209869734715225</v>
      </c>
      <c r="J90" t="str">
        <v>Barr Faughny</v>
      </c>
      <c r="K90">
        <v>886375</v>
      </c>
      <c r="L90" s="59">
        <v>609886.89379999996</v>
      </c>
      <c r="M90" s="60">
        <v>0.68806869981666896</v>
      </c>
      <c r="Q90" s="42" t="s">
        <v>130</v>
      </c>
      <c r="T90" t="str">
        <v>Barr Faughny</v>
      </c>
      <c r="U90" t="b">
        <v>0</v>
      </c>
      <c r="V90" t="b">
        <v>1</v>
      </c>
      <c r="W90" t="b">
        <v>0</v>
      </c>
      <c r="X90" t="b">
        <v>1</v>
      </c>
      <c r="Y90" t="b">
        <v>0</v>
      </c>
      <c r="Z90" t="b">
        <v>0</v>
      </c>
      <c r="AA90" t="b">
        <v>1</v>
      </c>
      <c r="AB90" t="b">
        <v>0</v>
      </c>
      <c r="AC90" t="b">
        <v>0</v>
      </c>
      <c r="AD90" t="b">
        <v>1</v>
      </c>
      <c r="AE90" t="b">
        <v>1</v>
      </c>
      <c r="AF90" t="b">
        <v>0</v>
      </c>
      <c r="AG90" t="b">
        <v>0</v>
      </c>
      <c r="AH90" t="b">
        <v>0</v>
      </c>
      <c r="AI90" t="b">
        <v>0</v>
      </c>
      <c r="AJ90" t="b">
        <v>0</v>
      </c>
      <c r="AK90" t="b">
        <v>0</v>
      </c>
      <c r="AL90" t="b">
        <v>0</v>
      </c>
      <c r="AM90" t="b">
        <v>0</v>
      </c>
      <c r="AN90" t="b">
        <v>0</v>
      </c>
      <c r="AO90" t="b">
        <v>1</v>
      </c>
      <c r="AP90" t="b">
        <v>0</v>
      </c>
      <c r="AQ90" t="b">
        <v>1</v>
      </c>
      <c r="AR90" t="b">
        <v>1</v>
      </c>
      <c r="AS90" t="b">
        <v>1</v>
      </c>
      <c r="AT90" t="b">
        <v>0</v>
      </c>
      <c r="AU90" t="b">
        <v>0</v>
      </c>
      <c r="AV90" t="b">
        <v>1</v>
      </c>
    </row>
    <row r="91" spans="3:48" x14ac:dyDescent="0.35">
      <c r="C91" t="s">
        <v>36</v>
      </c>
      <c r="D91" t="s">
        <v>35</v>
      </c>
      <c r="E91">
        <v>944580</v>
      </c>
      <c r="F91" s="24">
        <v>655816.69989999989</v>
      </c>
      <c r="G91" s="26">
        <v>0.69429450115395186</v>
      </c>
      <c r="J91" t="str">
        <v>Marney O'Breen</v>
      </c>
      <c r="K91">
        <v>797629</v>
      </c>
      <c r="L91" s="59">
        <v>546390.15619999997</v>
      </c>
      <c r="M91" s="60">
        <v>0.68501791710181048</v>
      </c>
      <c r="Q91" s="67" t="str">
        <f>Dashboard!O19</f>
        <v>Shipped?</v>
      </c>
      <c r="T91" t="str">
        <v>Marney O'Breen</v>
      </c>
      <c r="U91" t="b">
        <v>1</v>
      </c>
      <c r="V91" t="b">
        <v>1</v>
      </c>
      <c r="W91" t="b">
        <v>0</v>
      </c>
      <c r="X91" t="b">
        <v>1</v>
      </c>
      <c r="Y91" t="b">
        <v>0</v>
      </c>
      <c r="Z91" t="b">
        <v>0</v>
      </c>
      <c r="AA91" t="b">
        <v>1</v>
      </c>
      <c r="AB91" t="b">
        <v>1</v>
      </c>
      <c r="AC91" t="b">
        <v>0</v>
      </c>
      <c r="AD91" t="b">
        <v>1</v>
      </c>
      <c r="AE91" t="b">
        <v>1</v>
      </c>
      <c r="AF91" t="b">
        <v>0</v>
      </c>
      <c r="AG91" t="b">
        <v>0</v>
      </c>
      <c r="AH91" t="b">
        <v>0</v>
      </c>
      <c r="AI91" t="b">
        <v>1</v>
      </c>
      <c r="AJ91" t="b">
        <v>1</v>
      </c>
      <c r="AK91" t="b">
        <v>0</v>
      </c>
      <c r="AL91" t="b">
        <v>0</v>
      </c>
      <c r="AM91" t="b">
        <v>0</v>
      </c>
      <c r="AN91" t="b">
        <v>0</v>
      </c>
      <c r="AO91" t="b">
        <v>1</v>
      </c>
      <c r="AP91" t="b">
        <v>1</v>
      </c>
      <c r="AQ91" t="b">
        <v>0</v>
      </c>
      <c r="AR91" t="b">
        <v>0</v>
      </c>
      <c r="AS91" t="b">
        <v>1</v>
      </c>
      <c r="AT91" t="b">
        <v>0</v>
      </c>
      <c r="AU91" t="b">
        <v>0</v>
      </c>
      <c r="AV91" t="b">
        <v>0</v>
      </c>
    </row>
    <row r="92" spans="3:48" x14ac:dyDescent="0.35">
      <c r="C92" t="s">
        <v>60</v>
      </c>
      <c r="D92" t="s">
        <v>59</v>
      </c>
      <c r="E92">
        <v>867510</v>
      </c>
      <c r="F92" s="24">
        <v>633091.56099999999</v>
      </c>
      <c r="G92" s="26">
        <v>0.7297801304884094</v>
      </c>
      <c r="J92" t="str">
        <v>Dennison Crosswaite</v>
      </c>
      <c r="K92">
        <v>890708</v>
      </c>
      <c r="L92">
        <v>597186.40569999989</v>
      </c>
      <c r="M92">
        <v>0.6704626046919977</v>
      </c>
      <c r="Q92">
        <f>_xlfn.XMATCH(Q91,graph.options)</f>
        <v>1</v>
      </c>
      <c r="T92" t="str">
        <v>Dennison Crosswaite</v>
      </c>
      <c r="U92" t="b">
        <v>0</v>
      </c>
      <c r="V92" t="b">
        <v>1</v>
      </c>
      <c r="W92" t="b">
        <v>1</v>
      </c>
      <c r="X92" t="b">
        <v>0</v>
      </c>
      <c r="Y92" t="b">
        <v>0</v>
      </c>
      <c r="Z92" t="b">
        <v>0</v>
      </c>
      <c r="AA92" t="b">
        <v>1</v>
      </c>
      <c r="AB92" t="b">
        <v>1</v>
      </c>
      <c r="AC92" t="b">
        <v>1</v>
      </c>
      <c r="AD92" t="b">
        <v>1</v>
      </c>
      <c r="AE92" t="b">
        <v>1</v>
      </c>
      <c r="AF92" t="b">
        <v>0</v>
      </c>
      <c r="AG92" t="b">
        <v>0</v>
      </c>
      <c r="AH92" t="b">
        <v>0</v>
      </c>
      <c r="AI92" t="b">
        <v>0</v>
      </c>
      <c r="AJ92" t="b">
        <v>1</v>
      </c>
      <c r="AK92" t="b">
        <v>0</v>
      </c>
      <c r="AL92" t="b">
        <v>1</v>
      </c>
      <c r="AM92" t="b">
        <v>0</v>
      </c>
      <c r="AN92" t="b">
        <v>0</v>
      </c>
      <c r="AO92" t="b">
        <v>1</v>
      </c>
      <c r="AP92" t="b">
        <v>1</v>
      </c>
      <c r="AQ92" t="b">
        <v>0</v>
      </c>
      <c r="AR92" t="b">
        <v>0</v>
      </c>
      <c r="AS92" t="b">
        <v>1</v>
      </c>
      <c r="AT92" t="b">
        <v>0</v>
      </c>
      <c r="AU92" t="b">
        <v>0</v>
      </c>
      <c r="AV92" t="b">
        <v>0</v>
      </c>
    </row>
    <row r="93" spans="3:48" x14ac:dyDescent="0.35">
      <c r="C93" t="s">
        <v>60</v>
      </c>
      <c r="D93" t="s">
        <v>37</v>
      </c>
      <c r="E93">
        <v>817572</v>
      </c>
      <c r="F93" s="24">
        <v>579961.52909999993</v>
      </c>
      <c r="G93" s="26">
        <v>0.70937058644376261</v>
      </c>
      <c r="J93" t="str">
        <v>Kelci Walkden</v>
      </c>
      <c r="K93">
        <v>889602</v>
      </c>
      <c r="L93">
        <v>592612.33100000001</v>
      </c>
      <c r="M93">
        <v>0.66615444996751361</v>
      </c>
      <c r="T93" t="str">
        <v>Kelci Walkden</v>
      </c>
      <c r="U93" t="b">
        <v>1</v>
      </c>
      <c r="V93" t="b">
        <v>1</v>
      </c>
      <c r="W93" t="b">
        <v>1</v>
      </c>
      <c r="X93" t="b">
        <v>0</v>
      </c>
      <c r="Y93" t="b">
        <v>0</v>
      </c>
      <c r="Z93" t="b">
        <v>0</v>
      </c>
      <c r="AA93" t="b">
        <v>0</v>
      </c>
      <c r="AB93" t="b">
        <v>1</v>
      </c>
      <c r="AC93" t="b">
        <v>1</v>
      </c>
      <c r="AD93" t="b">
        <v>1</v>
      </c>
      <c r="AE93" t="b">
        <v>0</v>
      </c>
      <c r="AF93" t="b">
        <v>0</v>
      </c>
      <c r="AG93" t="b">
        <v>0</v>
      </c>
      <c r="AH93" t="b">
        <v>0</v>
      </c>
      <c r="AI93" t="b">
        <v>1</v>
      </c>
      <c r="AJ93" t="b">
        <v>1</v>
      </c>
      <c r="AK93" t="b">
        <v>1</v>
      </c>
      <c r="AL93" t="b">
        <v>1</v>
      </c>
      <c r="AM93" t="b">
        <v>0</v>
      </c>
      <c r="AN93" t="b">
        <v>0</v>
      </c>
      <c r="AO93" t="b">
        <v>1</v>
      </c>
      <c r="AP93" t="b">
        <v>1</v>
      </c>
      <c r="AQ93" t="b">
        <v>1</v>
      </c>
      <c r="AR93" t="b">
        <v>1</v>
      </c>
      <c r="AS93" t="b">
        <v>1</v>
      </c>
      <c r="AT93" t="b">
        <v>0</v>
      </c>
      <c r="AU93" t="b">
        <v>0</v>
      </c>
      <c r="AV93" t="b">
        <v>0</v>
      </c>
    </row>
    <row r="94" spans="3:48" x14ac:dyDescent="0.35">
      <c r="C94" t="s">
        <v>60</v>
      </c>
      <c r="D94" t="s">
        <v>56</v>
      </c>
      <c r="E94">
        <v>794920</v>
      </c>
      <c r="F94" s="24">
        <v>529082.27729999996</v>
      </c>
      <c r="G94" s="26">
        <v>0.6655792750213857</v>
      </c>
    </row>
    <row r="95" spans="3:48" x14ac:dyDescent="0.35">
      <c r="C95" t="s">
        <v>60</v>
      </c>
      <c r="D95" t="s">
        <v>62</v>
      </c>
      <c r="E95">
        <v>897554</v>
      </c>
      <c r="F95" s="24">
        <v>597610.71669999999</v>
      </c>
      <c r="G95" s="26">
        <v>0.66582146221842919</v>
      </c>
    </row>
    <row r="96" spans="3:48" x14ac:dyDescent="0.35">
      <c r="C96" t="s">
        <v>60</v>
      </c>
      <c r="D96" t="s">
        <v>48</v>
      </c>
      <c r="E96">
        <v>860083</v>
      </c>
      <c r="F96" s="24">
        <v>572484.34459999995</v>
      </c>
      <c r="G96" s="26">
        <v>0.66561523085562668</v>
      </c>
    </row>
    <row r="97" spans="3:22" ht="18.600000000000001" x14ac:dyDescent="0.45">
      <c r="C97" t="s">
        <v>55</v>
      </c>
      <c r="D97" t="s">
        <v>71</v>
      </c>
      <c r="E97">
        <v>798868</v>
      </c>
      <c r="F97" s="24">
        <v>558631.26149999991</v>
      </c>
      <c r="G97" s="26">
        <v>0.6992785560317849</v>
      </c>
      <c r="S97" s="73" t="s">
        <v>183</v>
      </c>
    </row>
    <row r="98" spans="3:22" ht="16.2" x14ac:dyDescent="0.4">
      <c r="C98" t="s">
        <v>55</v>
      </c>
      <c r="D98" t="s">
        <v>54</v>
      </c>
      <c r="E98">
        <v>884835</v>
      </c>
      <c r="F98" s="24">
        <v>621603.34939999995</v>
      </c>
      <c r="G98" s="26">
        <v>0.70250764198974947</v>
      </c>
      <c r="P98" s="69" t="s">
        <v>180</v>
      </c>
      <c r="Q98" s="69" t="s">
        <v>176</v>
      </c>
      <c r="S98" t="s">
        <v>182</v>
      </c>
    </row>
    <row r="99" spans="3:22" ht="24" x14ac:dyDescent="0.4">
      <c r="C99" t="s">
        <v>55</v>
      </c>
      <c r="D99" t="s">
        <v>66</v>
      </c>
      <c r="E99">
        <v>895363</v>
      </c>
      <c r="F99" s="24">
        <v>616665.12589999987</v>
      </c>
      <c r="G99" s="26">
        <v>0.68873197340073233</v>
      </c>
      <c r="K99" s="22" t="s">
        <v>139</v>
      </c>
      <c r="P99" t="str">
        <f>K100</f>
        <v>Delish</v>
      </c>
      <c r="Q99" t="s">
        <v>0</v>
      </c>
      <c r="S99" t="str">
        <f>Q99&amp;IF($Q$105=Q99,$S$97,"")</f>
        <v>Sales Person</v>
      </c>
      <c r="V99" s="74"/>
    </row>
    <row r="100" spans="3:22" ht="19.8" x14ac:dyDescent="0.65">
      <c r="C100" t="s">
        <v>55</v>
      </c>
      <c r="D100" t="s">
        <v>76</v>
      </c>
      <c r="E100">
        <v>860846</v>
      </c>
      <c r="F100" s="24">
        <v>611363.98959999997</v>
      </c>
      <c r="G100" s="26">
        <v>0.7101897314966904</v>
      </c>
      <c r="K100" s="23" t="s">
        <v>36</v>
      </c>
      <c r="P100" t="str">
        <f t="shared" ref="P100:P102" si="13">K101</f>
        <v>Jucies</v>
      </c>
      <c r="Q100" t="s">
        <v>141</v>
      </c>
      <c r="S100" t="str">
        <f t="shared" ref="S100:S102" si="14">Q100&amp;IF($Q$105=Q100,$S$97,"")</f>
        <v>Sales</v>
      </c>
      <c r="T100" s="72" t="s">
        <v>181</v>
      </c>
    </row>
    <row r="101" spans="3:22" x14ac:dyDescent="0.35">
      <c r="C101" t="s">
        <v>167</v>
      </c>
      <c r="D101" t="s">
        <v>14</v>
      </c>
      <c r="E101">
        <v>886375</v>
      </c>
      <c r="F101" s="24">
        <v>609886.89379999996</v>
      </c>
      <c r="G101" s="26">
        <v>0.68806869981666896</v>
      </c>
      <c r="K101" s="23" t="s">
        <v>60</v>
      </c>
      <c r="P101" t="str">
        <f t="shared" si="13"/>
        <v>Tempo</v>
      </c>
      <c r="Q101" t="s">
        <v>157</v>
      </c>
      <c r="S101" t="str">
        <f t="shared" si="14"/>
        <v>Profit</v>
      </c>
    </row>
    <row r="102" spans="3:22" x14ac:dyDescent="0.35">
      <c r="C102" t="s">
        <v>167</v>
      </c>
      <c r="D102" t="s">
        <v>23</v>
      </c>
      <c r="E102">
        <v>890708</v>
      </c>
      <c r="F102" s="24">
        <v>597186.40569999989</v>
      </c>
      <c r="G102" s="26">
        <v>0.6704626046919977</v>
      </c>
      <c r="K102" s="23" t="s">
        <v>55</v>
      </c>
      <c r="P102" t="str">
        <f t="shared" si="13"/>
        <v>Yummies🌟</v>
      </c>
      <c r="Q102" t="s">
        <v>105</v>
      </c>
      <c r="S102" t="str">
        <f t="shared" si="14"/>
        <v>Profit %▼</v>
      </c>
    </row>
    <row r="103" spans="3:22" x14ac:dyDescent="0.35">
      <c r="C103" t="s">
        <v>167</v>
      </c>
      <c r="D103" t="s">
        <v>33</v>
      </c>
      <c r="E103">
        <v>913325</v>
      </c>
      <c r="F103" s="24">
        <v>640549.34090000007</v>
      </c>
      <c r="G103" s="26">
        <v>0.70133779421345088</v>
      </c>
      <c r="K103" s="23" t="s">
        <v>167</v>
      </c>
    </row>
    <row r="104" spans="3:22" ht="16.2" x14ac:dyDescent="0.4">
      <c r="C104" t="s">
        <v>167</v>
      </c>
      <c r="D104" t="s">
        <v>64</v>
      </c>
      <c r="E104">
        <v>779044</v>
      </c>
      <c r="F104" s="24">
        <v>544767.5064999999</v>
      </c>
      <c r="G104" s="26">
        <v>0.69927694263738616</v>
      </c>
      <c r="Q104" s="69" t="s">
        <v>130</v>
      </c>
    </row>
    <row r="105" spans="3:22" x14ac:dyDescent="0.35">
      <c r="C105" t="s">
        <v>167</v>
      </c>
      <c r="D105" t="s">
        <v>30</v>
      </c>
      <c r="E105">
        <v>963956</v>
      </c>
      <c r="F105" s="24">
        <v>669657.29139999999</v>
      </c>
      <c r="G105" s="26">
        <v>0.69469694820095518</v>
      </c>
      <c r="Q105" s="39" t="str">
        <f>Dashboard!N36</f>
        <v>Profit %</v>
      </c>
    </row>
    <row r="106" spans="3:22" x14ac:dyDescent="0.35">
      <c r="C106" t="s">
        <v>167</v>
      </c>
      <c r="D106" t="s">
        <v>69</v>
      </c>
      <c r="E106">
        <v>889602</v>
      </c>
      <c r="F106" s="24">
        <v>592612.33100000001</v>
      </c>
      <c r="G106" s="26">
        <v>0.66615444996751361</v>
      </c>
      <c r="Q106">
        <f>_xlfn.XMATCH(Q105,sort.option.for.people.table)</f>
        <v>4</v>
      </c>
    </row>
    <row r="107" spans="3:22" x14ac:dyDescent="0.35">
      <c r="C107" t="s">
        <v>167</v>
      </c>
      <c r="D107" t="s">
        <v>70</v>
      </c>
      <c r="E107">
        <v>797629</v>
      </c>
      <c r="F107" s="24">
        <v>546390.15619999997</v>
      </c>
      <c r="G107" s="26">
        <v>0.68501791710181048</v>
      </c>
    </row>
    <row r="108" spans="3:22" ht="16.2" x14ac:dyDescent="0.4">
      <c r="C108" t="s">
        <v>167</v>
      </c>
      <c r="D108" t="s">
        <v>42</v>
      </c>
      <c r="E108">
        <v>903616</v>
      </c>
      <c r="F108" s="24">
        <v>646552.99309999996</v>
      </c>
      <c r="G108" s="26">
        <v>0.71551742454759537</v>
      </c>
      <c r="Q108" s="69" t="s">
        <v>177</v>
      </c>
    </row>
    <row r="109" spans="3:22" x14ac:dyDescent="0.35">
      <c r="C109" t="s">
        <v>167</v>
      </c>
      <c r="D109" t="s">
        <v>77</v>
      </c>
      <c r="E109">
        <v>863079</v>
      </c>
      <c r="F109" s="24">
        <v>626822.6372</v>
      </c>
      <c r="G109" s="26">
        <v>0.72626333997235482</v>
      </c>
      <c r="Q109">
        <f>IF(Q106=1,1,-1)</f>
        <v>-1</v>
      </c>
    </row>
    <row r="130" spans="3:34" x14ac:dyDescent="0.35">
      <c r="C130" s="88" t="s">
        <v>184</v>
      </c>
      <c r="D130" s="88"/>
      <c r="E130" s="88"/>
      <c r="J130" s="88" t="s">
        <v>185</v>
      </c>
      <c r="K130" s="88"/>
    </row>
    <row r="131" spans="3:34" x14ac:dyDescent="0.35">
      <c r="R131" t="s">
        <v>190</v>
      </c>
    </row>
    <row r="132" spans="3:34" x14ac:dyDescent="0.35">
      <c r="K132" t="s">
        <v>187</v>
      </c>
      <c r="R132" t="s">
        <v>191</v>
      </c>
      <c r="S132" t="s">
        <v>165</v>
      </c>
    </row>
    <row r="133" spans="3:34" x14ac:dyDescent="0.35">
      <c r="C133" s="22" t="s">
        <v>139</v>
      </c>
      <c r="D133" t="s">
        <v>105</v>
      </c>
      <c r="E133" t="s">
        <v>104</v>
      </c>
      <c r="F133" t="s">
        <v>98</v>
      </c>
      <c r="J133" t="s">
        <v>186</v>
      </c>
      <c r="K133" t="s">
        <v>7</v>
      </c>
      <c r="L133" t="s">
        <v>188</v>
      </c>
      <c r="M133" t="s">
        <v>105</v>
      </c>
      <c r="N133" t="s">
        <v>189</v>
      </c>
      <c r="O133" t="s">
        <v>157</v>
      </c>
      <c r="P133" t="s">
        <v>4</v>
      </c>
      <c r="R133" t="s">
        <v>157</v>
      </c>
      <c r="S133" t="s">
        <v>4</v>
      </c>
      <c r="T133" t="s">
        <v>192</v>
      </c>
    </row>
    <row r="134" spans="3:34" x14ac:dyDescent="0.35">
      <c r="C134" s="23" t="s">
        <v>18</v>
      </c>
      <c r="D134" s="26">
        <v>0.68967125628528858</v>
      </c>
      <c r="E134" s="24">
        <v>7410059.0173999965</v>
      </c>
      <c r="F134" s="75">
        <v>10744335</v>
      </c>
      <c r="J134">
        <f>COUNTIFS($C$4:$C$9,C134)</f>
        <v>0</v>
      </c>
      <c r="K134" t="str">
        <f>C134&amp;IF(J134,$K$132,"")</f>
        <v>Bars</v>
      </c>
      <c r="L134">
        <v>1</v>
      </c>
      <c r="M134" s="26">
        <f>D134</f>
        <v>0.68967125628528858</v>
      </c>
      <c r="N134" s="76">
        <f>1-M134</f>
        <v>0.31032874371471142</v>
      </c>
      <c r="O134" s="24">
        <f>E134</f>
        <v>7410059.0173999965</v>
      </c>
      <c r="P134" s="75">
        <f>F134</f>
        <v>10744335</v>
      </c>
      <c r="R134" t="str">
        <f>TEXT(O134,$R$132)</f>
        <v>$7.41</v>
      </c>
      <c r="S134" t="str">
        <f>TEXT(P134,$S$132)</f>
        <v>$10.74m</v>
      </c>
      <c r="T134" t="str">
        <f>R134&amp;"/"&amp;S134</f>
        <v>$7.41/$10.74m</v>
      </c>
    </row>
    <row r="135" spans="3:34" x14ac:dyDescent="0.35">
      <c r="C135" s="23" t="s">
        <v>27</v>
      </c>
      <c r="D135" s="26">
        <v>0.60270394769867852</v>
      </c>
      <c r="E135" s="24">
        <v>4267036.0657000057</v>
      </c>
      <c r="F135" s="75">
        <v>7079821</v>
      </c>
      <c r="J135">
        <f>COUNTIFS($C$4:$C$9,C135)</f>
        <v>1</v>
      </c>
      <c r="K135" t="str">
        <f t="shared" ref="K135:K136" si="15">C135&amp;IF(J135,$K$132,"")</f>
        <v>Bites▣</v>
      </c>
      <c r="L135">
        <v>1</v>
      </c>
      <c r="M135" s="26">
        <f t="shared" ref="M135:M136" si="16">D135</f>
        <v>0.60270394769867852</v>
      </c>
      <c r="N135" s="76">
        <f t="shared" ref="N135:N136" si="17">1-M135</f>
        <v>0.39729605230132148</v>
      </c>
      <c r="O135" s="24">
        <f t="shared" ref="O135:O136" si="18">E135</f>
        <v>4267036.0657000057</v>
      </c>
      <c r="P135" s="75">
        <f t="shared" ref="P135:P136" si="19">F135</f>
        <v>7079821</v>
      </c>
      <c r="R135" t="str">
        <f t="shared" ref="R135:R136" si="20">TEXT(O135,$R$132)</f>
        <v>$4.27</v>
      </c>
      <c r="S135" t="str">
        <f t="shared" ref="S135:S136" si="21">TEXT(P135,$S$132)</f>
        <v>$7.08m</v>
      </c>
      <c r="T135" t="str">
        <f t="shared" ref="T135:T136" si="22">R135&amp;"/"&amp;S135</f>
        <v>$4.27/$7.08m</v>
      </c>
    </row>
    <row r="136" spans="3:34" x14ac:dyDescent="0.35">
      <c r="C136" s="23" t="s">
        <v>50</v>
      </c>
      <c r="D136" s="26">
        <v>0.86216135519034354</v>
      </c>
      <c r="E136" s="24">
        <v>3343087.5573999998</v>
      </c>
      <c r="F136" s="75">
        <v>3877566</v>
      </c>
      <c r="J136">
        <f>COUNTIFS($C$4:$C$9,C136)</f>
        <v>0</v>
      </c>
      <c r="K136" t="str">
        <f t="shared" si="15"/>
        <v>Other</v>
      </c>
      <c r="L136">
        <v>1</v>
      </c>
      <c r="M136" s="26">
        <f t="shared" si="16"/>
        <v>0.86216135519034354</v>
      </c>
      <c r="N136" s="76">
        <f t="shared" si="17"/>
        <v>0.13783864480965646</v>
      </c>
      <c r="O136" s="24">
        <f t="shared" si="18"/>
        <v>3343087.5573999998</v>
      </c>
      <c r="P136" s="75">
        <f t="shared" si="19"/>
        <v>3877566</v>
      </c>
      <c r="R136" t="str">
        <f t="shared" si="20"/>
        <v>$3.34</v>
      </c>
      <c r="S136" t="str">
        <f t="shared" si="21"/>
        <v>$3.88m</v>
      </c>
      <c r="T136" t="str">
        <f t="shared" si="22"/>
        <v>$3.34/$3.88m</v>
      </c>
    </row>
    <row r="141" spans="3:34" x14ac:dyDescent="0.35">
      <c r="AH141" t="s">
        <v>203</v>
      </c>
    </row>
    <row r="142" spans="3:34" ht="16.2" x14ac:dyDescent="0.4">
      <c r="AF142" s="81" t="s">
        <v>202</v>
      </c>
      <c r="AH142" s="39" t="str">
        <f>Dashboard!W12</f>
        <v>Shipped?</v>
      </c>
    </row>
    <row r="143" spans="3:34" x14ac:dyDescent="0.35">
      <c r="AH143">
        <f>_xlfn.XMATCH(AH142,graph.options)</f>
        <v>1</v>
      </c>
    </row>
    <row r="144" spans="3:34" ht="16.2" x14ac:dyDescent="0.4">
      <c r="W144" s="77" t="s">
        <v>200</v>
      </c>
    </row>
    <row r="145" spans="3:65" ht="16.2" x14ac:dyDescent="0.4">
      <c r="C145" s="88" t="s">
        <v>193</v>
      </c>
      <c r="D145" s="88"/>
      <c r="E145" s="88"/>
      <c r="Q145">
        <f>MROUND(MAX(Q148:Q169)*2,100000)</f>
        <v>2200000</v>
      </c>
      <c r="W145" t="str" cm="1">
        <f t="array" ref="W145:AA145">TRANSPOSE(L148:L152)</f>
        <v>Product▼</v>
      </c>
      <c r="X145" t="str">
        <v>Sales</v>
      </c>
      <c r="Y145" t="str">
        <v>Boxes</v>
      </c>
      <c r="Z145" t="str">
        <v>Shipments</v>
      </c>
      <c r="AA145" t="str">
        <v>Profit %</v>
      </c>
      <c r="AB145" t="s">
        <v>201</v>
      </c>
      <c r="AF145" s="83" t="s">
        <v>2</v>
      </c>
      <c r="AG145" s="82">
        <f>starting.date.for.trend+1</f>
        <v>44565</v>
      </c>
      <c r="AH145" s="82">
        <f>AG145+1</f>
        <v>44566</v>
      </c>
      <c r="AI145" s="82">
        <f t="shared" ref="AI145:BH145" si="23">AH145+1</f>
        <v>44567</v>
      </c>
      <c r="AJ145" s="82">
        <f t="shared" si="23"/>
        <v>44568</v>
      </c>
      <c r="AK145" s="82">
        <f t="shared" si="23"/>
        <v>44569</v>
      </c>
      <c r="AL145" s="82">
        <f t="shared" si="23"/>
        <v>44570</v>
      </c>
      <c r="AM145" s="82">
        <f t="shared" si="23"/>
        <v>44571</v>
      </c>
      <c r="AN145" s="82">
        <f t="shared" si="23"/>
        <v>44572</v>
      </c>
      <c r="AO145" s="82">
        <f t="shared" si="23"/>
        <v>44573</v>
      </c>
      <c r="AP145" s="82">
        <f t="shared" si="23"/>
        <v>44574</v>
      </c>
      <c r="AQ145" s="82">
        <f t="shared" si="23"/>
        <v>44575</v>
      </c>
      <c r="AR145" s="82">
        <f t="shared" si="23"/>
        <v>44576</v>
      </c>
      <c r="AS145" s="82">
        <f t="shared" si="23"/>
        <v>44577</v>
      </c>
      <c r="AT145" s="82">
        <f t="shared" si="23"/>
        <v>44578</v>
      </c>
      <c r="AU145" s="82">
        <f>AT145+1</f>
        <v>44579</v>
      </c>
      <c r="AV145" s="82">
        <f t="shared" si="23"/>
        <v>44580</v>
      </c>
      <c r="AW145" s="82">
        <f t="shared" si="23"/>
        <v>44581</v>
      </c>
      <c r="AX145" s="82">
        <f t="shared" si="23"/>
        <v>44582</v>
      </c>
      <c r="AY145" s="82">
        <f t="shared" si="23"/>
        <v>44583</v>
      </c>
      <c r="AZ145" s="82">
        <f t="shared" si="23"/>
        <v>44584</v>
      </c>
      <c r="BA145" s="82">
        <f t="shared" si="23"/>
        <v>44585</v>
      </c>
      <c r="BB145" s="82">
        <f>BA145+1</f>
        <v>44586</v>
      </c>
      <c r="BC145" s="82">
        <f t="shared" si="23"/>
        <v>44587</v>
      </c>
      <c r="BD145" s="82">
        <f t="shared" si="23"/>
        <v>44588</v>
      </c>
      <c r="BE145" s="82">
        <f t="shared" si="23"/>
        <v>44589</v>
      </c>
      <c r="BF145" s="82">
        <f t="shared" si="23"/>
        <v>44590</v>
      </c>
      <c r="BG145" s="82">
        <f t="shared" si="23"/>
        <v>44591</v>
      </c>
      <c r="BH145" s="82">
        <f t="shared" si="23"/>
        <v>44592</v>
      </c>
      <c r="BI145" s="65"/>
      <c r="BJ145" s="65"/>
      <c r="BK145" s="65"/>
      <c r="BL145" s="65"/>
      <c r="BM145" s="65"/>
    </row>
    <row r="146" spans="3:65" ht="18.600000000000001" x14ac:dyDescent="0.45">
      <c r="L146" s="73" t="s">
        <v>183</v>
      </c>
      <c r="O146" t="s">
        <v>197</v>
      </c>
      <c r="W146" t="str" cm="1">
        <f t="array" ref="W146:AA167">_xlfn.SORTBY(P148:T169,N148:N169,-1,INDEX(P148:T169,,L160),L156)</f>
        <v>50% Dark Bites</v>
      </c>
      <c r="X146">
        <v>1030323</v>
      </c>
      <c r="Y146">
        <v>86978</v>
      </c>
      <c r="Z146">
        <v>170</v>
      </c>
      <c r="AA146">
        <v>0.76362907554233006</v>
      </c>
      <c r="AB146" cm="1">
        <f t="array" ref="AB146:AB167">_xlfn.SORTBY(N148:N169,N148:N169,-1,INDEX(P148:T169,,L160),L156)</f>
        <v>1</v>
      </c>
      <c r="AF146" t="str" cm="1">
        <f t="array" ref="AF146:AF167">W146:W167</f>
        <v>50% Dark Bites</v>
      </c>
      <c r="AG146" t="b" cm="1">
        <f t="array" ref="AG146:AG167">CHOOSE($AH$143,COUNTIFS(sales[Product],_xlfn.ANCHORARRAY(AF146),sales[Date],AG$145)&gt;0,SUMIFS(sales[Amount],sales[Product],_xlfn.ANCHORARRAY(AF146),sales[Date],AG$145),SUMIFS(sales[Boxes],sales[Product],_xlfn.ANCHORARRAY(AF146),sales[Date],AG$145),COUNTIFS(sales[Product],_xlfn.ANCHORARRAY(AF146),sales[Date],AG$145))</f>
        <v>0</v>
      </c>
      <c r="AH146" t="b" cm="1">
        <f t="array" ref="AH146:AH167">CHOOSE($AH$143,COUNTIFS(sales[Product],_xlfn.ANCHORARRAY(AF146),sales[Date],AH145)&gt;0,SUMIFS(sales[Amount],sales[Product],_xlfn.ANCHORARRAY(AF146),sales[Date],AH$145),SUMIFS(sales[Boxes],sales[Product],_xlfn.ANCHORARRAY(AF146),sales[Date],AH$145),COUNTIFS(sales[Product],_xlfn.ANCHORARRAY(AF146),sales[Date],AH145))</f>
        <v>1</v>
      </c>
      <c r="AI146" t="b" cm="1">
        <f t="array" ref="AI146:AI167">CHOOSE($AH$143,COUNTIFS(sales[Product],_xlfn.ANCHORARRAY(AF146),sales[Date],AH$145)&gt;0,SUMIFS(sales[Amount],sales[Product],_xlfn.ANCHORARRAY(AF146),sales[Date],AH$145),SUMIFS(sales[Boxes],sales[Product],_xlfn.ANCHORARRAY(AF146),sales[Date],AH$145),COUNTIFS(sales[Product],_xlfn.ANCHORARRAY(AF146),sales[Date],AH$145))</f>
        <v>1</v>
      </c>
      <c r="AJ146" t="b" cm="1">
        <f t="array" ref="AJ146:AJ167">CHOOSE($AH$143,COUNTIFS(sales[Product],_xlfn.ANCHORARRAY(AF146),sales[Date],AJ$145)&gt;0,SUMIFS(sales[Amount],sales[Product],_xlfn.ANCHORARRAY(AF146),sales[Date],AJ$145),SUMIFS(sales[Boxes],sales[Product],_xlfn.ANCHORARRAY(AF146),sales[Date],AJ$145),COUNTIFS(sales[Product],_xlfn.ANCHORARRAY(AF146),sales[Date],AJ$145))</f>
        <v>1</v>
      </c>
      <c r="AK146" t="b" cm="1">
        <f t="array" ref="AK146:AK167">CHOOSE($AH$143,COUNTIFS(sales[Product],_xlfn.ANCHORARRAY(AF146),sales[Date],AK$145)&gt;0,SUMIFS(sales[Amount],sales[Product],_xlfn.ANCHORARRAY(AF146),sales[Date],AK$145),SUMIFS(sales[Boxes],sales[Product],_xlfn.ANCHORARRAY(AF146),sales[Date],AK$145),COUNTIFS(sales[Product],_xlfn.ANCHORARRAY(AF146),sales[Date],AK$145))</f>
        <v>0</v>
      </c>
      <c r="AL146" t="b" cm="1">
        <f t="array" ref="AL146:AL167">CHOOSE($AH$143,COUNTIFS(sales[Product],_xlfn.ANCHORARRAY(AF146),sales[Date],AL$145)&gt;0,SUMIFS(sales[Amount],sales[Product],_xlfn.ANCHORARRAY(AF146),sales[Date],AL$145),SUMIFS(sales[Boxes],sales[Product],_xlfn.ANCHORARRAY(AF146),sales[Date],AL$145),COUNTIFS(sales[Product],_xlfn.ANCHORARRAY(AF146),sales[Date],AL$145))</f>
        <v>0</v>
      </c>
      <c r="AM146" t="b" cm="1">
        <f t="array" ref="AM146:AM167">CHOOSE($AH$143,COUNTIFS(sales[Product],_xlfn.ANCHORARRAY(AF146),sales[Date],AM$145)&gt;0,SUMIFS(sales[Amount],sales[Product],_xlfn.ANCHORARRAY(AF146),sales[Date],AM$145),SUMIFS(sales[Boxes],sales[Product],_xlfn.ANCHORARRAY(AF146),sales[Date],AM$145),COUNTIFS(sales[Product],_xlfn.ANCHORARRAY(AF146),sales[Date],AM$145))</f>
        <v>1</v>
      </c>
      <c r="AN146" t="b" cm="1">
        <f t="array" ref="AN146:AN167">CHOOSE($AH$143,COUNTIFS(sales[Product],_xlfn.ANCHORARRAY(AF146),sales[Date],AN$145)&gt;0,SUMIFS(sales[Amount],sales[Product],_xlfn.ANCHORARRAY(AF146),sales[Date],AN$145),SUMIFS(sales[Boxes],sales[Product],_xlfn.ANCHORARRAY(AF146),sales[Date],AN$145),COUNTIFS(sales[Product],_xlfn.ANCHORARRAY(AF146),sales[Date],AN$145))</f>
        <v>1</v>
      </c>
      <c r="AO146" t="b" cm="1">
        <f t="array" ref="AO146:AO167">CHOOSE($AH$143,COUNTIFS(sales[Product],_xlfn.ANCHORARRAY(AF146),sales[Date],AO$145)&gt;0,SUMIFS(sales[Amount],sales[Product],_xlfn.ANCHORARRAY(AF146),sales[Date],AO$145),SUMIFS(sales[Boxes],sales[Product],_xlfn.ANCHORARRAY(AF146),sales[Date],AO$145),COUNTIFS(sales[Product],_xlfn.ANCHORARRAY(AF146),sales[Date],AO$145))</f>
        <v>0</v>
      </c>
      <c r="AP146" t="b" cm="1">
        <f t="array" ref="AP146:AP167">CHOOSE($AH$143,COUNTIFS(sales[Product],_xlfn.ANCHORARRAY(AF146),sales[Date],AP$145)&gt;0,SUMIFS(sales[Amount],sales[Product],_xlfn.ANCHORARRAY(AF146),sales[Date],AP$145),SUMIFS(sales[Boxes],sales[Product],_xlfn.ANCHORARRAY(AF146),sales[Date],AP$145),COUNTIFS(sales[Product],_xlfn.ANCHORARRAY(AF146),sales[Date],AP$145))</f>
        <v>1</v>
      </c>
      <c r="AQ146" t="b" cm="1">
        <f t="array" ref="AQ146:AQ167">CHOOSE($AH$143,COUNTIFS(sales[Product],_xlfn.ANCHORARRAY(AF146),sales[Date],AQ$145)&gt;0,SUMIFS(sales[Amount],sales[Product],_xlfn.ANCHORARRAY(AF146),sales[Date],AQ$145),SUMIFS(sales[Boxes],sales[Product],_xlfn.ANCHORARRAY(AF146),sales[Date],AQ$145),COUNTIFS(sales[Product],_xlfn.ANCHORARRAY(AF146),sales[Date],AQ$145))</f>
        <v>1</v>
      </c>
      <c r="AR146" t="b" cm="1">
        <f t="array" ref="AR146:AR167">CHOOSE($AH$143,COUNTIFS(sales[Product],_xlfn.ANCHORARRAY(AF146),sales[Date],AR$145)&gt;0,SUMIFS(sales[Amount],sales[Product],_xlfn.ANCHORARRAY(AF146),sales[Date],AR$145),SUMIFS(sales[Boxes],sales[Product],_xlfn.ANCHORARRAY(AF146),sales[Date],AR$145),COUNTIFS(sales[Product],_xlfn.ANCHORARRAY(AF146),sales[Date],AR$145))</f>
        <v>0</v>
      </c>
      <c r="AS146" t="b" cm="1">
        <f t="array" ref="AS146:AS167">CHOOSE($AH$143,COUNTIFS(sales[Product],_xlfn.ANCHORARRAY(AF146),sales[Date],AS$145)&gt;0,SUMIFS(sales[Amount],sales[Product],_xlfn.ANCHORARRAY(AF146),sales[Date],AS$145),SUMIFS(sales[Boxes],sales[Product],_xlfn.ANCHORARRAY(AF146),sales[Date],AS$145),COUNTIFS(sales[Product],_xlfn.ANCHORARRAY(AF146),sales[Date],AS$145))</f>
        <v>0</v>
      </c>
      <c r="AT146" t="b" cm="1">
        <f t="array" ref="AT146:AT167">CHOOSE($AH$143,COUNTIFS(sales[Product],_xlfn.ANCHORARRAY(AF146),sales[Date],AT$145)&gt;0,SUMIFS(sales[Amount],sales[Product],_xlfn.ANCHORARRAY(AF146),sales[Date],AT$145),SUMIFS(sales[Boxes],sales[Product],_xlfn.ANCHORARRAY(AF146),sales[Date],AT$145),COUNTIFS(sales[Product],_xlfn.ANCHORARRAY(AF146),sales[Date],AT$145))</f>
        <v>1</v>
      </c>
      <c r="AU146" t="b" cm="1">
        <f t="array" ref="AU146:AU167">CHOOSE($AH$143,COUNTIFS(sales[Product],_xlfn.ANCHORARRAY(AF146),sales[Date],AU$145)&gt;0,SUMIFS(sales[Amount],sales[Product],_xlfn.ANCHORARRAY(AF146),sales[Date],AU$145),SUMIFS(sales[Boxes],sales[Product],_xlfn.ANCHORARRAY(AF146),sales[Date],AU$145),COUNTIFS(sales[Product],_xlfn.ANCHORARRAY(AF146),sales[Date],AU$145))</f>
        <v>1</v>
      </c>
      <c r="AV146" t="b" cm="1">
        <f t="array" ref="AV146:AV167">CHOOSE($AH$143,COUNTIFS(sales[Product],_xlfn.ANCHORARRAY(AF146),sales[Date],AV$145)&gt;0,SUMIFS(sales[Amount],sales[Product],_xlfn.ANCHORARRAY(AF146),sales[Date],AV$145),SUMIFS(sales[Boxes],sales[Product],_xlfn.ANCHORARRAY(AF146),sales[Date],AV$145),COUNTIFS(sales[Product],_xlfn.ANCHORARRAY(AF146),sales[Date],AV$145))</f>
        <v>0</v>
      </c>
      <c r="AW146" t="b" cm="1">
        <f t="array" ref="AW146:AW167">CHOOSE($AH$143,COUNTIFS(sales[Product],_xlfn.ANCHORARRAY(AF146),sales[Date],AW$145)&gt;0,SUMIFS(sales[Amount],sales[Product],_xlfn.ANCHORARRAY(AF146),sales[Date],AW$145),SUMIFS(sales[Boxes],sales[Product],_xlfn.ANCHORARRAY(AF146),sales[Date],AW$145),COUNTIFS(sales[Product],_xlfn.ANCHORARRAY(AF146),sales[Date],AW$145))</f>
        <v>0</v>
      </c>
      <c r="AX146" t="b" cm="1">
        <f t="array" ref="AX146:AX167">CHOOSE($AH$143,COUNTIFS(sales[Product],_xlfn.ANCHORARRAY(AF146),sales[Date],AX$145)&gt;0,SUMIFS(sales[Amount],sales[Product],_xlfn.ANCHORARRAY(AF146),sales[Date],AX$145),SUMIFS(sales[Boxes],sales[Product],_xlfn.ANCHORARRAY(AF146),sales[Date],AX$145),COUNTIFS(sales[Product],_xlfn.ANCHORARRAY(AF146),sales[Date],AX$145))</f>
        <v>1</v>
      </c>
      <c r="AY146" t="b" cm="1">
        <f t="array" ref="AY146:AY167">CHOOSE($AH$143,COUNTIFS(sales[Product],_xlfn.ANCHORARRAY(AF146),sales[Date],AY$145)&gt;0,SUMIFS(sales[Amount],sales[Product],_xlfn.ANCHORARRAY(AF146),sales[Date],AY$145),SUMIFS(sales[Boxes],sales[Product],_xlfn.ANCHORARRAY(AF146),sales[Date],AY$145),COUNTIFS(sales[Product],_xlfn.ANCHORARRAY(AF146),sales[Date],AY$145))</f>
        <v>0</v>
      </c>
      <c r="AZ146" t="b" cm="1">
        <f t="array" ref="AZ146:AZ167">CHOOSE($AH$143,COUNTIFS(sales[Product],_xlfn.ANCHORARRAY(AF146),sales[Date],AZ$145)&gt;0,SUMIFS(sales[Amount],sales[Product],_xlfn.ANCHORARRAY(AF146),sales[Date],AZ$145),SUMIFS(sales[Boxes],sales[Product],_xlfn.ANCHORARRAY(AF146),sales[Date],AZ$145),COUNTIFS(sales[Product],_xlfn.ANCHORARRAY(AF146),sales[Date],AZ$145))</f>
        <v>0</v>
      </c>
      <c r="BA146" t="b" cm="1">
        <f t="array" ref="BA146:BA167">CHOOSE($AH$143,COUNTIFS(sales[Product],_xlfn.ANCHORARRAY(AF146),sales[Date],BA$145)&gt;0,SUMIFS(sales[Amount],sales[Product],_xlfn.ANCHORARRAY(AF146),sales[Date],BA$145),SUMIFS(sales[Boxes],sales[Product],_xlfn.ANCHORARRAY(AF146),sales[Date],BA$145),COUNTIFS(sales[Product],_xlfn.ANCHORARRAY(AF146),sales[Date],BA$145))</f>
        <v>0</v>
      </c>
      <c r="BB146" t="b" cm="1">
        <f t="array" ref="BB146:BB167">CHOOSE($AH$143,COUNTIFS(sales[Product],_xlfn.ANCHORARRAY(AF146),sales[Date],BB$145)&gt;0,SUMIFS(sales[Amount],sales[Product],_xlfn.ANCHORARRAY(AF146),sales[Date],BB$145),SUMIFS(sales[Boxes],sales[Product],_xlfn.ANCHORARRAY(AF146),sales[Date],BB$145),COUNTIFS(sales[Product],_xlfn.ANCHORARRAY(AF146),sales[Date],BB$145))</f>
        <v>0</v>
      </c>
      <c r="BC146" t="b" cm="1">
        <f t="array" ref="BC146:BC167">CHOOSE($AH$143,COUNTIFS(sales[Product],_xlfn.ANCHORARRAY(AF146),sales[Date],BC$145)&gt;0,SUMIFS(sales[Amount],sales[Product],_xlfn.ANCHORARRAY(AF146),sales[Date],BC$145),SUMIFS(sales[Boxes],sales[Product],_xlfn.ANCHORARRAY(AF146),sales[Date],BC$145),COUNTIFS(sales[Product],_xlfn.ANCHORARRAY(AF146),sales[Date],BC$145))</f>
        <v>1</v>
      </c>
      <c r="BD146" t="b" cm="1">
        <f t="array" ref="BD146:BD167">CHOOSE($AH$143,COUNTIFS(sales[Product],_xlfn.ANCHORARRAY(AF146),sales[Date],BD$145)&gt;0,SUMIFS(sales[Amount],sales[Product],_xlfn.ANCHORARRAY(AF146),sales[Date],BD$145),SUMIFS(sales[Boxes],sales[Product],_xlfn.ANCHORARRAY(AF146),sales[Date],BD$145),COUNTIFS(sales[Product],_xlfn.ANCHORARRAY(AF146),sales[Date],BD$145))</f>
        <v>1</v>
      </c>
      <c r="BE146" t="b" cm="1">
        <f t="array" ref="BE146:BE167">CHOOSE($AH$143,COUNTIFS(sales[Product],_xlfn.ANCHORARRAY(AF146),sales[Date],BE$145)&gt;0,SUMIFS(sales[Amount],sales[Product],_xlfn.ANCHORARRAY(AF146),sales[Date],BE$145),SUMIFS(sales[Boxes],sales[Product],_xlfn.ANCHORARRAY(AF146),sales[Date],BE$145),COUNTIFS(sales[Product],_xlfn.ANCHORARRAY(AF146),sales[Date],BE$145))</f>
        <v>0</v>
      </c>
      <c r="BF146" t="b" cm="1">
        <f t="array" ref="BF146:BF167">CHOOSE($AH$143,COUNTIFS(sales[Product],_xlfn.ANCHORARRAY(AF146),sales[Date],BF$145)&gt;0,SUMIFS(sales[Amount],sales[Product],_xlfn.ANCHORARRAY(AF146),sales[Date],BF$145),SUMIFS(sales[Boxes],sales[Product],_xlfn.ANCHORARRAY(AF146),sales[Date],BF$145),COUNTIFS(sales[Product],_xlfn.ANCHORARRAY(AF146),sales[Date],BF$145))</f>
        <v>0</v>
      </c>
      <c r="BG146" t="b" cm="1">
        <f t="array" ref="BG146:BG167">CHOOSE($AH$143,COUNTIFS(sales[Product],_xlfn.ANCHORARRAY(AF146),sales[Date],BG$145)&gt;0,SUMIFS(sales[Amount],sales[Product],_xlfn.ANCHORARRAY(AF146),sales[Date],BG$145),SUMIFS(sales[Boxes],sales[Product],_xlfn.ANCHORARRAY(AF146),sales[Date],BG$145),COUNTIFS(sales[Product],_xlfn.ANCHORARRAY(AF146),sales[Date],BG$145))</f>
        <v>0</v>
      </c>
      <c r="BH146" t="b" cm="1">
        <f t="array" ref="BH146:BH167">CHOOSE($AH$143,COUNTIFS(sales[Product],_xlfn.ANCHORARRAY(AF146),sales[Date],BH$145)&gt;0,SUMIFS(sales[Amount],sales[Product],_xlfn.ANCHORARRAY(AF146),sales[Date],BH$145),SUMIFS(sales[Boxes],sales[Product],_xlfn.ANCHORARRAY(AF146),sales[Date],BH$145),COUNTIFS(sales[Product],_xlfn.ANCHORARRAY(AF146),sales[Date],BH$145))</f>
        <v>0</v>
      </c>
    </row>
    <row r="147" spans="3:65" ht="16.2" x14ac:dyDescent="0.4">
      <c r="C147" s="22" t="s">
        <v>7</v>
      </c>
      <c r="D147" s="22" t="s">
        <v>2</v>
      </c>
      <c r="E147" t="s">
        <v>98</v>
      </c>
      <c r="F147" t="s">
        <v>99</v>
      </c>
      <c r="G147" t="s">
        <v>102</v>
      </c>
      <c r="H147" t="s">
        <v>105</v>
      </c>
      <c r="K147" s="42" t="s">
        <v>176</v>
      </c>
      <c r="L147" t="s">
        <v>182</v>
      </c>
      <c r="N147" t="s">
        <v>199</v>
      </c>
      <c r="O147" s="78" t="s">
        <v>7</v>
      </c>
      <c r="P147" s="78" t="s">
        <v>2</v>
      </c>
      <c r="Q147" s="78" t="s">
        <v>98</v>
      </c>
      <c r="R147" s="78" t="s">
        <v>198</v>
      </c>
      <c r="S147" s="78" t="s">
        <v>102</v>
      </c>
      <c r="T147" s="78" t="s">
        <v>105</v>
      </c>
      <c r="W147" t="str">
        <v>70% Dark Bites</v>
      </c>
      <c r="X147">
        <v>938049</v>
      </c>
      <c r="Y147">
        <v>82174</v>
      </c>
      <c r="Z147">
        <v>163</v>
      </c>
      <c r="AA147">
        <v>0.2779139846639142</v>
      </c>
      <c r="AB147">
        <v>1</v>
      </c>
      <c r="AF147" t="str">
        <v>70% Dark Bites</v>
      </c>
      <c r="AG147" t="b">
        <v>1</v>
      </c>
      <c r="AH147" t="b">
        <v>0</v>
      </c>
      <c r="AI147" t="b">
        <v>0</v>
      </c>
      <c r="AJ147" t="b">
        <v>1</v>
      </c>
      <c r="AK147" t="b">
        <v>0</v>
      </c>
      <c r="AL147" t="b">
        <v>0</v>
      </c>
      <c r="AM147" t="b">
        <v>1</v>
      </c>
      <c r="AN147" t="b">
        <v>0</v>
      </c>
      <c r="AO147" t="b">
        <v>0</v>
      </c>
      <c r="AP147" t="b">
        <v>1</v>
      </c>
      <c r="AQ147" t="b">
        <v>0</v>
      </c>
      <c r="AR147" t="b">
        <v>0</v>
      </c>
      <c r="AS147" t="b">
        <v>0</v>
      </c>
      <c r="AT147" t="b">
        <v>0</v>
      </c>
      <c r="AU147" t="b">
        <v>1</v>
      </c>
      <c r="AV147" t="b">
        <v>0</v>
      </c>
      <c r="AW147" t="b">
        <v>0</v>
      </c>
      <c r="AX147" t="b">
        <v>0</v>
      </c>
      <c r="AY147" t="b">
        <v>0</v>
      </c>
      <c r="AZ147" t="b">
        <v>0</v>
      </c>
      <c r="BA147" t="b">
        <v>1</v>
      </c>
      <c r="BB147" t="b">
        <v>1</v>
      </c>
      <c r="BC147" t="b">
        <v>1</v>
      </c>
      <c r="BD147" t="b">
        <v>0</v>
      </c>
      <c r="BE147" t="b">
        <v>0</v>
      </c>
      <c r="BF147" t="b">
        <v>0</v>
      </c>
      <c r="BG147" t="b">
        <v>0</v>
      </c>
      <c r="BH147" t="b">
        <v>0</v>
      </c>
    </row>
    <row r="148" spans="3:65" x14ac:dyDescent="0.35">
      <c r="C148" t="s">
        <v>18</v>
      </c>
      <c r="D148" t="s">
        <v>43</v>
      </c>
      <c r="E148">
        <v>1015994</v>
      </c>
      <c r="F148">
        <v>66004</v>
      </c>
      <c r="G148" s="1">
        <v>174</v>
      </c>
      <c r="H148" s="26">
        <v>0.95479738738614595</v>
      </c>
      <c r="K148" t="s">
        <v>2</v>
      </c>
      <c r="L148" t="str">
        <f>K148&amp;IF(K148=$L$155,$L$146,"")</f>
        <v>Product▼</v>
      </c>
      <c r="N148">
        <f>COUNTIFS($C$4:$C$7,O148)</f>
        <v>0</v>
      </c>
      <c r="O148" t="str" cm="1">
        <f t="array" ref="O148:T169">C148:H169</f>
        <v>Bars</v>
      </c>
      <c r="P148" t="str">
        <v>85% Dark Bars</v>
      </c>
      <c r="Q148">
        <v>1015994</v>
      </c>
      <c r="R148">
        <v>66004</v>
      </c>
      <c r="S148">
        <v>174</v>
      </c>
      <c r="T148">
        <v>0.95479738738614595</v>
      </c>
      <c r="W148" t="str">
        <v>After Nines</v>
      </c>
      <c r="X148">
        <v>1027054</v>
      </c>
      <c r="Y148">
        <v>39893</v>
      </c>
      <c r="Z148">
        <v>175</v>
      </c>
      <c r="AA148">
        <v>0.75367853219012826</v>
      </c>
      <c r="AB148">
        <v>1</v>
      </c>
      <c r="AF148" t="str">
        <v>After Nines</v>
      </c>
      <c r="AG148" t="b">
        <v>0</v>
      </c>
      <c r="AH148" t="b">
        <v>1</v>
      </c>
      <c r="AI148" t="b">
        <v>1</v>
      </c>
      <c r="AJ148" t="b">
        <v>1</v>
      </c>
      <c r="AK148" t="b">
        <v>0</v>
      </c>
      <c r="AL148" t="b">
        <v>0</v>
      </c>
      <c r="AM148" t="b">
        <v>0</v>
      </c>
      <c r="AN148" t="b">
        <v>0</v>
      </c>
      <c r="AO148" t="b">
        <v>0</v>
      </c>
      <c r="AP148" t="b">
        <v>1</v>
      </c>
      <c r="AQ148" t="b">
        <v>1</v>
      </c>
      <c r="AR148" t="b">
        <v>0</v>
      </c>
      <c r="AS148" t="b">
        <v>0</v>
      </c>
      <c r="AT148" t="b">
        <v>0</v>
      </c>
      <c r="AU148" t="b">
        <v>1</v>
      </c>
      <c r="AV148" t="b">
        <v>0</v>
      </c>
      <c r="AW148" t="b">
        <v>1</v>
      </c>
      <c r="AX148" t="b">
        <v>1</v>
      </c>
      <c r="AY148" t="b">
        <v>0</v>
      </c>
      <c r="AZ148" t="b">
        <v>0</v>
      </c>
      <c r="BA148" t="b">
        <v>1</v>
      </c>
      <c r="BB148" t="b">
        <v>1</v>
      </c>
      <c r="BC148" t="b">
        <v>1</v>
      </c>
      <c r="BD148" t="b">
        <v>0</v>
      </c>
      <c r="BE148" t="b">
        <v>1</v>
      </c>
      <c r="BF148" t="b">
        <v>0</v>
      </c>
      <c r="BG148" t="b">
        <v>0</v>
      </c>
      <c r="BH148" t="b">
        <v>0</v>
      </c>
    </row>
    <row r="149" spans="3:65" x14ac:dyDescent="0.35">
      <c r="C149" t="s">
        <v>18</v>
      </c>
      <c r="D149" t="s">
        <v>31</v>
      </c>
      <c r="E149">
        <v>1089312</v>
      </c>
      <c r="F149">
        <v>60878</v>
      </c>
      <c r="G149" s="1">
        <v>179</v>
      </c>
      <c r="H149" s="26">
        <v>0.73961291383919403</v>
      </c>
      <c r="K149" t="s">
        <v>141</v>
      </c>
      <c r="L149" t="str">
        <f t="shared" ref="L149:L152" si="24">K149&amp;IF(K149=$L$155,$L$146,"")</f>
        <v>Sales</v>
      </c>
      <c r="N149">
        <f t="shared" ref="N149:N169" si="25">COUNTIFS($C$4:$C$7,O149)</f>
        <v>0</v>
      </c>
      <c r="O149" t="str">
        <v>Bars</v>
      </c>
      <c r="P149" t="str">
        <v>99% Dark &amp; Pure</v>
      </c>
      <c r="Q149">
        <v>1089312</v>
      </c>
      <c r="R149">
        <v>60878</v>
      </c>
      <c r="S149">
        <v>179</v>
      </c>
      <c r="T149">
        <v>0.73961291383919403</v>
      </c>
      <c r="W149" t="str">
        <v>Choco Coated Almonds</v>
      </c>
      <c r="X149">
        <v>1075109</v>
      </c>
      <c r="Y149">
        <v>59624</v>
      </c>
      <c r="Z149">
        <v>172</v>
      </c>
      <c r="AA149">
        <v>0.36395683488836933</v>
      </c>
      <c r="AB149">
        <v>1</v>
      </c>
      <c r="AF149" t="str">
        <v>Choco Coated Almonds</v>
      </c>
      <c r="AG149" t="b">
        <v>1</v>
      </c>
      <c r="AH149" t="b">
        <v>0</v>
      </c>
      <c r="AI149" t="b">
        <v>0</v>
      </c>
      <c r="AJ149" t="b">
        <v>1</v>
      </c>
      <c r="AK149" t="b">
        <v>0</v>
      </c>
      <c r="AL149" t="b">
        <v>0</v>
      </c>
      <c r="AM149" t="b">
        <v>0</v>
      </c>
      <c r="AN149" t="b">
        <v>1</v>
      </c>
      <c r="AO149" t="b">
        <v>1</v>
      </c>
      <c r="AP149" t="b">
        <v>1</v>
      </c>
      <c r="AQ149" t="b">
        <v>1</v>
      </c>
      <c r="AR149" t="b">
        <v>0</v>
      </c>
      <c r="AS149" t="b">
        <v>0</v>
      </c>
      <c r="AT149" t="b">
        <v>0</v>
      </c>
      <c r="AU149" t="b">
        <v>0</v>
      </c>
      <c r="AV149" t="b">
        <v>1</v>
      </c>
      <c r="AW149" t="b">
        <v>0</v>
      </c>
      <c r="AX149" t="b">
        <v>1</v>
      </c>
      <c r="AY149" t="b">
        <v>0</v>
      </c>
      <c r="AZ149" t="b">
        <v>0</v>
      </c>
      <c r="BA149" t="b">
        <v>1</v>
      </c>
      <c r="BB149" t="b">
        <v>1</v>
      </c>
      <c r="BC149" t="b">
        <v>0</v>
      </c>
      <c r="BD149" t="b">
        <v>1</v>
      </c>
      <c r="BE149" t="b">
        <v>0</v>
      </c>
      <c r="BF149" t="b">
        <v>0</v>
      </c>
      <c r="BG149" t="b">
        <v>0</v>
      </c>
      <c r="BH149" t="b">
        <v>0</v>
      </c>
    </row>
    <row r="150" spans="3:65" x14ac:dyDescent="0.35">
      <c r="C150" t="s">
        <v>18</v>
      </c>
      <c r="D150" t="s">
        <v>32</v>
      </c>
      <c r="E150">
        <v>995050</v>
      </c>
      <c r="F150">
        <v>52337</v>
      </c>
      <c r="G150" s="1">
        <v>168</v>
      </c>
      <c r="H150" s="26">
        <v>0.29790418119692502</v>
      </c>
      <c r="K150" t="s">
        <v>6</v>
      </c>
      <c r="L150" t="str">
        <f t="shared" si="24"/>
        <v>Boxes</v>
      </c>
      <c r="N150">
        <f t="shared" si="25"/>
        <v>0</v>
      </c>
      <c r="O150" t="str">
        <v>Bars</v>
      </c>
      <c r="P150" t="str">
        <v>Almond Choco</v>
      </c>
      <c r="Q150">
        <v>995050</v>
      </c>
      <c r="R150">
        <v>52337</v>
      </c>
      <c r="S150">
        <v>168</v>
      </c>
      <c r="T150">
        <v>0.29790418119692502</v>
      </c>
      <c r="W150" t="str">
        <v>Eclairs</v>
      </c>
      <c r="X150">
        <v>992271</v>
      </c>
      <c r="Y150">
        <v>64557</v>
      </c>
      <c r="Z150">
        <v>170</v>
      </c>
      <c r="AA150">
        <v>0.81656375979949025</v>
      </c>
      <c r="AB150">
        <v>1</v>
      </c>
      <c r="AF150" t="str">
        <v>Eclairs</v>
      </c>
      <c r="AG150" t="b">
        <v>0</v>
      </c>
      <c r="AH150" t="b">
        <v>1</v>
      </c>
      <c r="AI150" t="b">
        <v>1</v>
      </c>
      <c r="AJ150" t="b">
        <v>1</v>
      </c>
      <c r="AK150" t="b">
        <v>0</v>
      </c>
      <c r="AL150" t="b">
        <v>0</v>
      </c>
      <c r="AM150" t="b">
        <v>1</v>
      </c>
      <c r="AN150" t="b">
        <v>0</v>
      </c>
      <c r="AO150" t="b">
        <v>1</v>
      </c>
      <c r="AP150" t="b">
        <v>1</v>
      </c>
      <c r="AQ150" t="b">
        <v>1</v>
      </c>
      <c r="AR150" t="b">
        <v>0</v>
      </c>
      <c r="AS150" t="b">
        <v>0</v>
      </c>
      <c r="AT150" t="b">
        <v>0</v>
      </c>
      <c r="AU150" t="b">
        <v>0</v>
      </c>
      <c r="AV150" t="b">
        <v>1</v>
      </c>
      <c r="AW150" t="b">
        <v>0</v>
      </c>
      <c r="AX150" t="b">
        <v>1</v>
      </c>
      <c r="AY150" t="b">
        <v>0</v>
      </c>
      <c r="AZ150" t="b">
        <v>0</v>
      </c>
      <c r="BA150" t="b">
        <v>0</v>
      </c>
      <c r="BB150" t="b">
        <v>1</v>
      </c>
      <c r="BC150" t="b">
        <v>1</v>
      </c>
      <c r="BD150" t="b">
        <v>0</v>
      </c>
      <c r="BE150" t="b">
        <v>1</v>
      </c>
      <c r="BF150" t="b">
        <v>0</v>
      </c>
      <c r="BG150" t="b">
        <v>0</v>
      </c>
      <c r="BH150" t="b">
        <v>0</v>
      </c>
    </row>
    <row r="151" spans="3:65" x14ac:dyDescent="0.35">
      <c r="C151" t="s">
        <v>18</v>
      </c>
      <c r="D151" t="s">
        <v>34</v>
      </c>
      <c r="E151">
        <v>932491</v>
      </c>
      <c r="F151">
        <v>75226</v>
      </c>
      <c r="G151" s="1">
        <v>173</v>
      </c>
      <c r="H151" s="26">
        <v>0.50942493965089186</v>
      </c>
      <c r="K151" t="s">
        <v>125</v>
      </c>
      <c r="L151" t="str">
        <f t="shared" si="24"/>
        <v>Shipments</v>
      </c>
      <c r="N151">
        <f t="shared" si="25"/>
        <v>0</v>
      </c>
      <c r="O151" t="str">
        <v>Bars</v>
      </c>
      <c r="P151" t="str">
        <v>Baker's Choco Chips</v>
      </c>
      <c r="Q151">
        <v>932491</v>
      </c>
      <c r="R151">
        <v>75226</v>
      </c>
      <c r="S151">
        <v>173</v>
      </c>
      <c r="T151">
        <v>0.50942493965089186</v>
      </c>
      <c r="W151" t="str">
        <v>Peanut Butter Cubes</v>
      </c>
      <c r="X151">
        <v>987525</v>
      </c>
      <c r="Y151">
        <v>50674</v>
      </c>
      <c r="Z151">
        <v>176</v>
      </c>
      <c r="AA151">
        <v>0.75848998151945535</v>
      </c>
      <c r="AB151">
        <v>1</v>
      </c>
      <c r="AF151" t="str">
        <v>Peanut Butter Cubes</v>
      </c>
      <c r="AG151" t="b">
        <v>0</v>
      </c>
      <c r="AH151" t="b">
        <v>1</v>
      </c>
      <c r="AI151" t="b">
        <v>1</v>
      </c>
      <c r="AJ151" t="b">
        <v>1</v>
      </c>
      <c r="AK151" t="b">
        <v>0</v>
      </c>
      <c r="AL151" t="b">
        <v>0</v>
      </c>
      <c r="AM151" t="b">
        <v>1</v>
      </c>
      <c r="AN151" t="b">
        <v>1</v>
      </c>
      <c r="AO151" t="b">
        <v>0</v>
      </c>
      <c r="AP151" t="b">
        <v>0</v>
      </c>
      <c r="AQ151" t="b">
        <v>0</v>
      </c>
      <c r="AR151" t="b">
        <v>0</v>
      </c>
      <c r="AS151" t="b">
        <v>0</v>
      </c>
      <c r="AT151" t="b">
        <v>0</v>
      </c>
      <c r="AU151" t="b">
        <v>1</v>
      </c>
      <c r="AV151" t="b">
        <v>0</v>
      </c>
      <c r="AW151" t="b">
        <v>0</v>
      </c>
      <c r="AX151" t="b">
        <v>1</v>
      </c>
      <c r="AY151" t="b">
        <v>0</v>
      </c>
      <c r="AZ151" t="b">
        <v>0</v>
      </c>
      <c r="BA151" t="b">
        <v>1</v>
      </c>
      <c r="BB151" t="b">
        <v>1</v>
      </c>
      <c r="BC151" t="b">
        <v>0</v>
      </c>
      <c r="BD151" t="b">
        <v>1</v>
      </c>
      <c r="BE151" t="b">
        <v>1</v>
      </c>
      <c r="BF151" t="b">
        <v>0</v>
      </c>
      <c r="BG151" t="b">
        <v>0</v>
      </c>
      <c r="BH151" t="b">
        <v>0</v>
      </c>
    </row>
    <row r="152" spans="3:65" x14ac:dyDescent="0.35">
      <c r="C152" t="s">
        <v>18</v>
      </c>
      <c r="D152" t="s">
        <v>57</v>
      </c>
      <c r="E152">
        <v>994021</v>
      </c>
      <c r="F152">
        <v>48730</v>
      </c>
      <c r="G152" s="1">
        <v>175</v>
      </c>
      <c r="H152" s="26">
        <v>0.95592822485641649</v>
      </c>
      <c r="K152" t="s">
        <v>105</v>
      </c>
      <c r="L152" t="str">
        <f t="shared" si="24"/>
        <v>Profit %</v>
      </c>
      <c r="N152">
        <f t="shared" si="25"/>
        <v>0</v>
      </c>
      <c r="O152" t="str">
        <v>Bars</v>
      </c>
      <c r="P152" t="str">
        <v>Caramel Stuffed Bars</v>
      </c>
      <c r="Q152">
        <v>994021</v>
      </c>
      <c r="R152">
        <v>48730</v>
      </c>
      <c r="S152">
        <v>175</v>
      </c>
      <c r="T152">
        <v>0.95592822485641649</v>
      </c>
      <c r="W152" t="str">
        <v>Spicy Special Slims</v>
      </c>
      <c r="X152">
        <v>1029490</v>
      </c>
      <c r="Y152">
        <v>58052</v>
      </c>
      <c r="Z152">
        <v>171</v>
      </c>
      <c r="AA152">
        <v>0.48073546396759537</v>
      </c>
      <c r="AB152">
        <v>1</v>
      </c>
      <c r="AF152" t="str">
        <v>Spicy Special Slims</v>
      </c>
      <c r="AG152" t="b">
        <v>1</v>
      </c>
      <c r="AH152" t="b">
        <v>0</v>
      </c>
      <c r="AI152" t="b">
        <v>0</v>
      </c>
      <c r="AJ152" t="b">
        <v>1</v>
      </c>
      <c r="AK152" t="b">
        <v>0</v>
      </c>
      <c r="AL152" t="b">
        <v>0</v>
      </c>
      <c r="AM152" t="b">
        <v>1</v>
      </c>
      <c r="AN152" t="b">
        <v>1</v>
      </c>
      <c r="AO152" t="b">
        <v>0</v>
      </c>
      <c r="AP152" t="b">
        <v>1</v>
      </c>
      <c r="AQ152" t="b">
        <v>0</v>
      </c>
      <c r="AR152" t="b">
        <v>0</v>
      </c>
      <c r="AS152" t="b">
        <v>0</v>
      </c>
      <c r="AT152" t="b">
        <v>0</v>
      </c>
      <c r="AU152" t="b">
        <v>1</v>
      </c>
      <c r="AV152" t="b">
        <v>0</v>
      </c>
      <c r="AW152" t="b">
        <v>0</v>
      </c>
      <c r="AX152" t="b">
        <v>0</v>
      </c>
      <c r="AY152" t="b">
        <v>0</v>
      </c>
      <c r="AZ152" t="b">
        <v>0</v>
      </c>
      <c r="BA152" t="b">
        <v>0</v>
      </c>
      <c r="BB152" t="b">
        <v>1</v>
      </c>
      <c r="BC152" t="b">
        <v>1</v>
      </c>
      <c r="BD152" t="b">
        <v>1</v>
      </c>
      <c r="BE152" t="b">
        <v>1</v>
      </c>
      <c r="BF152" t="b">
        <v>0</v>
      </c>
      <c r="BG152" t="b">
        <v>0</v>
      </c>
      <c r="BH152" t="b">
        <v>0</v>
      </c>
    </row>
    <row r="153" spans="3:65" x14ac:dyDescent="0.35">
      <c r="C153" t="s">
        <v>18</v>
      </c>
      <c r="D153" t="s">
        <v>65</v>
      </c>
      <c r="E153">
        <v>943551</v>
      </c>
      <c r="F153">
        <v>74319</v>
      </c>
      <c r="G153" s="1">
        <v>172</v>
      </c>
      <c r="H153" s="26">
        <v>0.87448762547016545</v>
      </c>
      <c r="N153">
        <f t="shared" si="25"/>
        <v>0</v>
      </c>
      <c r="O153" t="str">
        <v>Bars</v>
      </c>
      <c r="P153" t="str">
        <v>Fruit &amp; Nut Bars</v>
      </c>
      <c r="Q153">
        <v>943551</v>
      </c>
      <c r="R153">
        <v>74319</v>
      </c>
      <c r="S153">
        <v>172</v>
      </c>
      <c r="T153">
        <v>0.87448762547016545</v>
      </c>
      <c r="W153" t="str">
        <v>85% Dark Bars</v>
      </c>
      <c r="X153">
        <v>1015994</v>
      </c>
      <c r="Y153">
        <v>66004</v>
      </c>
      <c r="Z153">
        <v>174</v>
      </c>
      <c r="AA153">
        <v>0.95479738738614595</v>
      </c>
      <c r="AB153">
        <v>0</v>
      </c>
      <c r="AF153" t="str">
        <v>85% Dark Bars</v>
      </c>
      <c r="AG153" t="b">
        <v>0</v>
      </c>
      <c r="AH153" t="b">
        <v>0</v>
      </c>
      <c r="AI153" t="b">
        <v>0</v>
      </c>
      <c r="AJ153" t="b">
        <v>1</v>
      </c>
      <c r="AK153" t="b">
        <v>0</v>
      </c>
      <c r="AL153" t="b">
        <v>0</v>
      </c>
      <c r="AM153" t="b">
        <v>1</v>
      </c>
      <c r="AN153" t="b">
        <v>0</v>
      </c>
      <c r="AO153" t="b">
        <v>1</v>
      </c>
      <c r="AP153" t="b">
        <v>1</v>
      </c>
      <c r="AQ153" t="b">
        <v>0</v>
      </c>
      <c r="AR153" t="b">
        <v>0</v>
      </c>
      <c r="AS153" t="b">
        <v>0</v>
      </c>
      <c r="AT153" t="b">
        <v>1</v>
      </c>
      <c r="AU153" t="b">
        <v>1</v>
      </c>
      <c r="AV153" t="b">
        <v>1</v>
      </c>
      <c r="AW153" t="b">
        <v>0</v>
      </c>
      <c r="AX153" t="b">
        <v>1</v>
      </c>
      <c r="AY153" t="b">
        <v>0</v>
      </c>
      <c r="AZ153" t="b">
        <v>0</v>
      </c>
      <c r="BA153" t="b">
        <v>1</v>
      </c>
      <c r="BB153" t="b">
        <v>1</v>
      </c>
      <c r="BC153" t="b">
        <v>1</v>
      </c>
      <c r="BD153" t="b">
        <v>0</v>
      </c>
      <c r="BE153" t="b">
        <v>0</v>
      </c>
      <c r="BF153" t="b">
        <v>0</v>
      </c>
      <c r="BG153" t="b">
        <v>0</v>
      </c>
      <c r="BH153" t="b">
        <v>0</v>
      </c>
    </row>
    <row r="154" spans="3:65" x14ac:dyDescent="0.35">
      <c r="C154" t="s">
        <v>18</v>
      </c>
      <c r="D154" t="s">
        <v>17</v>
      </c>
      <c r="E154">
        <v>942921</v>
      </c>
      <c r="F154">
        <v>37635</v>
      </c>
      <c r="G154" s="1">
        <v>170</v>
      </c>
      <c r="H154" s="26">
        <v>0.92555388839574049</v>
      </c>
      <c r="N154">
        <f t="shared" si="25"/>
        <v>0</v>
      </c>
      <c r="O154" t="str">
        <v>Bars</v>
      </c>
      <c r="P154" t="str">
        <v>Milk Bars</v>
      </c>
      <c r="Q154">
        <v>942921</v>
      </c>
      <c r="R154">
        <v>37635</v>
      </c>
      <c r="S154">
        <v>170</v>
      </c>
      <c r="T154">
        <v>0.92555388839574049</v>
      </c>
      <c r="W154" t="str">
        <v>99% Dark &amp; Pure</v>
      </c>
      <c r="X154">
        <v>1089312</v>
      </c>
      <c r="Y154">
        <v>60878</v>
      </c>
      <c r="Z154">
        <v>179</v>
      </c>
      <c r="AA154">
        <v>0.73961291383919403</v>
      </c>
      <c r="AB154">
        <v>0</v>
      </c>
      <c r="AF154" t="str">
        <v>99% Dark &amp; Pure</v>
      </c>
      <c r="AG154" t="b">
        <v>1</v>
      </c>
      <c r="AH154" t="b">
        <v>1</v>
      </c>
      <c r="AI154" t="b">
        <v>1</v>
      </c>
      <c r="AJ154" t="b">
        <v>1</v>
      </c>
      <c r="AK154" t="b">
        <v>0</v>
      </c>
      <c r="AL154" t="b">
        <v>0</v>
      </c>
      <c r="AM154" t="b">
        <v>1</v>
      </c>
      <c r="AN154" t="b">
        <v>1</v>
      </c>
      <c r="AO154" t="b">
        <v>1</v>
      </c>
      <c r="AP154" t="b">
        <v>0</v>
      </c>
      <c r="AQ154" t="b">
        <v>0</v>
      </c>
      <c r="AR154" t="b">
        <v>0</v>
      </c>
      <c r="AS154" t="b">
        <v>0</v>
      </c>
      <c r="AT154" t="b">
        <v>1</v>
      </c>
      <c r="AU154" t="b">
        <v>1</v>
      </c>
      <c r="AV154" t="b">
        <v>1</v>
      </c>
      <c r="AW154" t="b">
        <v>0</v>
      </c>
      <c r="AX154" t="b">
        <v>0</v>
      </c>
      <c r="AY154" t="b">
        <v>0</v>
      </c>
      <c r="AZ154" t="b">
        <v>0</v>
      </c>
      <c r="BA154" t="b">
        <v>1</v>
      </c>
      <c r="BB154" t="b">
        <v>1</v>
      </c>
      <c r="BC154" t="b">
        <v>1</v>
      </c>
      <c r="BD154" t="b">
        <v>1</v>
      </c>
      <c r="BE154" t="b">
        <v>1</v>
      </c>
      <c r="BF154" t="b">
        <v>0</v>
      </c>
      <c r="BG154" t="b">
        <v>0</v>
      </c>
      <c r="BH154" t="b">
        <v>0</v>
      </c>
    </row>
    <row r="155" spans="3:65" ht="16.2" x14ac:dyDescent="0.4">
      <c r="C155" t="s">
        <v>18</v>
      </c>
      <c r="D155" t="s">
        <v>39</v>
      </c>
      <c r="E155">
        <v>889056</v>
      </c>
      <c r="F155">
        <v>50948</v>
      </c>
      <c r="G155" s="1">
        <v>168</v>
      </c>
      <c r="H155" s="26">
        <v>0.87016814598855419</v>
      </c>
      <c r="K155" s="42" t="s">
        <v>195</v>
      </c>
      <c r="L155" s="39" t="str">
        <f>Dashboard!S36</f>
        <v>Product</v>
      </c>
      <c r="N155">
        <f t="shared" si="25"/>
        <v>0</v>
      </c>
      <c r="O155" t="str">
        <v>Bars</v>
      </c>
      <c r="P155" t="str">
        <v>Mint Chip Choco</v>
      </c>
      <c r="Q155">
        <v>889056</v>
      </c>
      <c r="R155">
        <v>50948</v>
      </c>
      <c r="S155">
        <v>168</v>
      </c>
      <c r="T155">
        <v>0.87016814598855419</v>
      </c>
      <c r="W155" t="str">
        <v>Almond Choco</v>
      </c>
      <c r="X155">
        <v>995050</v>
      </c>
      <c r="Y155">
        <v>52337</v>
      </c>
      <c r="Z155">
        <v>168</v>
      </c>
      <c r="AA155">
        <v>0.29790418119692502</v>
      </c>
      <c r="AB155">
        <v>0</v>
      </c>
      <c r="AF155" t="str">
        <v>Almond Choco</v>
      </c>
      <c r="AG155" t="b">
        <v>1</v>
      </c>
      <c r="AH155" t="b">
        <v>0</v>
      </c>
      <c r="AI155" t="b">
        <v>0</v>
      </c>
      <c r="AJ155" t="b">
        <v>1</v>
      </c>
      <c r="AK155" t="b">
        <v>0</v>
      </c>
      <c r="AL155" t="b">
        <v>0</v>
      </c>
      <c r="AM155" t="b">
        <v>1</v>
      </c>
      <c r="AN155" t="b">
        <v>1</v>
      </c>
      <c r="AO155" t="b">
        <v>0</v>
      </c>
      <c r="AP155" t="b">
        <v>1</v>
      </c>
      <c r="AQ155" t="b">
        <v>1</v>
      </c>
      <c r="AR155" t="b">
        <v>0</v>
      </c>
      <c r="AS155" t="b">
        <v>0</v>
      </c>
      <c r="AT155" t="b">
        <v>0</v>
      </c>
      <c r="AU155" t="b">
        <v>1</v>
      </c>
      <c r="AV155" t="b">
        <v>1</v>
      </c>
      <c r="AW155" t="b">
        <v>0</v>
      </c>
      <c r="AX155" t="b">
        <v>1</v>
      </c>
      <c r="AY155" t="b">
        <v>0</v>
      </c>
      <c r="AZ155" t="b">
        <v>0</v>
      </c>
      <c r="BA155" t="b">
        <v>1</v>
      </c>
      <c r="BB155" t="b">
        <v>1</v>
      </c>
      <c r="BC155" t="b">
        <v>1</v>
      </c>
      <c r="BD155" t="b">
        <v>0</v>
      </c>
      <c r="BE155" t="b">
        <v>0</v>
      </c>
      <c r="BF155" t="b">
        <v>0</v>
      </c>
      <c r="BG155" t="b">
        <v>0</v>
      </c>
      <c r="BH155" t="b">
        <v>0</v>
      </c>
    </row>
    <row r="156" spans="3:65" ht="16.2" x14ac:dyDescent="0.4">
      <c r="C156" t="s">
        <v>18</v>
      </c>
      <c r="D156" t="s">
        <v>58</v>
      </c>
      <c r="E156">
        <v>946099</v>
      </c>
      <c r="F156">
        <v>96847</v>
      </c>
      <c r="G156" s="1">
        <v>175</v>
      </c>
      <c r="H156" s="26">
        <v>0.10052268420112455</v>
      </c>
      <c r="K156" s="42" t="s">
        <v>194</v>
      </c>
      <c r="L156">
        <f>IF(L155="Product",1,-1)</f>
        <v>1</v>
      </c>
      <c r="N156">
        <f t="shared" si="25"/>
        <v>0</v>
      </c>
      <c r="O156" t="str">
        <v>Bars</v>
      </c>
      <c r="P156" t="str">
        <v>Orange Choco</v>
      </c>
      <c r="Q156">
        <v>946099</v>
      </c>
      <c r="R156">
        <v>96847</v>
      </c>
      <c r="S156">
        <v>175</v>
      </c>
      <c r="T156">
        <v>0.10052268420112455</v>
      </c>
      <c r="W156" t="str">
        <v>Baker's Choco Chips</v>
      </c>
      <c r="X156">
        <v>932491</v>
      </c>
      <c r="Y156">
        <v>75226</v>
      </c>
      <c r="Z156">
        <v>173</v>
      </c>
      <c r="AA156">
        <v>0.50942493965089186</v>
      </c>
      <c r="AB156">
        <v>0</v>
      </c>
      <c r="AF156" t="str">
        <v>Baker's Choco Chips</v>
      </c>
      <c r="AG156" t="b">
        <v>0</v>
      </c>
      <c r="AH156" t="b">
        <v>1</v>
      </c>
      <c r="AI156" t="b">
        <v>1</v>
      </c>
      <c r="AJ156" t="b">
        <v>1</v>
      </c>
      <c r="AK156" t="b">
        <v>0</v>
      </c>
      <c r="AL156" t="b">
        <v>0</v>
      </c>
      <c r="AM156" t="b">
        <v>1</v>
      </c>
      <c r="AN156" t="b">
        <v>1</v>
      </c>
      <c r="AO156" t="b">
        <v>1</v>
      </c>
      <c r="AP156" t="b">
        <v>1</v>
      </c>
      <c r="AQ156" t="b">
        <v>1</v>
      </c>
      <c r="AR156" t="b">
        <v>0</v>
      </c>
      <c r="AS156" t="b">
        <v>0</v>
      </c>
      <c r="AT156" t="b">
        <v>0</v>
      </c>
      <c r="AU156" t="b">
        <v>1</v>
      </c>
      <c r="AV156" t="b">
        <v>0</v>
      </c>
      <c r="AW156" t="b">
        <v>0</v>
      </c>
      <c r="AX156" t="b">
        <v>1</v>
      </c>
      <c r="AY156" t="b">
        <v>0</v>
      </c>
      <c r="AZ156" t="b">
        <v>0</v>
      </c>
      <c r="BA156" t="b">
        <v>1</v>
      </c>
      <c r="BB156" t="b">
        <v>1</v>
      </c>
      <c r="BC156" t="b">
        <v>1</v>
      </c>
      <c r="BD156" t="b">
        <v>0</v>
      </c>
      <c r="BE156" t="b">
        <v>1</v>
      </c>
      <c r="BF156" t="b">
        <v>0</v>
      </c>
      <c r="BG156" t="b">
        <v>0</v>
      </c>
      <c r="BH156" t="b">
        <v>0</v>
      </c>
    </row>
    <row r="157" spans="3:65" x14ac:dyDescent="0.35">
      <c r="C157" t="s">
        <v>18</v>
      </c>
      <c r="D157" t="s">
        <v>16</v>
      </c>
      <c r="E157">
        <v>1005046</v>
      </c>
      <c r="F157">
        <v>55688</v>
      </c>
      <c r="G157" s="1">
        <v>173</v>
      </c>
      <c r="H157" s="26">
        <v>0.66210289837480074</v>
      </c>
      <c r="N157">
        <f t="shared" si="25"/>
        <v>0</v>
      </c>
      <c r="O157" t="str">
        <v>Bars</v>
      </c>
      <c r="P157" t="str">
        <v>Raspberry Choco</v>
      </c>
      <c r="Q157">
        <v>1005046</v>
      </c>
      <c r="R157">
        <v>55688</v>
      </c>
      <c r="S157">
        <v>173</v>
      </c>
      <c r="T157">
        <v>0.66210289837480074</v>
      </c>
      <c r="W157" t="str">
        <v>Caramel Stuffed Bars</v>
      </c>
      <c r="X157">
        <v>994021</v>
      </c>
      <c r="Y157">
        <v>48730</v>
      </c>
      <c r="Z157">
        <v>175</v>
      </c>
      <c r="AA157">
        <v>0.95592822485641649</v>
      </c>
      <c r="AB157">
        <v>0</v>
      </c>
      <c r="AF157" t="str">
        <v>Caramel Stuffed Bars</v>
      </c>
      <c r="AG157" t="b">
        <v>1</v>
      </c>
      <c r="AH157" t="b">
        <v>1</v>
      </c>
      <c r="AI157" t="b">
        <v>1</v>
      </c>
      <c r="AJ157" t="b">
        <v>1</v>
      </c>
      <c r="AK157" t="b">
        <v>0</v>
      </c>
      <c r="AL157" t="b">
        <v>0</v>
      </c>
      <c r="AM157" t="b">
        <v>1</v>
      </c>
      <c r="AN157" t="b">
        <v>0</v>
      </c>
      <c r="AO157" t="b">
        <v>1</v>
      </c>
      <c r="AP157" t="b">
        <v>0</v>
      </c>
      <c r="AQ157" t="b">
        <v>1</v>
      </c>
      <c r="AR157" t="b">
        <v>0</v>
      </c>
      <c r="AS157" t="b">
        <v>0</v>
      </c>
      <c r="AT157" t="b">
        <v>0</v>
      </c>
      <c r="AU157" t="b">
        <v>1</v>
      </c>
      <c r="AV157" t="b">
        <v>0</v>
      </c>
      <c r="AW157" t="b">
        <v>0</v>
      </c>
      <c r="AX157" t="b">
        <v>0</v>
      </c>
      <c r="AY157" t="b">
        <v>0</v>
      </c>
      <c r="AZ157" t="b">
        <v>0</v>
      </c>
      <c r="BA157" t="b">
        <v>1</v>
      </c>
      <c r="BB157" t="b">
        <v>1</v>
      </c>
      <c r="BC157" t="b">
        <v>1</v>
      </c>
      <c r="BD157" t="b">
        <v>0</v>
      </c>
      <c r="BE157" t="b">
        <v>1</v>
      </c>
      <c r="BF157" t="b">
        <v>0</v>
      </c>
      <c r="BG157" t="b">
        <v>0</v>
      </c>
      <c r="BH157" t="b">
        <v>0</v>
      </c>
    </row>
    <row r="158" spans="3:65" x14ac:dyDescent="0.35">
      <c r="C158" t="s">
        <v>18</v>
      </c>
      <c r="D158" t="s">
        <v>73</v>
      </c>
      <c r="E158">
        <v>990794</v>
      </c>
      <c r="F158">
        <v>61790</v>
      </c>
      <c r="G158" s="1">
        <v>170</v>
      </c>
      <c r="H158" s="26">
        <v>0.68694456970873874</v>
      </c>
      <c r="K158" t="s">
        <v>169</v>
      </c>
      <c r="L158" s="39" t="s">
        <v>170</v>
      </c>
      <c r="N158">
        <f t="shared" si="25"/>
        <v>0</v>
      </c>
      <c r="O158" t="str">
        <v>Bars</v>
      </c>
      <c r="P158" t="str">
        <v>Smooth Sliky Salty</v>
      </c>
      <c r="Q158">
        <v>990794</v>
      </c>
      <c r="R158">
        <v>61790</v>
      </c>
      <c r="S158">
        <v>170</v>
      </c>
      <c r="T158">
        <v>0.68694456970873874</v>
      </c>
      <c r="W158" t="str">
        <v>Drinking Coco</v>
      </c>
      <c r="X158">
        <v>902384</v>
      </c>
      <c r="Y158">
        <v>50098</v>
      </c>
      <c r="Z158">
        <v>167</v>
      </c>
      <c r="AA158">
        <v>0.86246123025230936</v>
      </c>
      <c r="AB158">
        <v>0</v>
      </c>
      <c r="AF158" t="str">
        <v>Drinking Coco</v>
      </c>
      <c r="AG158" t="b">
        <v>1</v>
      </c>
      <c r="AH158" t="b">
        <v>0</v>
      </c>
      <c r="AI158" t="b">
        <v>0</v>
      </c>
      <c r="AJ158" t="b">
        <v>1</v>
      </c>
      <c r="AK158" t="b">
        <v>0</v>
      </c>
      <c r="AL158" t="b">
        <v>0</v>
      </c>
      <c r="AM158" t="b">
        <v>1</v>
      </c>
      <c r="AN158" t="b">
        <v>0</v>
      </c>
      <c r="AO158" t="b">
        <v>1</v>
      </c>
      <c r="AP158" t="b">
        <v>0</v>
      </c>
      <c r="AQ158" t="b">
        <v>1</v>
      </c>
      <c r="AR158" t="b">
        <v>0</v>
      </c>
      <c r="AS158" t="b">
        <v>0</v>
      </c>
      <c r="AT158" t="b">
        <v>0</v>
      </c>
      <c r="AU158" t="b">
        <v>0</v>
      </c>
      <c r="AV158" t="b">
        <v>1</v>
      </c>
      <c r="AW158" t="b">
        <v>1</v>
      </c>
      <c r="AX158" t="b">
        <v>0</v>
      </c>
      <c r="AY158" t="b">
        <v>0</v>
      </c>
      <c r="AZ158" t="b">
        <v>0</v>
      </c>
      <c r="BA158" t="b">
        <v>0</v>
      </c>
      <c r="BB158" t="b">
        <v>0</v>
      </c>
      <c r="BC158" t="b">
        <v>1</v>
      </c>
      <c r="BD158" t="b">
        <v>0</v>
      </c>
      <c r="BE158" t="b">
        <v>1</v>
      </c>
      <c r="BF158" t="b">
        <v>0</v>
      </c>
      <c r="BG158" t="b">
        <v>0</v>
      </c>
      <c r="BH158" t="b">
        <v>0</v>
      </c>
    </row>
    <row r="159" spans="3:65" x14ac:dyDescent="0.35">
      <c r="C159" t="s">
        <v>27</v>
      </c>
      <c r="D159" t="s">
        <v>26</v>
      </c>
      <c r="E159">
        <v>1030323</v>
      </c>
      <c r="F159">
        <v>86978</v>
      </c>
      <c r="G159" s="1">
        <v>170</v>
      </c>
      <c r="H159" s="26">
        <v>0.76362907554233006</v>
      </c>
      <c r="N159">
        <f t="shared" si="25"/>
        <v>1</v>
      </c>
      <c r="O159" t="str">
        <v>Bites</v>
      </c>
      <c r="P159" t="str">
        <v>50% Dark Bites</v>
      </c>
      <c r="Q159">
        <v>1030323</v>
      </c>
      <c r="R159">
        <v>86978</v>
      </c>
      <c r="S159">
        <v>170</v>
      </c>
      <c r="T159">
        <v>0.76362907554233006</v>
      </c>
      <c r="W159" t="str">
        <v>Fruit &amp; Nut Bars</v>
      </c>
      <c r="X159">
        <v>943551</v>
      </c>
      <c r="Y159">
        <v>74319</v>
      </c>
      <c r="Z159">
        <v>172</v>
      </c>
      <c r="AA159">
        <v>0.87448762547016545</v>
      </c>
      <c r="AB159">
        <v>0</v>
      </c>
      <c r="AF159" t="str">
        <v>Fruit &amp; Nut Bars</v>
      </c>
      <c r="AG159" t="b">
        <v>1</v>
      </c>
      <c r="AH159" t="b">
        <v>0</v>
      </c>
      <c r="AI159" t="b">
        <v>0</v>
      </c>
      <c r="AJ159" t="b">
        <v>0</v>
      </c>
      <c r="AK159" t="b">
        <v>0</v>
      </c>
      <c r="AL159" t="b">
        <v>0</v>
      </c>
      <c r="AM159" t="b">
        <v>0</v>
      </c>
      <c r="AN159" t="b">
        <v>1</v>
      </c>
      <c r="AO159" t="b">
        <v>0</v>
      </c>
      <c r="AP159" t="b">
        <v>1</v>
      </c>
      <c r="AQ159" t="b">
        <v>1</v>
      </c>
      <c r="AR159" t="b">
        <v>0</v>
      </c>
      <c r="AS159" t="b">
        <v>0</v>
      </c>
      <c r="AT159" t="b">
        <v>0</v>
      </c>
      <c r="AU159" t="b">
        <v>0</v>
      </c>
      <c r="AV159" t="b">
        <v>0</v>
      </c>
      <c r="AW159" t="b">
        <v>1</v>
      </c>
      <c r="AX159" t="b">
        <v>0</v>
      </c>
      <c r="AY159" t="b">
        <v>0</v>
      </c>
      <c r="AZ159" t="b">
        <v>0</v>
      </c>
      <c r="BA159" t="b">
        <v>1</v>
      </c>
      <c r="BB159" t="b">
        <v>1</v>
      </c>
      <c r="BC159" t="b">
        <v>1</v>
      </c>
      <c r="BD159" t="b">
        <v>1</v>
      </c>
      <c r="BE159" t="b">
        <v>1</v>
      </c>
      <c r="BF159" t="b">
        <v>0</v>
      </c>
      <c r="BG159" t="b">
        <v>0</v>
      </c>
      <c r="BH159" t="b">
        <v>0</v>
      </c>
    </row>
    <row r="160" spans="3:65" x14ac:dyDescent="0.35">
      <c r="C160" t="s">
        <v>27</v>
      </c>
      <c r="D160" t="s">
        <v>72</v>
      </c>
      <c r="E160">
        <v>938049</v>
      </c>
      <c r="F160">
        <v>82174</v>
      </c>
      <c r="G160" s="1">
        <v>163</v>
      </c>
      <c r="H160" s="26">
        <v>0.2779139846639142</v>
      </c>
      <c r="K160" t="s">
        <v>196</v>
      </c>
      <c r="L160">
        <f>_xlfn.XMATCH(L155,Sort.Options.product.table)</f>
        <v>1</v>
      </c>
      <c r="N160">
        <f t="shared" si="25"/>
        <v>1</v>
      </c>
      <c r="O160" t="str">
        <v>Bites</v>
      </c>
      <c r="P160" t="str">
        <v>70% Dark Bites</v>
      </c>
      <c r="Q160">
        <v>938049</v>
      </c>
      <c r="R160">
        <v>82174</v>
      </c>
      <c r="S160">
        <v>163</v>
      </c>
      <c r="T160">
        <v>0.2779139846639142</v>
      </c>
      <c r="W160" t="str">
        <v>Manuka Honey Choco</v>
      </c>
      <c r="X160">
        <v>948983</v>
      </c>
      <c r="Y160">
        <v>39124</v>
      </c>
      <c r="Z160">
        <v>175</v>
      </c>
      <c r="AA160">
        <v>0.67467130981271528</v>
      </c>
      <c r="AB160">
        <v>0</v>
      </c>
      <c r="AF160" t="str">
        <v>Manuka Honey Choco</v>
      </c>
      <c r="AG160" t="b">
        <v>0</v>
      </c>
      <c r="AH160" t="b">
        <v>1</v>
      </c>
      <c r="AI160" t="b">
        <v>1</v>
      </c>
      <c r="AJ160" t="b">
        <v>1</v>
      </c>
      <c r="AK160" t="b">
        <v>0</v>
      </c>
      <c r="AL160" t="b">
        <v>0</v>
      </c>
      <c r="AM160" t="b">
        <v>1</v>
      </c>
      <c r="AN160" t="b">
        <v>1</v>
      </c>
      <c r="AO160" t="b">
        <v>0</v>
      </c>
      <c r="AP160" t="b">
        <v>1</v>
      </c>
      <c r="AQ160" t="b">
        <v>1</v>
      </c>
      <c r="AR160" t="b">
        <v>0</v>
      </c>
      <c r="AS160" t="b">
        <v>0</v>
      </c>
      <c r="AT160" t="b">
        <v>0</v>
      </c>
      <c r="AU160" t="b">
        <v>1</v>
      </c>
      <c r="AV160" t="b">
        <v>1</v>
      </c>
      <c r="AW160" t="b">
        <v>0</v>
      </c>
      <c r="AX160" t="b">
        <v>1</v>
      </c>
      <c r="AY160" t="b">
        <v>0</v>
      </c>
      <c r="AZ160" t="b">
        <v>0</v>
      </c>
      <c r="BA160" t="b">
        <v>1</v>
      </c>
      <c r="BB160" t="b">
        <v>1</v>
      </c>
      <c r="BC160" t="b">
        <v>0</v>
      </c>
      <c r="BD160" t="b">
        <v>1</v>
      </c>
      <c r="BE160" t="b">
        <v>1</v>
      </c>
      <c r="BF160" t="b">
        <v>0</v>
      </c>
      <c r="BG160" t="b">
        <v>0</v>
      </c>
      <c r="BH160" t="b">
        <v>1</v>
      </c>
    </row>
    <row r="161" spans="3:60" x14ac:dyDescent="0.35">
      <c r="C161" t="s">
        <v>27</v>
      </c>
      <c r="D161" t="s">
        <v>63</v>
      </c>
      <c r="E161">
        <v>1027054</v>
      </c>
      <c r="F161">
        <v>39893</v>
      </c>
      <c r="G161" s="1">
        <v>175</v>
      </c>
      <c r="H161" s="26">
        <v>0.75367853219012826</v>
      </c>
      <c r="N161">
        <f>COUNTIFS($C$4:$C$7,O161)</f>
        <v>1</v>
      </c>
      <c r="O161" t="str">
        <v>Bites</v>
      </c>
      <c r="P161" t="str">
        <v>After Nines</v>
      </c>
      <c r="Q161">
        <v>1027054</v>
      </c>
      <c r="R161">
        <v>39893</v>
      </c>
      <c r="S161">
        <v>175</v>
      </c>
      <c r="T161">
        <v>0.75367853219012826</v>
      </c>
      <c r="W161" t="str">
        <v>Milk Bars</v>
      </c>
      <c r="X161">
        <v>942921</v>
      </c>
      <c r="Y161">
        <v>37635</v>
      </c>
      <c r="Z161">
        <v>170</v>
      </c>
      <c r="AA161">
        <v>0.92555388839574049</v>
      </c>
      <c r="AB161">
        <v>0</v>
      </c>
      <c r="AF161" t="str">
        <v>Milk Bars</v>
      </c>
      <c r="AG161" t="b">
        <v>1</v>
      </c>
      <c r="AH161" t="b">
        <v>0</v>
      </c>
      <c r="AI161" t="b">
        <v>0</v>
      </c>
      <c r="AJ161" t="b">
        <v>1</v>
      </c>
      <c r="AK161" t="b">
        <v>0</v>
      </c>
      <c r="AL161" t="b">
        <v>0</v>
      </c>
      <c r="AM161" t="b">
        <v>1</v>
      </c>
      <c r="AN161" t="b">
        <v>1</v>
      </c>
      <c r="AO161" t="b">
        <v>1</v>
      </c>
      <c r="AP161" t="b">
        <v>1</v>
      </c>
      <c r="AQ161" t="b">
        <v>1</v>
      </c>
      <c r="AR161" t="b">
        <v>0</v>
      </c>
      <c r="AS161" t="b">
        <v>0</v>
      </c>
      <c r="AT161" t="b">
        <v>0</v>
      </c>
      <c r="AU161" t="b">
        <v>1</v>
      </c>
      <c r="AV161" t="b">
        <v>1</v>
      </c>
      <c r="AW161" t="b">
        <v>0</v>
      </c>
      <c r="AX161" t="b">
        <v>0</v>
      </c>
      <c r="AY161" t="b">
        <v>0</v>
      </c>
      <c r="AZ161" t="b">
        <v>0</v>
      </c>
      <c r="BA161" t="b">
        <v>0</v>
      </c>
      <c r="BB161" t="b">
        <v>1</v>
      </c>
      <c r="BC161" t="b">
        <v>0</v>
      </c>
      <c r="BD161" t="b">
        <v>0</v>
      </c>
      <c r="BE161" t="b">
        <v>0</v>
      </c>
      <c r="BF161" t="b">
        <v>0</v>
      </c>
      <c r="BG161" t="b">
        <v>0</v>
      </c>
      <c r="BH161" t="b">
        <v>0</v>
      </c>
    </row>
    <row r="162" spans="3:60" x14ac:dyDescent="0.35">
      <c r="C162" t="s">
        <v>27</v>
      </c>
      <c r="D162" t="s">
        <v>75</v>
      </c>
      <c r="E162">
        <v>1075109</v>
      </c>
      <c r="F162">
        <v>59624</v>
      </c>
      <c r="G162" s="1">
        <v>172</v>
      </c>
      <c r="H162" s="26">
        <v>0.36395683488836933</v>
      </c>
      <c r="N162">
        <f t="shared" si="25"/>
        <v>1</v>
      </c>
      <c r="O162" t="str">
        <v>Bites</v>
      </c>
      <c r="P162" t="str">
        <v>Choco Coated Almonds</v>
      </c>
      <c r="Q162">
        <v>1075109</v>
      </c>
      <c r="R162">
        <v>59624</v>
      </c>
      <c r="S162">
        <v>172</v>
      </c>
      <c r="T162">
        <v>0.36395683488836933</v>
      </c>
      <c r="W162" t="str">
        <v>Mint Chip Choco</v>
      </c>
      <c r="X162">
        <v>889056</v>
      </c>
      <c r="Y162">
        <v>50948</v>
      </c>
      <c r="Z162">
        <v>168</v>
      </c>
      <c r="AA162">
        <v>0.87016814598855419</v>
      </c>
      <c r="AB162">
        <v>0</v>
      </c>
      <c r="AF162" t="str">
        <v>Mint Chip Choco</v>
      </c>
      <c r="AG162" t="b">
        <v>0</v>
      </c>
      <c r="AH162" t="b">
        <v>1</v>
      </c>
      <c r="AI162" t="b">
        <v>1</v>
      </c>
      <c r="AJ162" t="b">
        <v>0</v>
      </c>
      <c r="AK162" t="b">
        <v>0</v>
      </c>
      <c r="AL162" t="b">
        <v>0</v>
      </c>
      <c r="AM162" t="b">
        <v>1</v>
      </c>
      <c r="AN162" t="b">
        <v>0</v>
      </c>
      <c r="AO162" t="b">
        <v>1</v>
      </c>
      <c r="AP162" t="b">
        <v>1</v>
      </c>
      <c r="AQ162" t="b">
        <v>1</v>
      </c>
      <c r="AR162" t="b">
        <v>0</v>
      </c>
      <c r="AS162" t="b">
        <v>0</v>
      </c>
      <c r="AT162" t="b">
        <v>1</v>
      </c>
      <c r="AU162" t="b">
        <v>1</v>
      </c>
      <c r="AV162" t="b">
        <v>0</v>
      </c>
      <c r="AW162" t="b">
        <v>0</v>
      </c>
      <c r="AX162" t="b">
        <v>1</v>
      </c>
      <c r="AY162" t="b">
        <v>0</v>
      </c>
      <c r="AZ162" t="b">
        <v>0</v>
      </c>
      <c r="BA162" t="b">
        <v>1</v>
      </c>
      <c r="BB162" t="b">
        <v>1</v>
      </c>
      <c r="BC162" t="b">
        <v>1</v>
      </c>
      <c r="BD162" t="b">
        <v>0</v>
      </c>
      <c r="BE162" t="b">
        <v>1</v>
      </c>
      <c r="BF162" t="b">
        <v>0</v>
      </c>
      <c r="BG162" t="b">
        <v>0</v>
      </c>
      <c r="BH162" t="b">
        <v>0</v>
      </c>
    </row>
    <row r="163" spans="3:60" x14ac:dyDescent="0.35">
      <c r="C163" t="s">
        <v>27</v>
      </c>
      <c r="D163" t="s">
        <v>44</v>
      </c>
      <c r="E163">
        <v>992271</v>
      </c>
      <c r="F163">
        <v>64557</v>
      </c>
      <c r="G163" s="1">
        <v>170</v>
      </c>
      <c r="H163" s="26">
        <v>0.81656375979949025</v>
      </c>
      <c r="N163">
        <f t="shared" si="25"/>
        <v>1</v>
      </c>
      <c r="O163" t="str">
        <v>Bites</v>
      </c>
      <c r="P163" t="str">
        <v>Eclairs</v>
      </c>
      <c r="Q163">
        <v>992271</v>
      </c>
      <c r="R163">
        <v>64557</v>
      </c>
      <c r="S163">
        <v>170</v>
      </c>
      <c r="T163">
        <v>0.81656375979949025</v>
      </c>
      <c r="W163" t="str">
        <v>Orange Choco</v>
      </c>
      <c r="X163">
        <v>946099</v>
      </c>
      <c r="Y163">
        <v>96847</v>
      </c>
      <c r="Z163">
        <v>175</v>
      </c>
      <c r="AA163">
        <v>0.10052268420112455</v>
      </c>
      <c r="AB163">
        <v>0</v>
      </c>
      <c r="AF163" t="str">
        <v>Orange Choco</v>
      </c>
      <c r="AG163" t="b">
        <v>1</v>
      </c>
      <c r="AH163" t="b">
        <v>1</v>
      </c>
      <c r="AI163" t="b">
        <v>1</v>
      </c>
      <c r="AJ163" t="b">
        <v>1</v>
      </c>
      <c r="AK163" t="b">
        <v>0</v>
      </c>
      <c r="AL163" t="b">
        <v>0</v>
      </c>
      <c r="AM163" t="b">
        <v>1</v>
      </c>
      <c r="AN163" t="b">
        <v>0</v>
      </c>
      <c r="AO163" t="b">
        <v>0</v>
      </c>
      <c r="AP163" t="b">
        <v>1</v>
      </c>
      <c r="AQ163" t="b">
        <v>1</v>
      </c>
      <c r="AR163" t="b">
        <v>0</v>
      </c>
      <c r="AS163" t="b">
        <v>0</v>
      </c>
      <c r="AT163" t="b">
        <v>0</v>
      </c>
      <c r="AU163" t="b">
        <v>1</v>
      </c>
      <c r="AV163" t="b">
        <v>1</v>
      </c>
      <c r="AW163" t="b">
        <v>0</v>
      </c>
      <c r="AX163" t="b">
        <v>1</v>
      </c>
      <c r="AY163" t="b">
        <v>0</v>
      </c>
      <c r="AZ163" t="b">
        <v>0</v>
      </c>
      <c r="BA163" t="b">
        <v>1</v>
      </c>
      <c r="BB163" t="b">
        <v>1</v>
      </c>
      <c r="BC163" t="b">
        <v>1</v>
      </c>
      <c r="BD163" t="b">
        <v>1</v>
      </c>
      <c r="BE163" t="b">
        <v>1</v>
      </c>
      <c r="BF163" t="b">
        <v>0</v>
      </c>
      <c r="BG163" t="b">
        <v>0</v>
      </c>
      <c r="BH163" t="b">
        <v>0</v>
      </c>
    </row>
    <row r="164" spans="3:60" x14ac:dyDescent="0.35">
      <c r="C164" t="s">
        <v>27</v>
      </c>
      <c r="D164" t="s">
        <v>74</v>
      </c>
      <c r="E164">
        <v>987525</v>
      </c>
      <c r="F164">
        <v>50674</v>
      </c>
      <c r="G164" s="1">
        <v>176</v>
      </c>
      <c r="H164" s="26">
        <v>0.75848998151945535</v>
      </c>
      <c r="N164">
        <f t="shared" si="25"/>
        <v>1</v>
      </c>
      <c r="O164" t="str">
        <v>Bites</v>
      </c>
      <c r="P164" t="str">
        <v>Peanut Butter Cubes</v>
      </c>
      <c r="Q164">
        <v>987525</v>
      </c>
      <c r="R164">
        <v>50674</v>
      </c>
      <c r="S164">
        <v>176</v>
      </c>
      <c r="T164">
        <v>0.75848998151945535</v>
      </c>
      <c r="W164" t="str">
        <v>Organic Choco Syrup</v>
      </c>
      <c r="X164">
        <v>1047011</v>
      </c>
      <c r="Y164">
        <v>45761</v>
      </c>
      <c r="Z164">
        <v>178</v>
      </c>
      <c r="AA164">
        <v>0.92296760731262617</v>
      </c>
      <c r="AB164">
        <v>0</v>
      </c>
      <c r="AF164" t="str">
        <v>Organic Choco Syrup</v>
      </c>
      <c r="AG164" t="b">
        <v>0</v>
      </c>
      <c r="AH164" t="b">
        <v>0</v>
      </c>
      <c r="AI164" t="b">
        <v>0</v>
      </c>
      <c r="AJ164" t="b">
        <v>1</v>
      </c>
      <c r="AK164" t="b">
        <v>0</v>
      </c>
      <c r="AL164" t="b">
        <v>0</v>
      </c>
      <c r="AM164" t="b">
        <v>1</v>
      </c>
      <c r="AN164" t="b">
        <v>1</v>
      </c>
      <c r="AO164" t="b">
        <v>0</v>
      </c>
      <c r="AP164" t="b">
        <v>1</v>
      </c>
      <c r="AQ164" t="b">
        <v>1</v>
      </c>
      <c r="AR164" t="b">
        <v>0</v>
      </c>
      <c r="AS164" t="b">
        <v>0</v>
      </c>
      <c r="AT164" t="b">
        <v>1</v>
      </c>
      <c r="AU164" t="b">
        <v>1</v>
      </c>
      <c r="AV164" t="b">
        <v>1</v>
      </c>
      <c r="AW164" t="b">
        <v>0</v>
      </c>
      <c r="AX164" t="b">
        <v>1</v>
      </c>
      <c r="AY164" t="b">
        <v>0</v>
      </c>
      <c r="AZ164" t="b">
        <v>0</v>
      </c>
      <c r="BA164" t="b">
        <v>1</v>
      </c>
      <c r="BB164" t="b">
        <v>1</v>
      </c>
      <c r="BC164" t="b">
        <v>1</v>
      </c>
      <c r="BD164" t="b">
        <v>1</v>
      </c>
      <c r="BE164" t="b">
        <v>1</v>
      </c>
      <c r="BF164" t="b">
        <v>0</v>
      </c>
      <c r="BG164" t="b">
        <v>0</v>
      </c>
      <c r="BH164" t="b">
        <v>0</v>
      </c>
    </row>
    <row r="165" spans="3:60" x14ac:dyDescent="0.35">
      <c r="C165" t="s">
        <v>27</v>
      </c>
      <c r="D165" t="s">
        <v>61</v>
      </c>
      <c r="E165">
        <v>1029490</v>
      </c>
      <c r="F165">
        <v>58052</v>
      </c>
      <c r="G165" s="1">
        <v>171</v>
      </c>
      <c r="H165" s="26">
        <v>0.48073546396759537</v>
      </c>
      <c r="N165">
        <f t="shared" si="25"/>
        <v>1</v>
      </c>
      <c r="O165" t="str">
        <v>Bites</v>
      </c>
      <c r="P165" t="str">
        <v>Spicy Special Slims</v>
      </c>
      <c r="Q165">
        <v>1029490</v>
      </c>
      <c r="R165">
        <v>58052</v>
      </c>
      <c r="S165">
        <v>171</v>
      </c>
      <c r="T165">
        <v>0.48073546396759537</v>
      </c>
      <c r="W165" t="str">
        <v>Raspberry Choco</v>
      </c>
      <c r="X165">
        <v>1005046</v>
      </c>
      <c r="Y165">
        <v>55688</v>
      </c>
      <c r="Z165">
        <v>173</v>
      </c>
      <c r="AA165">
        <v>0.66210289837480074</v>
      </c>
      <c r="AB165">
        <v>0</v>
      </c>
      <c r="AF165" t="str">
        <v>Raspberry Choco</v>
      </c>
      <c r="AG165" t="b">
        <v>0</v>
      </c>
      <c r="AH165" t="b">
        <v>0</v>
      </c>
      <c r="AI165" t="b">
        <v>0</v>
      </c>
      <c r="AJ165" t="b">
        <v>1</v>
      </c>
      <c r="AK165" t="b">
        <v>0</v>
      </c>
      <c r="AL165" t="b">
        <v>0</v>
      </c>
      <c r="AM165" t="b">
        <v>1</v>
      </c>
      <c r="AN165" t="b">
        <v>1</v>
      </c>
      <c r="AO165" t="b">
        <v>1</v>
      </c>
      <c r="AP165" t="b">
        <v>1</v>
      </c>
      <c r="AQ165" t="b">
        <v>1</v>
      </c>
      <c r="AR165" t="b">
        <v>0</v>
      </c>
      <c r="AS165" t="b">
        <v>0</v>
      </c>
      <c r="AT165" t="b">
        <v>0</v>
      </c>
      <c r="AU165" t="b">
        <v>1</v>
      </c>
      <c r="AV165" t="b">
        <v>1</v>
      </c>
      <c r="AW165" t="b">
        <v>0</v>
      </c>
      <c r="AX165" t="b">
        <v>1</v>
      </c>
      <c r="AY165" t="b">
        <v>0</v>
      </c>
      <c r="AZ165" t="b">
        <v>0</v>
      </c>
      <c r="BA165" t="b">
        <v>0</v>
      </c>
      <c r="BB165" t="b">
        <v>1</v>
      </c>
      <c r="BC165" t="b">
        <v>1</v>
      </c>
      <c r="BD165" t="b">
        <v>0</v>
      </c>
      <c r="BE165" t="b">
        <v>1</v>
      </c>
      <c r="BF165" t="b">
        <v>0</v>
      </c>
      <c r="BG165" t="b">
        <v>0</v>
      </c>
      <c r="BH165" t="b">
        <v>0</v>
      </c>
    </row>
    <row r="166" spans="3:60" x14ac:dyDescent="0.35">
      <c r="C166" t="s">
        <v>50</v>
      </c>
      <c r="D166" t="s">
        <v>49</v>
      </c>
      <c r="E166">
        <v>902384</v>
      </c>
      <c r="F166">
        <v>50098</v>
      </c>
      <c r="G166" s="1">
        <v>167</v>
      </c>
      <c r="H166" s="26">
        <v>0.86246123025230936</v>
      </c>
      <c r="N166">
        <f t="shared" si="25"/>
        <v>0</v>
      </c>
      <c r="O166" t="str">
        <v>Other</v>
      </c>
      <c r="P166" t="str">
        <v>Drinking Coco</v>
      </c>
      <c r="Q166">
        <v>902384</v>
      </c>
      <c r="R166">
        <v>50098</v>
      </c>
      <c r="S166">
        <v>167</v>
      </c>
      <c r="T166">
        <v>0.86246123025230936</v>
      </c>
      <c r="W166" t="str">
        <v>Smooth Sliky Salty</v>
      </c>
      <c r="X166">
        <v>990794</v>
      </c>
      <c r="Y166">
        <v>61790</v>
      </c>
      <c r="Z166">
        <v>170</v>
      </c>
      <c r="AA166">
        <v>0.68694456970873874</v>
      </c>
      <c r="AB166">
        <v>0</v>
      </c>
      <c r="AF166" t="str">
        <v>Smooth Sliky Salty</v>
      </c>
      <c r="AG166" t="b">
        <v>1</v>
      </c>
      <c r="AH166" t="b">
        <v>1</v>
      </c>
      <c r="AI166" t="b">
        <v>1</v>
      </c>
      <c r="AJ166" t="b">
        <v>1</v>
      </c>
      <c r="AK166" t="b">
        <v>0</v>
      </c>
      <c r="AL166" t="b">
        <v>0</v>
      </c>
      <c r="AM166" t="b">
        <v>1</v>
      </c>
      <c r="AN166" t="b">
        <v>1</v>
      </c>
      <c r="AO166" t="b">
        <v>0</v>
      </c>
      <c r="AP166" t="b">
        <v>1</v>
      </c>
      <c r="AQ166" t="b">
        <v>1</v>
      </c>
      <c r="AR166" t="b">
        <v>0</v>
      </c>
      <c r="AS166" t="b">
        <v>0</v>
      </c>
      <c r="AT166" t="b">
        <v>0</v>
      </c>
      <c r="AU166" t="b">
        <v>0</v>
      </c>
      <c r="AV166" t="b">
        <v>1</v>
      </c>
      <c r="AW166" t="b">
        <v>0</v>
      </c>
      <c r="AX166" t="b">
        <v>1</v>
      </c>
      <c r="AY166" t="b">
        <v>0</v>
      </c>
      <c r="AZ166" t="b">
        <v>0</v>
      </c>
      <c r="BA166" t="b">
        <v>1</v>
      </c>
      <c r="BB166" t="b">
        <v>1</v>
      </c>
      <c r="BC166" t="b">
        <v>0</v>
      </c>
      <c r="BD166" t="b">
        <v>0</v>
      </c>
      <c r="BE166" t="b">
        <v>1</v>
      </c>
      <c r="BF166" t="b">
        <v>0</v>
      </c>
      <c r="BG166" t="b">
        <v>0</v>
      </c>
      <c r="BH166" t="b">
        <v>0</v>
      </c>
    </row>
    <row r="167" spans="3:60" x14ac:dyDescent="0.35">
      <c r="C167" t="s">
        <v>50</v>
      </c>
      <c r="D167" t="s">
        <v>38</v>
      </c>
      <c r="E167">
        <v>948983</v>
      </c>
      <c r="F167">
        <v>39124</v>
      </c>
      <c r="G167" s="1">
        <v>175</v>
      </c>
      <c r="H167" s="26">
        <v>0.67467130981271528</v>
      </c>
      <c r="N167">
        <f t="shared" si="25"/>
        <v>0</v>
      </c>
      <c r="O167" t="str">
        <v>Other</v>
      </c>
      <c r="P167" t="str">
        <v>Manuka Honey Choco</v>
      </c>
      <c r="Q167">
        <v>948983</v>
      </c>
      <c r="R167">
        <v>39124</v>
      </c>
      <c r="S167">
        <v>175</v>
      </c>
      <c r="T167">
        <v>0.67467130981271528</v>
      </c>
      <c r="W167" t="str">
        <v>White Choc</v>
      </c>
      <c r="X167">
        <v>979188</v>
      </c>
      <c r="Y167">
        <v>87237</v>
      </c>
      <c r="Z167">
        <v>177</v>
      </c>
      <c r="AA167">
        <v>0.97857357473743556</v>
      </c>
      <c r="AB167">
        <v>0</v>
      </c>
      <c r="AF167" t="str">
        <v>White Choc</v>
      </c>
      <c r="AG167" t="b">
        <v>1</v>
      </c>
      <c r="AH167" t="b">
        <v>1</v>
      </c>
      <c r="AI167" t="b">
        <v>1</v>
      </c>
      <c r="AJ167" t="b">
        <v>1</v>
      </c>
      <c r="AK167" t="b">
        <v>0</v>
      </c>
      <c r="AL167" t="b">
        <v>0</v>
      </c>
      <c r="AM167" t="b">
        <v>0</v>
      </c>
      <c r="AN167" t="b">
        <v>0</v>
      </c>
      <c r="AO167" t="b">
        <v>0</v>
      </c>
      <c r="AP167" t="b">
        <v>1</v>
      </c>
      <c r="AQ167" t="b">
        <v>1</v>
      </c>
      <c r="AR167" t="b">
        <v>0</v>
      </c>
      <c r="AS167" t="b">
        <v>0</v>
      </c>
      <c r="AT167" t="b">
        <v>0</v>
      </c>
      <c r="AU167" t="b">
        <v>1</v>
      </c>
      <c r="AV167" t="b">
        <v>1</v>
      </c>
      <c r="AW167" t="b">
        <v>1</v>
      </c>
      <c r="AX167" t="b">
        <v>0</v>
      </c>
      <c r="AY167" t="b">
        <v>0</v>
      </c>
      <c r="AZ167" t="b">
        <v>0</v>
      </c>
      <c r="BA167" t="b">
        <v>0</v>
      </c>
      <c r="BB167" t="b">
        <v>1</v>
      </c>
      <c r="BC167" t="b">
        <v>1</v>
      </c>
      <c r="BD167" t="b">
        <v>0</v>
      </c>
      <c r="BE167" t="b">
        <v>1</v>
      </c>
      <c r="BF167" t="b">
        <v>0</v>
      </c>
      <c r="BG167" t="b">
        <v>0</v>
      </c>
      <c r="BH167" t="b">
        <v>1</v>
      </c>
    </row>
    <row r="168" spans="3:60" x14ac:dyDescent="0.35">
      <c r="C168" t="s">
        <v>50</v>
      </c>
      <c r="D168" t="s">
        <v>53</v>
      </c>
      <c r="E168">
        <v>1047011</v>
      </c>
      <c r="F168">
        <v>45761</v>
      </c>
      <c r="G168" s="1">
        <v>178</v>
      </c>
      <c r="H168" s="26">
        <v>0.92296760731262617</v>
      </c>
      <c r="N168">
        <f t="shared" si="25"/>
        <v>0</v>
      </c>
      <c r="O168" t="str">
        <v>Other</v>
      </c>
      <c r="P168" t="str">
        <v>Organic Choco Syrup</v>
      </c>
      <c r="Q168">
        <v>1047011</v>
      </c>
      <c r="R168">
        <v>45761</v>
      </c>
      <c r="S168">
        <v>178</v>
      </c>
      <c r="T168">
        <v>0.92296760731262617</v>
      </c>
    </row>
    <row r="169" spans="3:60" x14ac:dyDescent="0.35">
      <c r="C169" t="s">
        <v>50</v>
      </c>
      <c r="D169" t="s">
        <v>25</v>
      </c>
      <c r="E169">
        <v>979188</v>
      </c>
      <c r="F169">
        <v>87237</v>
      </c>
      <c r="G169" s="1">
        <v>177</v>
      </c>
      <c r="H169" s="26">
        <v>0.97857357473743556</v>
      </c>
      <c r="N169">
        <f t="shared" si="25"/>
        <v>0</v>
      </c>
      <c r="O169" t="str">
        <v>Other</v>
      </c>
      <c r="P169" t="str">
        <v>White Choc</v>
      </c>
      <c r="Q169">
        <v>979188</v>
      </c>
      <c r="R169">
        <v>87237</v>
      </c>
      <c r="S169">
        <v>177</v>
      </c>
      <c r="T169">
        <v>0.97857357473743556</v>
      </c>
    </row>
  </sheetData>
  <mergeCells count="6">
    <mergeCell ref="C145:E145"/>
    <mergeCell ref="P19:Q19"/>
    <mergeCell ref="T60:U60"/>
    <mergeCell ref="V60:W60"/>
    <mergeCell ref="J130:K130"/>
    <mergeCell ref="C130:E130"/>
  </mergeCells>
  <pageMargins left="0.7" right="0.7" top="0.75" bottom="0.75" header="0.3" footer="0.3"/>
  <pageSetup orientation="portrait" r:id="rId13"/>
  <drawing r:id="rId14"/>
  <extLst>
    <ext xmlns:x14="http://schemas.microsoft.com/office/spreadsheetml/2009/9/main" uri="{A8765BA9-456A-4dab-B4F3-ACF838C121DE}">
      <x14:slicerList>
        <x14:slicer r:id="rId1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BC986-0145-4803-ABBF-7F2ED30C4D5F}">
  <dimension ref="B1:M40"/>
  <sheetViews>
    <sheetView workbookViewId="0">
      <selection activeCell="B36" sqref="B36"/>
    </sheetView>
  </sheetViews>
  <sheetFormatPr defaultColWidth="14" defaultRowHeight="22.2" customHeight="1" x14ac:dyDescent="0.35"/>
  <cols>
    <col min="6" max="6" width="22.81640625" customWidth="1"/>
  </cols>
  <sheetData>
    <row r="1" spans="6:13" ht="22.2" customHeight="1" x14ac:dyDescent="0.35">
      <c r="F1" t="s">
        <v>79</v>
      </c>
    </row>
    <row r="2" spans="6:13" ht="40.799999999999997" customHeight="1" x14ac:dyDescent="0.35"/>
    <row r="12" spans="6:13" ht="22.2" customHeight="1" x14ac:dyDescent="0.4">
      <c r="J12" s="9" t="s">
        <v>84</v>
      </c>
      <c r="L12" s="9" t="s">
        <v>85</v>
      </c>
    </row>
    <row r="13" spans="6:13" ht="22.2" customHeight="1" x14ac:dyDescent="0.35">
      <c r="J13" s="10"/>
      <c r="K13" t="s">
        <v>86</v>
      </c>
      <c r="L13" s="11"/>
      <c r="M13" t="s">
        <v>87</v>
      </c>
    </row>
    <row r="14" spans="6:13" ht="22.2" customHeight="1" x14ac:dyDescent="0.35">
      <c r="J14" s="12"/>
      <c r="K14" t="s">
        <v>88</v>
      </c>
      <c r="L14" s="13"/>
      <c r="M14" t="s">
        <v>89</v>
      </c>
    </row>
    <row r="15" spans="6:13" ht="22.2" customHeight="1" x14ac:dyDescent="0.35">
      <c r="J15" s="11"/>
      <c r="K15" t="s">
        <v>90</v>
      </c>
      <c r="L15" s="14"/>
      <c r="M15" t="s">
        <v>91</v>
      </c>
    </row>
    <row r="16" spans="6:13" ht="22.2" customHeight="1" x14ac:dyDescent="0.35">
      <c r="J16" s="15"/>
      <c r="K16" t="s">
        <v>92</v>
      </c>
      <c r="L16" s="12"/>
      <c r="M16" t="s">
        <v>93</v>
      </c>
    </row>
    <row r="17" spans="2:13" ht="22.2" customHeight="1" x14ac:dyDescent="0.35">
      <c r="J17" s="16"/>
      <c r="K17" t="s">
        <v>94</v>
      </c>
      <c r="L17" s="17"/>
      <c r="M17" t="s">
        <v>95</v>
      </c>
    </row>
    <row r="18" spans="2:13" ht="22.2" customHeight="1" x14ac:dyDescent="0.35">
      <c r="L18" s="15"/>
      <c r="M18" t="s">
        <v>96</v>
      </c>
    </row>
    <row r="19" spans="2:13" ht="22.2" customHeight="1" x14ac:dyDescent="0.35">
      <c r="L19" s="18"/>
      <c r="M19" t="s">
        <v>88</v>
      </c>
    </row>
    <row r="32" spans="2:13" ht="22.2" customHeight="1" x14ac:dyDescent="0.35">
      <c r="B32" t="s">
        <v>80</v>
      </c>
      <c r="C32" t="s">
        <v>81</v>
      </c>
    </row>
    <row r="34" spans="2:3" ht="30" customHeight="1" x14ac:dyDescent="0.35">
      <c r="B34" t="s">
        <v>82</v>
      </c>
      <c r="C34" t="s">
        <v>83</v>
      </c>
    </row>
    <row r="35" spans="2:3" ht="123.6" customHeight="1" x14ac:dyDescent="0.35">
      <c r="C35" s="8" t="s">
        <v>40</v>
      </c>
    </row>
    <row r="36" spans="2:3" ht="120.6" customHeight="1" x14ac:dyDescent="0.35">
      <c r="C36" s="8" t="s">
        <v>24</v>
      </c>
    </row>
    <row r="37" spans="2:3" ht="126.6" customHeight="1" x14ac:dyDescent="0.35">
      <c r="C37" s="8" t="s">
        <v>20</v>
      </c>
    </row>
    <row r="38" spans="2:3" ht="117.6" customHeight="1" x14ac:dyDescent="0.35">
      <c r="C38" s="8" t="s">
        <v>15</v>
      </c>
    </row>
    <row r="39" spans="2:3" ht="122.4" customHeight="1" x14ac:dyDescent="0.35">
      <c r="C39" s="8" t="s">
        <v>45</v>
      </c>
    </row>
    <row r="40" spans="2:3" ht="114" customHeight="1" x14ac:dyDescent="0.35">
      <c r="C40" s="8" t="s">
        <v>28</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6B78921E-AAEF-491A-BC34-40FAE41AE4AD}">
  <ds:schemaRefs/>
</ds:datastoreItem>
</file>

<file path=customXml/itemProps2.xml><?xml version="1.0" encoding="utf-8"?>
<ds:datastoreItem xmlns:ds="http://schemas.openxmlformats.org/officeDocument/2006/customXml" ds:itemID="{3E8265A3-3952-4E12-9679-C01DF98DD807}">
  <ds:schemaRefs/>
</ds:datastoreItem>
</file>

<file path=customXml/itemProps3.xml><?xml version="1.0" encoding="utf-8"?>
<ds:datastoreItem xmlns:ds="http://schemas.openxmlformats.org/officeDocument/2006/customXml" ds:itemID="{E2430F9C-8812-4FA9-AF32-731E3F63A740}">
  <ds:schemaRefs/>
</ds:datastoreItem>
</file>

<file path=customXml/itemProps4.xml><?xml version="1.0" encoding="utf-8"?>
<ds:datastoreItem xmlns:ds="http://schemas.openxmlformats.org/officeDocument/2006/customXml" ds:itemID="{F40FA7D6-5CB3-4062-8E95-51C0C44EF9AB}">
  <ds:schemaRefs/>
</ds:datastoreItem>
</file>

<file path=customXml/itemProps5.xml><?xml version="1.0" encoding="utf-8"?>
<ds:datastoreItem xmlns:ds="http://schemas.openxmlformats.org/officeDocument/2006/customXml" ds:itemID="{59D91129-6DF5-443C-BB4A-618406626274}">
  <ds:schemaRefs/>
</ds:datastoreItem>
</file>

<file path=customXml/itemProps6.xml><?xml version="1.0" encoding="utf-8"?>
<ds:datastoreItem xmlns:ds="http://schemas.openxmlformats.org/officeDocument/2006/customXml" ds:itemID="{598E7206-37D1-4CED-899B-B4568065B795}">
  <ds:schemaRefs/>
</ds:datastoreItem>
</file>

<file path=customXml/itemProps7.xml><?xml version="1.0" encoding="utf-8"?>
<ds:datastoreItem xmlns:ds="http://schemas.openxmlformats.org/officeDocument/2006/customXml" ds:itemID="{66B322FF-050D-4520-BAE3-8AEBD57285BA}">
  <ds:schemaRefs/>
</ds:datastoreItem>
</file>

<file path=customXml/itemProps8.xml><?xml version="1.0" encoding="utf-8"?>
<ds:datastoreItem xmlns:ds="http://schemas.openxmlformats.org/officeDocument/2006/customXml" ds:itemID="{E1EA4088-4B01-4687-9868-0478EAE327A7}">
  <ds:schemaRefs/>
</ds:datastoreItem>
</file>

<file path=customXml/itemProps9.xml><?xml version="1.0" encoding="utf-8"?>
<ds:datastoreItem xmlns:ds="http://schemas.openxmlformats.org/officeDocument/2006/customXml" ds:itemID="{BA5EFAE5-68F1-4C28-9CB7-89C2862DC58E}">
  <ds:schemaRefs/>
</ds:datastoreItem>
</file>

<file path=customXml/itemProps10.xml><?xml version="1.0" encoding="utf-8"?>
<ds:datastoreItem xmlns:ds="http://schemas.openxmlformats.org/officeDocument/2006/customXml" ds:itemID="{A2AD6E1C-63FE-4FFD-8A39-4A2E72F0A537}">
  <ds:schemaRefs/>
</ds:datastoreItem>
</file>

<file path=customXml/itemProps11.xml><?xml version="1.0" encoding="utf-8"?>
<ds:datastoreItem xmlns:ds="http://schemas.openxmlformats.org/officeDocument/2006/customXml" ds:itemID="{DB970ADC-FE1B-4A62-8071-C57CC50A51E5}">
  <ds:schemaRefs/>
</ds:datastoreItem>
</file>

<file path=customXml/itemProps12.xml><?xml version="1.0" encoding="utf-8"?>
<ds:datastoreItem xmlns:ds="http://schemas.openxmlformats.org/officeDocument/2006/customXml" ds:itemID="{47FC5755-A16C-44C8-9C80-E4C2871C73DB}">
  <ds:schemaRefs/>
</ds:datastoreItem>
</file>

<file path=customXml/itemProps13.xml><?xml version="1.0" encoding="utf-8"?>
<ds:datastoreItem xmlns:ds="http://schemas.openxmlformats.org/officeDocument/2006/customXml" ds:itemID="{C9283FE2-D429-4D11-85E4-9CA7BD7A7A13}">
  <ds:schemaRefs/>
</ds:datastoreItem>
</file>

<file path=customXml/itemProps14.xml><?xml version="1.0" encoding="utf-8"?>
<ds:datastoreItem xmlns:ds="http://schemas.openxmlformats.org/officeDocument/2006/customXml" ds:itemID="{A127E65E-6864-4C29-9CB7-F31681E68A91}">
  <ds:schemaRefs/>
</ds:datastoreItem>
</file>

<file path=customXml/itemProps15.xml><?xml version="1.0" encoding="utf-8"?>
<ds:datastoreItem xmlns:ds="http://schemas.openxmlformats.org/officeDocument/2006/customXml" ds:itemID="{FB294AA8-FD68-46CB-99C5-77CD0CF4F662}">
  <ds:schemaRefs/>
</ds:datastoreItem>
</file>

<file path=customXml/itemProps16.xml><?xml version="1.0" encoding="utf-8"?>
<ds:datastoreItem xmlns:ds="http://schemas.openxmlformats.org/officeDocument/2006/customXml" ds:itemID="{509B09B0-22F6-4099-A7F0-9A200E18A548}">
  <ds:schemaRefs/>
</ds:datastoreItem>
</file>

<file path=customXml/itemProps17.xml><?xml version="1.0" encoding="utf-8"?>
<ds:datastoreItem xmlns:ds="http://schemas.openxmlformats.org/officeDocument/2006/customXml" ds:itemID="{59B3FF5A-9285-4F37-89D0-9B037EBC7BFC}">
  <ds:schemaRefs/>
</ds:datastoreItem>
</file>

<file path=customXml/itemProps18.xml><?xml version="1.0" encoding="utf-8"?>
<ds:datastoreItem xmlns:ds="http://schemas.openxmlformats.org/officeDocument/2006/customXml" ds:itemID="{1621FA24-715B-49B0-8C7C-69B9FFC5D67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Data Sheet</vt:lpstr>
      <vt:lpstr>Dashboard</vt:lpstr>
      <vt:lpstr>Calculations</vt:lpstr>
      <vt:lpstr>Asset </vt:lpstr>
      <vt:lpstr>amount.bar.limit</vt:lpstr>
      <vt:lpstr>amount.bar.limit2</vt:lpstr>
      <vt:lpstr>Country.Maps</vt:lpstr>
      <vt:lpstr>Country.names</vt:lpstr>
      <vt:lpstr>graph.options</vt:lpstr>
      <vt:lpstr>profit.icon.status</vt:lpstr>
      <vt:lpstr>selected.Team</vt:lpstr>
      <vt:lpstr>sort.option.for.people.table</vt:lpstr>
      <vt:lpstr>sort.options.country.list</vt:lpstr>
      <vt:lpstr>Sort.Options.product.table</vt:lpstr>
      <vt:lpstr>starting.date.for.trend</vt:lpstr>
      <vt:lpstr>team.names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tabassum shaikh</cp:lastModifiedBy>
  <dcterms:created xsi:type="dcterms:W3CDTF">2023-08-25T07:07:55Z</dcterms:created>
  <dcterms:modified xsi:type="dcterms:W3CDTF">2023-10-31T05:13:30Z</dcterms:modified>
</cp:coreProperties>
</file>