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ab5a91b0b85d76f/Documents/DataCamp/Data Analysis in Excel/Exercises/Chapter 3/"/>
    </mc:Choice>
  </mc:AlternateContent>
  <xr:revisionPtr revIDLastSave="107" documentId="8_{C1DF03E2-7BBE-41D3-A8DE-03849BA6E44E}" xr6:coauthVersionLast="47" xr6:coauthVersionMax="47" xr10:uidLastSave="{E54FB453-A010-40EB-9B1F-8073BE370FEB}"/>
  <bookViews>
    <workbookView xWindow="25695" yWindow="0" windowWidth="26010" windowHeight="20985" firstSheet="1" activeTab="3" xr2:uid="{38735238-0B5C-964C-A829-70AFED0819BF}"/>
  </bookViews>
  <sheets>
    <sheet name="PivotTable" sheetId="13" r:id="rId1"/>
    <sheet name="Account Sales History" sheetId="11" r:id="rId2"/>
    <sheet name="Sales Trends" sheetId="14" r:id="rId3"/>
    <sheet name="Scenario Summary" sheetId="24" r:id="rId4"/>
    <sheet name="Scenario Analysis" sheetId="15" r:id="rId5"/>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24" l="1"/>
  <c r="C10" i="15"/>
  <c r="C14" i="15"/>
  <c r="D14" i="15" s="1"/>
  <c r="C15" i="15"/>
  <c r="D15" i="15" s="1"/>
  <c r="C16" i="15"/>
  <c r="D16" i="15" s="1"/>
  <c r="N9" i="14"/>
  <c r="N10" i="14"/>
  <c r="N11" i="14"/>
  <c r="N12" i="14"/>
  <c r="N13" i="14"/>
  <c r="A10" i="15"/>
  <c r="B3" i="15"/>
  <c r="D3" i="15" s="1"/>
  <c r="B4" i="15"/>
  <c r="D4" i="15" s="1"/>
  <c r="B5" i="15"/>
  <c r="D5" i="15" s="1"/>
  <c r="B2" i="15"/>
  <c r="D2" i="15" s="1"/>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E5" i="14"/>
  <c r="E6" i="14"/>
  <c r="E7" i="14"/>
  <c r="E8" i="14"/>
  <c r="E9" i="14"/>
  <c r="E10" i="14"/>
  <c r="E11" i="14"/>
  <c r="E12" i="14"/>
  <c r="E13" i="14"/>
  <c r="C2" i="14"/>
  <c r="N2" i="14" s="1"/>
  <c r="C3" i="14"/>
  <c r="N4" i="14" s="1"/>
  <c r="C4" i="14"/>
  <c r="N5" i="14" s="1"/>
  <c r="C5" i="14"/>
  <c r="N6" i="14" s="1"/>
  <c r="C6" i="14"/>
  <c r="N7" i="14" s="1"/>
  <c r="C7" i="14"/>
  <c r="N8" i="14" s="1"/>
  <c r="C8" i="14"/>
  <c r="C9" i="14"/>
  <c r="C10" i="14"/>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D17" i="15" l="1"/>
  <c r="N3" i="14"/>
  <c r="G6" i="14"/>
  <c r="M10" i="14"/>
  <c r="G4" i="14"/>
  <c r="D6" i="15"/>
  <c r="G3" i="14"/>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S2211" i="11" l="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S2151" i="11" l="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<sst xmlns="http://schemas.openxmlformats.org/spreadsheetml/2006/main" count="2305" uniqueCount="68">
  <si>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</si>
  <si>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</si>
  <si>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</si>
  <si>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</si>
  <si>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</si>
  <si>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</si>
  <si>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</si>
  <si>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</si>
  <si>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</si>
  <si>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</si>
  <si>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</si>
  <si>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</si>
  <si>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</si>
  <si>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</si>
  <si>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</si>
  <si>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</si>
  <si>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</si>
  <si>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</si>
  <si>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</si>
  <si>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</si>
  <si>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</si>
  <si>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</si>
  <si>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</si>
  <si>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</si>
  <si>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</si>
  <si>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</si>
  <si>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</si>
  <si>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</si>
  <si>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</si>
  <si>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</si>
  <si>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</si>
  <si>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</si>
  <si>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</si>
  <si>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</si>
  <si>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</si>
  <si>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</si>
  <si>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</si>
  <si>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</si>
  <si>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</si>
  <si>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</si>
  <si>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</si>
  <si>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</si>
  <si>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</si>
  <si>
    <t>Projected Upsell Amount</t>
  </si>
  <si>
    <t>Conversion Rate</t>
  </si>
  <si>
    <t>Total</t>
  </si>
  <si>
    <t>Upsell Opportunity</t>
  </si>
  <si>
    <t>Column1</t>
  </si>
  <si>
    <t>Growth Rate</t>
  </si>
  <si>
    <t>Sales Target</t>
  </si>
  <si>
    <t>Sales Last Month</t>
  </si>
  <si>
    <t>Projected Sales</t>
  </si>
  <si>
    <t>License Price</t>
  </si>
  <si>
    <t>Current</t>
  </si>
  <si>
    <t>Moderate</t>
  </si>
  <si>
    <t>High</t>
  </si>
  <si>
    <t>$B$14</t>
  </si>
  <si>
    <t>$B$15</t>
  </si>
  <si>
    <t>$B$16</t>
  </si>
  <si>
    <t>Created by Nick Edwards on 7/17/2023</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</si>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</sst>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5" formatCode="_(&quot;$&quot;* #,##0_);_(&quot;$&quot;* \(#,##0\);_(&quot;$&quot;* &quot;-&quot;??_);_(@_)"/>
    <numFmt numFmtId="173" formatCode="_(* #,##0_);_(* \(#,##0\);_(* &quot;-&quot;??_);_(@_)"/>
  </numFmts>
  <fonts count="9"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8">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5">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xf numFmtId="44" fontId="0" fillId="0" borderId="0" xfId="0" applyNumberFormat="1"/>
    <xf numFmtId="9" fontId="0" fillId="0" borderId="0" xfId="0" applyNumberFormat="1"/>
    <xf numFmtId="44" fontId="0" fillId="0" borderId="0" xfId="1" applyFont="1"/>
    <xf numFmtId="9" fontId="0" fillId="0" borderId="0" xfId="1" applyNumberFormat="1" applyFont="1"/>
    <xf numFmtId="0" fontId="0" fillId="0" borderId="0" xfId="0" applyFont="1"/>
    <xf numFmtId="0" fontId="2" fillId="3" borderId="3" xfId="0" applyFont="1" applyFill="1" applyBorder="1"/>
    <xf numFmtId="173" fontId="2" fillId="3" borderId="3" xfId="2" applyNumberFormat="1" applyFont="1" applyFill="1" applyBorder="1"/>
    <xf numFmtId="0" fontId="0" fillId="0" borderId="0" xfId="0" applyFill="1" applyBorder="1" applyAlignment="1"/>
    <xf numFmtId="8" fontId="0" fillId="0" borderId="0" xfId="0" applyNumberFormat="1" applyFill="1" applyBorder="1" applyAlignment="1"/>
    <xf numFmtId="44" fontId="0" fillId="0" borderId="5" xfId="0" applyNumberFormat="1" applyFill="1" applyBorder="1" applyAlignment="1"/>
    <xf numFmtId="0" fontId="4" fillId="4" borderId="6" xfId="0" applyFont="1" applyFill="1" applyBorder="1" applyAlignment="1">
      <alignment horizontal="left"/>
    </xf>
    <xf numFmtId="0" fontId="4" fillId="4" borderId="4" xfId="0" applyFont="1" applyFill="1" applyBorder="1" applyAlignment="1">
      <alignment horizontal="left"/>
    </xf>
    <xf numFmtId="0" fontId="0" fillId="0" borderId="7" xfId="0" applyFill="1" applyBorder="1" applyAlignment="1"/>
    <xf numFmtId="0" fontId="5" fillId="5" borderId="0" xfId="0" applyFont="1" applyFill="1" applyBorder="1" applyAlignment="1">
      <alignment horizontal="left"/>
    </xf>
    <xf numFmtId="0" fontId="6" fillId="5" borderId="7" xfId="0" applyFont="1" applyFill="1" applyBorder="1" applyAlignment="1">
      <alignment horizontal="left"/>
    </xf>
    <xf numFmtId="0" fontId="5" fillId="5" borderId="5" xfId="0" applyFont="1" applyFill="1" applyBorder="1" applyAlignment="1">
      <alignment horizontal="left"/>
    </xf>
    <xf numFmtId="0" fontId="7" fillId="4" borderId="4" xfId="0" applyFont="1" applyFill="1" applyBorder="1" applyAlignment="1">
      <alignment horizontal="right"/>
    </xf>
    <xf numFmtId="0" fontId="7" fillId="4" borderId="6" xfId="0" applyFont="1" applyFill="1" applyBorder="1" applyAlignment="1">
      <alignment horizontal="right"/>
    </xf>
    <xf numFmtId="8" fontId="0" fillId="6" borderId="0" xfId="0" applyNumberFormat="1" applyFill="1" applyBorder="1" applyAlignment="1"/>
    <xf numFmtId="0" fontId="8" fillId="0" borderId="0" xfId="0" applyFont="1" applyFill="1" applyBorder="1" applyAlignment="1">
      <alignment vertical="top" wrapText="1"/>
    </xf>
    <xf numFmtId="0" fontId="0" fillId="0" borderId="2" xfId="0" applyFont="1" applyFill="1" applyBorder="1"/>
    <xf numFmtId="8" fontId="0" fillId="0" borderId="0" xfId="1" applyNumberFormat="1" applyFont="1" applyFill="1"/>
    <xf numFmtId="173" fontId="0" fillId="0" borderId="0" xfId="2" applyNumberFormat="1" applyFont="1" applyFill="1"/>
    <xf numFmtId="44" fontId="0" fillId="0" borderId="0" xfId="1" applyFont="1" applyFill="1"/>
    <xf numFmtId="0" fontId="0" fillId="0" borderId="1" xfId="0" applyFont="1" applyFill="1" applyBorder="1"/>
    <xf numFmtId="0" fontId="0" fillId="0" borderId="1" xfId="0" applyFill="1" applyBorder="1"/>
    <xf numFmtId="0" fontId="0" fillId="0" borderId="1" xfId="0" applyNumberFormat="1" applyFill="1" applyBorder="1"/>
    <xf numFmtId="44" fontId="0" fillId="0" borderId="1" xfId="0" applyNumberFormat="1" applyFill="1" applyBorder="1"/>
  </cellXfs>
  <cellStyles count="4">
    <cellStyle name="Comma" xfId="2" builtinId="3"/>
    <cellStyle name="Currency" xfId="1" builtinId="4"/>
    <cellStyle name="Normal" xfId="0" builtinId="0"/>
    <cellStyle name="Percent" xfId="3" builtinId="5"/>
  </cellStyles>
  <dxfs count="65">
    <dxf>
      <numFmt numFmtId="34" formatCode="_(&quot;$&quot;* #,##0.00_);_(&quot;$&quot;* \(#,##0.00\);_(&quot;$&quot;* &quot;-&quot;??_);_(@_)"/>
      <fill>
        <patternFill patternType="none">
          <fgColor indexed="64"/>
          <bgColor indexed="65"/>
        </patternFill>
      </fill>
      <border diagonalUp="0" diagonalDown="0" outline="0">
        <left/>
        <right/>
        <top style="thin">
          <color theme="4" tint="0.39997558519241921"/>
        </top>
        <bottom/>
      </border>
    </dxf>
    <dxf>
      <numFmt numFmtId="0" formatCode="General"/>
      <fill>
        <patternFill patternType="none">
          <fgColor indexed="64"/>
          <bgColor indexed="65"/>
        </patternFill>
      </fill>
      <border diagonalUp="0" diagonalDown="0" outline="0">
        <left/>
        <right/>
        <top style="thin">
          <color theme="4" tint="0.39997558519241921"/>
        </top>
        <bottom/>
      </border>
    </dxf>
    <dxf>
      <numFmt numFmtId="0" formatCode="General"/>
      <fill>
        <patternFill patternType="none">
          <fgColor indexed="64"/>
          <bgColor indexed="65"/>
        </patternFill>
      </fill>
      <border diagonalUp="0" diagonalDown="0" outline="0">
        <left/>
        <right/>
        <top style="thin">
          <color theme="4" tint="0.39997558519241921"/>
        </top>
        <bottom/>
      </border>
    </dxf>
    <dxf>
      <fill>
        <patternFill patternType="none">
          <fgColor indexed="64"/>
          <bgColor indexed="65"/>
        </patternFill>
      </fill>
      <border diagonalUp="0" diagonalDown="0" outline="0">
        <left/>
        <right/>
        <top style="thin">
          <color theme="4" tint="0.39997558519241921"/>
        </top>
        <bottom/>
      </border>
    </dxf>
    <dxf>
      <fill>
        <patternFill patternType="none">
          <bgColor auto="1"/>
        </patternFill>
      </fill>
    </dxf>
    <dxf>
      <numFmt numFmtId="173" formatCode="_(* #,##0_);_(* \(#,##0\);_(* &quot;-&quot;??_);_(@_)"/>
      <fill>
        <patternFill patternType="none">
          <bgColor auto="1"/>
        </patternFill>
      </fill>
    </dxf>
    <dxf>
      <fill>
        <patternFill patternType="none">
          <bgColor auto="1"/>
        </patternFill>
      </fill>
    </dxf>
    <dxf>
      <fill>
        <patternFill patternType="none">
          <bgColor auto="1"/>
        </patternFill>
      </fill>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34" formatCode="_(&quot;$&quot;* #,##0.00_);_(&quot;$&quot;* \(#,##0.00\);_(&quot;$&quot;* &quot;-&quot;??_);_(@_)"/>
    </dxf>
    <dxf>
      <numFmt numFmtId="34" formatCode="_(&quot;$&quot;* #,##0.00_);_(&quot;$&quot;* \(#,##0.00\);_(&quot;$&quot;* &quot;-&quot;??_);_(@_)"/>
    </dxf>
    <dxf>
      <numFmt numFmtId="13" formatCode="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64" dataDxfId="63" tableBorderDxfId="62">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61"/>
    <tableColumn id="2" xr3:uid="{510ACC26-A22A-4F08-AFB7-6BDB15D35B51}" name="Subscription Type" dataDxfId="60"/>
    <tableColumn id="3" xr3:uid="{52CF10EC-FF4A-4691-A534-69DE95304CF0}" name="Contract Length (Months)" dataDxfId="59"/>
    <tableColumn id="4" xr3:uid="{5AFA8C1D-F219-4A84-ABCA-7811BB4E2E19}" name="Current Contract Start"/>
    <tableColumn id="5" xr3:uid="{4A33BFC0-B0D6-4A4B-B783-8FCED53C9123}" name="Current Contract End"/>
    <tableColumn id="6" xr3:uid="{0CCF7229-CA92-4822-9DE1-CA11DA8BD796}" name="Licenses Bought" dataDxfId="58"/>
    <tableColumn id="7" xr3:uid="{65D5C43C-9025-49F0-A8FA-DE35788A2692}" name="Number of Users" dataDxfId="57"/>
    <tableColumn id="8" xr3:uid="{7B5F6219-A67E-4FA5-BE57-6360C52A34CC}" name="Account Creation Month" dataDxfId="56"/>
    <tableColumn id="9" xr3:uid="{A130BF87-0337-40CE-8057-5043B14CA696}" name="Last Active" dataDxfId="55"/>
    <tableColumn id="10" xr3:uid="{6A61EF97-BFB3-4D7C-AFC4-00D146EEE6FE}" name="Months Active" dataDxfId="54"/>
    <tableColumn id="11" xr3:uid="{A259F8F9-1849-47A1-9DD1-FC37AC14195F}" name="Months Since Last Active" dataDxfId="53"/>
    <tableColumn id="12" xr3:uid="{E7C3368F-5744-4C08-AFED-F616DE1D021D}" name="Sales Month" dataDxfId="52"/>
    <tableColumn id="13" xr3:uid="{9C5B064F-252A-4DD8-926B-B47340012530}" name="Sales Amount" dataDxfId="51"/>
    <tableColumn id="18" xr3:uid="{E7137459-6A20-418E-8F51-2152B8B8F204}" name="Sales Tier" dataDxfId="50">
      <calculatedColumnFormula array="1">_xlfn.SWITCH(Sales[[#This Row],[Subscription Type]],"Basic",4,"Premium",3,"Business",2,"Enterprise",1)</calculatedColumnFormula>
    </tableColumn>
    <tableColumn id="16" xr3:uid="{24D91692-E771-45F5-9C56-18E70036084B}" name="Upsell $ Per Non-Paying User" dataDxfId="49" dataCellStyle="Currency">
      <calculatedColumnFormula array="1">_xlfn.SWITCH(Sales[[#This Row],[Sales Tier]],4,10,3,10,2,25,1,27)</calculatedColumnFormula>
    </tableColumn>
    <tableColumn id="17" xr3:uid="{0CB49854-5094-44D6-819E-3FF01406D1E2}" name="Non-Paying Users" dataDxfId="48" dataCellStyle="Currency">
      <calculatedColumnFormula>MAX(0,Sales[[#This Row],[Number of Users]]-Sales[[#This Row],[Licenses Bought]])</calculatedColumnFormula>
    </tableColumn>
    <tableColumn id="19" xr3:uid="{64EFF60C-5B92-451F-8DA8-6FE407D19247}" name="Current Upsell $" dataDxfId="47"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46">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45">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N13" headerRowDxfId="41" dataDxfId="40" tableBorderDxfId="39">
  <autoFilter ref="A1:N13" xr:uid="{2F00F9C4-D6B6-427F-A460-16AEEF355718}"/>
  <tableColumns count="14">
    <tableColumn id="1" xr3:uid="{09D44C24-4A6F-44BD-AF60-CCDDD5CAAD72}" name="Sales Month" totalsRowLabel="Total" dataDxfId="37" totalsRowDxfId="38"/>
    <tableColumn id="2" xr3:uid="{4C6F67EC-877F-42E4-8907-06C4AE7DFE0E}" name="Number of Customers" dataDxfId="35" totalsRowDxfId="36">
      <calculatedColumnFormula>COUNTIF(Sales[Sales Month],Sales_Trends[[#This Row],[Sales Month]])</calculatedColumnFormula>
    </tableColumn>
    <tableColumn id="3" xr3:uid="{ABC34B2E-1D90-43DA-9B82-17085FBC5F27}" name="Total Sales" dataDxfId="33" totalsRowDxfId="34"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31" totalsRowDxfId="32">
      <calculatedColumnFormula>Sales_Trends[[#This Row],[Total Sales]]/Sales_Trends[[#This Row],[Number of Customers]]</calculatedColumnFormula>
    </tableColumn>
    <tableColumn id="6" xr3:uid="{740529FE-5887-4F73-A4F1-874A8004AA44}" name="Non-Paying Customers" dataDxfId="29" totalsRowDxfId="30">
      <calculatedColumnFormula>COUNTIFS(Sales[Sales Month],Sales_Trends[[#This Row],[Sales Month]],Sales[Subscription Type],"Basic")</calculatedColumnFormula>
    </tableColumn>
    <tableColumn id="8" xr3:uid="{97260094-5109-4765-AA30-14BB69679C86}" name="Paying Customers" dataDxfId="27" totalsRowDxfId="28">
      <calculatedColumnFormula>COUNTIFS(Sales[Sales Month],Sales_Trends[[#This Row],[Sales Month]],Sales[Subscription Type],"&lt;&gt;Basic")</calculatedColumnFormula>
    </tableColumn>
    <tableColumn id="7" xr3:uid="{FF80E216-80E7-47A3-B049-BAEF2754F6FE}" name="Basic to Paying Ratio" dataDxfId="25" totalsRowDxfId="26" dataCellStyle="Comma" totalsRowCellStyle="Comma">
      <calculatedColumnFormula>Sales_Trends[[#This Row],[Non-Paying Customers]]/Sales_Trends[[#This Row],[Paying Customers]]</calculatedColumnFormula>
    </tableColumn>
    <tableColumn id="9" xr3:uid="{B422CD85-49C2-49DA-BBBA-1A4F3EE01F5A}" name="Premium Sales" dataDxfId="23" totalsRowDxfId="24" dataCellStyle="Currency" totalsRowCellStyle="Currency">
      <calculatedColumnFormula>SUMIFS(Sales[Sales Amount],Sales[Sales Month],Sales_Trends[[#This Row],[Sales Month]],Sales[Sales Tier],3)</calculatedColumnFormula>
    </tableColumn>
    <tableColumn id="10" xr3:uid="{3D45E107-66CE-4756-8336-7ABF21AAD87E}" name="Business Sales" dataDxfId="21" totalsRowDxfId="22"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19" totalsRowDxfId="20"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17" totalsRowDxfId="18" dataCellStyle="Percent" totalsRowCellStyle="Percent">
      <calculatedColumnFormula>Sales_Trends[[#This Row],[Premium Sales]]/Sales_Trends[[#This Row],[Total Sales]]</calculatedColumnFormula>
    </tableColumn>
    <tableColumn id="13" xr3:uid="{27AF9BCE-E45C-4C34-8545-F45A18C9F394}" name="Business Sales Share" dataDxfId="15" totalsRowDxfId="16" dataCellStyle="Percent" totalsRowCellStyle="Percent">
      <calculatedColumnFormula>Sales_Trends[[#This Row],[Business Sales]]/Sales_Trends[[#This Row],[Total Sales]]</calculatedColumnFormula>
    </tableColumn>
    <tableColumn id="12" xr3:uid="{3EB03E01-8B62-43DE-ABA1-609A93D34FAF}" name="Enterpirse Sales Share" dataDxfId="13" totalsRowDxfId="14" dataCellStyle="Percent" totalsRowCellStyle="Percent">
      <calculatedColumnFormula>Sales_Trends[[#This Row],[Enterprise Sales]]/Sales_Trends[[#This Row],[Total Sales]]</calculatedColumnFormula>
    </tableColumn>
    <tableColumn id="5" xr3:uid="{587A0417-053E-4BBF-A345-4577F2DA473D}" name="Column1" dataDxfId="12">
      <calculatedColumnFormula>Sales_Trends[[#This Row],[Total Sales]]/C1-1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10B80-8A5D-403B-8FC0-C251AB671E42}" name="Scenario1" displayName="Scenario1" ref="A1:D6" totalsRowCount="1">
  <autoFilter ref="A1:D5" xr:uid="{4C510B80-8A5D-403B-8FC0-C251AB671E42}"/>
  <tableColumns count="4">
    <tableColumn id="4" xr3:uid="{4FE2EDC1-DC67-4F1D-A460-4CD1EA61904B}" name="Subscription Type" totalsRowLabel="Total"/>
    <tableColumn id="1" xr3:uid="{08C4852B-B097-449F-8471-ECD915AD2C0A}" name="Upsell Opportunity" dataDxfId="43">
      <calculatedColumnFormula>SUMIF(Sales[Subscription Type],Scenario1[[#This Row],[Subscription Type]],Sales[Current Upsell $])</calculatedColumnFormula>
    </tableColumn>
    <tableColumn id="2" xr3:uid="{5449D776-2EC3-45D4-B86E-F25B055833A8}" name="Conversion Rate" dataDxfId="44"/>
    <tableColumn id="3" xr3:uid="{53F09575-2BDD-423D-800F-990477A58DDB}" name="Projected Upsell Amount" totalsRowFunction="sum" dataDxfId="42">
      <calculatedColumnFormula>Scenario1[[#This Row],[Upsell Opportunity]]*Scenario1[[#This Row],[Conversion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50A288-FB07-443C-9387-F38C6E1A9A96}" name="Scenario2" displayName="Scenario2" ref="A9:C10" totalsRowShown="0" dataCellStyle="Currency">
  <autoFilter ref="A9:C10" xr:uid="{8D50A288-FB07-443C-9387-F38C6E1A9A96}"/>
  <tableColumns count="3">
    <tableColumn id="1" xr3:uid="{51A6742D-6F04-47C2-AA41-EAACE2227EEF}" name="Sales Last Month" dataCellStyle="Currency">
      <calculatedColumnFormula>SUMIF(Sales[Sales Month],MAX(Sales[Sales Month]),Sales[Sales Amount])</calculatedColumnFormula>
    </tableColumn>
    <tableColumn id="2" xr3:uid="{237C8C7C-A9B5-48DB-A49E-4228591681EE}" name="Growth Rate" dataCellStyle="Currency"/>
    <tableColumn id="3" xr3:uid="{1A96137B-2108-43F6-AB98-AC27A178E89F}" name="Sales Target"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777458-E651-4625-9C2E-0D2023180123}" name="Scenario3" displayName="Scenario3" ref="A13:D17" totalsRowCount="1" headerRowDxfId="11" headerRowBorderDxfId="9" tableBorderDxfId="10" totalsRowBorderDxfId="8">
  <autoFilter ref="A13:D16" xr:uid="{C7777458-E651-4625-9C2E-0D2023180123}"/>
  <tableColumns count="4">
    <tableColumn id="1" xr3:uid="{6FC853BE-797B-4CED-BC83-E18203022F78}" name="Subscription Type" totalsRowLabel="Total" dataDxfId="7" totalsRowDxfId="3"/>
    <tableColumn id="2" xr3:uid="{88614ED8-C84D-4C7A-B5DC-2A47F2D2808D}" name="License Price" dataDxfId="6" totalsRowDxfId="2" dataCellStyle="Currency"/>
    <tableColumn id="3" xr3:uid="{8F46081E-3468-4E8D-AF4D-13DA7F0B3BD4}" name="Licenses Bought" dataDxfId="5" totalsRowDxfId="1" dataCellStyle="Comma">
      <calculatedColumnFormula>SUMIFS(Sales[Licenses Bought],Sales[Sales Month],MAX(Sales[Sales Month]),Sales[Subscription Type],Scenario3[[#This Row],[Subscription Type]])</calculatedColumnFormula>
    </tableColumn>
    <tableColumn id="4" xr3:uid="{070E1BE7-6BE8-449B-85B2-9E960E99391C}" name="Projected Sales" totalsRowFunction="sum" dataDxfId="4" totalsRowDxfId="0" dataCellStyle="Currency">
      <calculatedColumnFormula>Scenario3[[#This Row],[Licenses Bought]]*Scenario3[[#This Row],[License 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A2174" zoomScaleNormal="100" workbookViewId="0">
      <selection activeCell="M54" sqref="M54"/>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N14"/>
  <sheetViews>
    <sheetView topLeftCell="E1" workbookViewId="0">
      <selection activeCell="N3" sqref="N3:N13"/>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4" x14ac:dyDescent="0.25">
      <c r="A1" s="13" t="s">
        <v>12</v>
      </c>
      <c r="B1" s="13" t="s">
        <v>31</v>
      </c>
      <c r="C1" s="13" t="s">
        <v>32</v>
      </c>
      <c r="D1" s="13" t="s">
        <v>33</v>
      </c>
      <c r="E1" s="13" t="s">
        <v>34</v>
      </c>
      <c r="F1" s="13" t="s">
        <v>35</v>
      </c>
      <c r="G1" s="33" t="s">
        <v>36</v>
      </c>
      <c r="H1" s="13" t="s">
        <v>37</v>
      </c>
      <c r="I1" s="36" t="s">
        <v>38</v>
      </c>
      <c r="J1" s="36" t="s">
        <v>39</v>
      </c>
      <c r="K1" s="33" t="s">
        <v>41</v>
      </c>
      <c r="L1" s="33" t="s">
        <v>42</v>
      </c>
      <c r="M1" s="33" t="s">
        <v>40</v>
      </c>
      <c r="N1" s="13" t="s">
        <v>47</v>
      </c>
    </row>
    <row r="2" spans="1:14"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c r="N2" s="41" t="e">
        <f>Sales_Trends[[#This Row],[Total Sales]]/C1-1</f>
        <v>#VALUE!</v>
      </c>
    </row>
    <row r="3" spans="1:14"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c r="N3" s="34">
        <f>Sales_Trends[[#This Row],[Total Sales]]/C2-1</f>
        <v>0.12992056487202119</v>
      </c>
    </row>
    <row r="4" spans="1:14"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c r="N4" s="34">
        <f>Sales_Trends[[#This Row],[Total Sales]]/C3-1</f>
        <v>9.0142165286673848E-2</v>
      </c>
    </row>
    <row r="5" spans="1:14"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c r="N5" s="34">
        <f>Sales_Trends[[#This Row],[Total Sales]]/C4-1</f>
        <v>0.1640871309830898</v>
      </c>
    </row>
    <row r="6" spans="1:14"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c r="N6" s="34">
        <f>Sales_Trends[[#This Row],[Total Sales]]/C5-1</f>
        <v>0.14748245722023889</v>
      </c>
    </row>
    <row r="7" spans="1:14"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c r="N7" s="34">
        <f>Sales_Trends[[#This Row],[Total Sales]]/C6-1</f>
        <v>7.7030361549190074E-2</v>
      </c>
    </row>
    <row r="8" spans="1:14"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c r="N8" s="34">
        <f>Sales_Trends[[#This Row],[Total Sales]]/C7-1</f>
        <v>2.8090447255702866E-2</v>
      </c>
    </row>
    <row r="9" spans="1:14"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c r="N9" s="34">
        <f>Sales_Trends[[#This Row],[Total Sales]]/C8-1</f>
        <v>4.8735587636856925E-2</v>
      </c>
    </row>
    <row r="10" spans="1:14"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c r="N10" s="34">
        <f>Sales_Trends[[#This Row],[Total Sales]]/C9-1</f>
        <v>5.3954175905395418E-2</v>
      </c>
    </row>
    <row r="11" spans="1:14"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c r="N11" s="34">
        <f>Sales_Trends[[#This Row],[Total Sales]]/C10-1</f>
        <v>0.10667952314165507</v>
      </c>
    </row>
    <row r="12" spans="1:14"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c r="N12" s="34">
        <f>Sales_Trends[[#This Row],[Total Sales]]/C11-1</f>
        <v>7.9683168316831754E-2</v>
      </c>
    </row>
    <row r="13" spans="1:14"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c r="N13" s="34">
        <f>Sales_Trends[[#This Row],[Total Sales]]/C12-1</f>
        <v>0.17871029271513472</v>
      </c>
    </row>
    <row r="14" spans="1:14" x14ac:dyDescent="0.25">
      <c r="C14" s="3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2E9B-D11E-4CBE-A298-67EC1874077B}">
  <sheetPr>
    <outlinePr summaryBelow="0"/>
  </sheetPr>
  <dimension ref="B1:I13"/>
  <sheetViews>
    <sheetView showGridLines="0" tabSelected="1" workbookViewId="0">
      <selection activeCell="I10" sqref="I10"/>
    </sheetView>
  </sheetViews>
  <sheetFormatPr defaultRowHeight="15.75" outlineLevelRow="1" outlineLevelCol="1" x14ac:dyDescent="0.25"/>
  <cols>
    <col min="3" max="3" width="6.125" bestFit="1" customWidth="1"/>
    <col min="4" max="7" width="13" bestFit="1" customWidth="1" outlineLevel="1"/>
    <col min="9" max="9" width="11.125" bestFit="1" customWidth="1"/>
  </cols>
  <sheetData>
    <row r="1" spans="2:9" ht="16.5" thickBot="1" x14ac:dyDescent="0.3"/>
    <row r="2" spans="2:9" ht="18.75" x14ac:dyDescent="0.3">
      <c r="B2" s="48" t="s">
        <v>60</v>
      </c>
      <c r="C2" s="48"/>
      <c r="D2" s="53"/>
      <c r="E2" s="53"/>
      <c r="F2" s="53"/>
      <c r="G2" s="53"/>
    </row>
    <row r="3" spans="2:9" ht="18.75" collapsed="1" x14ac:dyDescent="0.3">
      <c r="B3" s="47"/>
      <c r="C3" s="47"/>
      <c r="D3" s="54" t="s">
        <v>62</v>
      </c>
      <c r="E3" s="54" t="s">
        <v>53</v>
      </c>
      <c r="F3" s="54" t="s">
        <v>54</v>
      </c>
      <c r="G3" s="54" t="s">
        <v>55</v>
      </c>
    </row>
    <row r="4" spans="2:9" ht="33.75" hidden="1" outlineLevel="1" x14ac:dyDescent="0.25">
      <c r="B4" s="50"/>
      <c r="C4" s="50"/>
      <c r="D4" s="44"/>
      <c r="E4" s="56" t="s">
        <v>59</v>
      </c>
      <c r="F4" s="56" t="s">
        <v>59</v>
      </c>
      <c r="G4" s="56" t="s">
        <v>59</v>
      </c>
    </row>
    <row r="5" spans="2:9" x14ac:dyDescent="0.25">
      <c r="B5" s="51" t="s">
        <v>61</v>
      </c>
      <c r="C5" s="51"/>
      <c r="D5" s="49"/>
      <c r="E5" s="49"/>
      <c r="F5" s="49"/>
      <c r="G5" s="49"/>
    </row>
    <row r="6" spans="2:9" outlineLevel="1" x14ac:dyDescent="0.25">
      <c r="B6" s="50"/>
      <c r="C6" s="50" t="s">
        <v>56</v>
      </c>
      <c r="D6" s="45">
        <v>10</v>
      </c>
      <c r="E6" s="55">
        <v>10</v>
      </c>
      <c r="F6" s="55">
        <v>12</v>
      </c>
      <c r="G6" s="55">
        <v>15</v>
      </c>
    </row>
    <row r="7" spans="2:9" outlineLevel="1" x14ac:dyDescent="0.25">
      <c r="B7" s="50"/>
      <c r="C7" s="50" t="s">
        <v>57</v>
      </c>
      <c r="D7" s="45">
        <v>25</v>
      </c>
      <c r="E7" s="55">
        <v>25</v>
      </c>
      <c r="F7" s="55">
        <v>30</v>
      </c>
      <c r="G7" s="55">
        <v>35</v>
      </c>
    </row>
    <row r="8" spans="2:9" outlineLevel="1" x14ac:dyDescent="0.25">
      <c r="B8" s="50"/>
      <c r="C8" s="50" t="s">
        <v>58</v>
      </c>
      <c r="D8" s="45">
        <v>23</v>
      </c>
      <c r="E8" s="55">
        <v>23</v>
      </c>
      <c r="F8" s="55">
        <v>28</v>
      </c>
      <c r="G8" s="55">
        <v>33</v>
      </c>
    </row>
    <row r="9" spans="2:9" x14ac:dyDescent="0.25">
      <c r="B9" s="51" t="s">
        <v>63</v>
      </c>
      <c r="C9" s="51"/>
      <c r="D9" s="49"/>
      <c r="E9" s="49"/>
      <c r="F9" s="49"/>
      <c r="G9" s="49"/>
    </row>
    <row r="10" spans="2:9" ht="16.5" outlineLevel="1" thickBot="1" x14ac:dyDescent="0.3">
      <c r="B10" s="52"/>
      <c r="C10" s="52" t="s">
        <v>67</v>
      </c>
      <c r="D10" s="46">
        <v>80305</v>
      </c>
      <c r="E10" s="46">
        <v>80305</v>
      </c>
      <c r="F10" s="46">
        <v>96894</v>
      </c>
      <c r="G10" s="46">
        <v>115695</v>
      </c>
      <c r="I10" s="37">
        <f>G10-E10</f>
        <v>35390</v>
      </c>
    </row>
    <row r="11" spans="2:9" x14ac:dyDescent="0.25">
      <c r="B11" t="s">
        <v>64</v>
      </c>
    </row>
    <row r="12" spans="2:9" x14ac:dyDescent="0.25">
      <c r="B12" t="s">
        <v>65</v>
      </c>
    </row>
    <row r="13" spans="2:9" x14ac:dyDescent="0.25">
      <c r="B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3D27A-F139-48B9-8AAC-D5F6B0E1D358}">
  <dimension ref="A1:D17"/>
  <sheetViews>
    <sheetView workbookViewId="0"/>
  </sheetViews>
  <sheetFormatPr defaultRowHeight="15.75" x14ac:dyDescent="0.25"/>
  <cols>
    <col min="1" max="1" width="18.375" bestFit="1" customWidth="1"/>
    <col min="2" max="2" width="19.5" bestFit="1" customWidth="1"/>
    <col min="3" max="3" width="16.875" bestFit="1" customWidth="1"/>
    <col min="4" max="4" width="24.625" bestFit="1" customWidth="1"/>
  </cols>
  <sheetData>
    <row r="1" spans="1:4" x14ac:dyDescent="0.25">
      <c r="A1" t="s">
        <v>14</v>
      </c>
      <c r="B1" t="s">
        <v>46</v>
      </c>
      <c r="C1" t="s">
        <v>44</v>
      </c>
      <c r="D1" t="s">
        <v>43</v>
      </c>
    </row>
    <row r="2" spans="1:4" x14ac:dyDescent="0.25">
      <c r="A2" t="s">
        <v>3</v>
      </c>
      <c r="B2" s="37">
        <f>SUMIF(Sales[Subscription Type],Scenario1[[#This Row],[Subscription Type]],Sales[Current Upsell $])</f>
        <v>18350</v>
      </c>
      <c r="C2" s="38">
        <v>0.5</v>
      </c>
      <c r="D2" s="37">
        <f>Scenario1[[#This Row],[Upsell Opportunity]]*Scenario1[[#This Row],[Conversion Rate]]</f>
        <v>9175</v>
      </c>
    </row>
    <row r="3" spans="1:4" x14ac:dyDescent="0.25">
      <c r="A3" t="s">
        <v>0</v>
      </c>
      <c r="B3" s="37">
        <f>SUMIF(Sales[Subscription Type],Scenario1[[#This Row],[Subscription Type]],Sales[Current Upsell $])</f>
        <v>8460</v>
      </c>
      <c r="C3" s="38">
        <v>0.45</v>
      </c>
      <c r="D3" s="37">
        <f>Scenario1[[#This Row],[Upsell Opportunity]]*Scenario1[[#This Row],[Conversion Rate]]</f>
        <v>3807</v>
      </c>
    </row>
    <row r="4" spans="1:4" x14ac:dyDescent="0.25">
      <c r="A4" t="s">
        <v>1</v>
      </c>
      <c r="B4" s="37">
        <f>SUMIF(Sales[Subscription Type],Scenario1[[#This Row],[Subscription Type]],Sales[Current Upsell $])</f>
        <v>8475</v>
      </c>
      <c r="C4" s="38">
        <v>0.3</v>
      </c>
      <c r="D4" s="37">
        <f>Scenario1[[#This Row],[Upsell Opportunity]]*Scenario1[[#This Row],[Conversion Rate]]</f>
        <v>2542.5</v>
      </c>
    </row>
    <row r="5" spans="1:4" x14ac:dyDescent="0.25">
      <c r="A5" t="s">
        <v>2</v>
      </c>
      <c r="B5" s="37">
        <f>SUMIF(Sales[Subscription Type],Scenario1[[#This Row],[Subscription Type]],Sales[Current Upsell $])</f>
        <v>2808</v>
      </c>
      <c r="C5" s="38">
        <v>0.15</v>
      </c>
      <c r="D5" s="37">
        <f>Scenario1[[#This Row],[Upsell Opportunity]]*Scenario1[[#This Row],[Conversion Rate]]</f>
        <v>421.2</v>
      </c>
    </row>
    <row r="6" spans="1:4" x14ac:dyDescent="0.25">
      <c r="A6" t="s">
        <v>45</v>
      </c>
      <c r="D6" s="37">
        <f>SUBTOTAL(109,Scenario1[Projected Upsell Amount])</f>
        <v>15945.7</v>
      </c>
    </row>
    <row r="9" spans="1:4" x14ac:dyDescent="0.25">
      <c r="A9" t="s">
        <v>50</v>
      </c>
      <c r="B9" t="s">
        <v>48</v>
      </c>
      <c r="C9" t="s">
        <v>49</v>
      </c>
    </row>
    <row r="10" spans="1:4" x14ac:dyDescent="0.25">
      <c r="A10" s="39">
        <f>SUMIF(Sales[Sales Month],MAX(Sales[Sales Month]),Sales[Sales Amount])</f>
        <v>80335</v>
      </c>
      <c r="B10" s="40">
        <v>0.24478745254247822</v>
      </c>
      <c r="C10" s="39">
        <f>Scenario2[[#This Row],[Sales Last Month]]*(1+Scenario2[[#This Row],[Growth Rate]])</f>
        <v>99999.999999999985</v>
      </c>
    </row>
    <row r="13" spans="1:4" x14ac:dyDescent="0.25">
      <c r="A13" s="42" t="s">
        <v>14</v>
      </c>
      <c r="B13" s="42" t="s">
        <v>52</v>
      </c>
      <c r="C13" s="43" t="s">
        <v>4</v>
      </c>
      <c r="D13" s="42" t="s">
        <v>51</v>
      </c>
    </row>
    <row r="14" spans="1:4" x14ac:dyDescent="0.25">
      <c r="A14" s="57" t="s">
        <v>0</v>
      </c>
      <c r="B14" s="58">
        <v>10</v>
      </c>
      <c r="C14" s="59">
        <f>SUMIFS(Sales[Licenses Bought],Sales[Sales Month],MAX(Sales[Sales Month]),Sales[Subscription Type],Scenario3[[#This Row],[Subscription Type]])</f>
        <v>2212</v>
      </c>
      <c r="D14" s="60">
        <f>Scenario3[[#This Row],[Licenses Bought]]*Scenario3[[#This Row],[License Price]]</f>
        <v>22120</v>
      </c>
    </row>
    <row r="15" spans="1:4" x14ac:dyDescent="0.25">
      <c r="A15" s="57" t="s">
        <v>1</v>
      </c>
      <c r="B15" s="58">
        <v>25</v>
      </c>
      <c r="C15" s="59">
        <f>SUMIFS(Sales[Licenses Bought],Sales[Sales Month],MAX(Sales[Sales Month]),Sales[Subscription Type],Scenario3[[#This Row],[Subscription Type]])</f>
        <v>1113</v>
      </c>
      <c r="D15" s="60">
        <f>Scenario3[[#This Row],[Licenses Bought]]*Scenario3[[#This Row],[License Price]]</f>
        <v>27825</v>
      </c>
    </row>
    <row r="16" spans="1:4" x14ac:dyDescent="0.25">
      <c r="A16" s="61" t="s">
        <v>2</v>
      </c>
      <c r="B16" s="58">
        <v>23</v>
      </c>
      <c r="C16" s="59">
        <f>SUMIFS(Sales[Licenses Bought],Sales[Sales Month],MAX(Sales[Sales Month]),Sales[Subscription Type],Scenario3[[#This Row],[Subscription Type]])</f>
        <v>1320</v>
      </c>
      <c r="D16" s="60">
        <f>Scenario3[[#This Row],[Licenses Bought]]*Scenario3[[#This Row],[License Price]]</f>
        <v>30360</v>
      </c>
    </row>
    <row r="17" spans="1:4" x14ac:dyDescent="0.25">
      <c r="A17" s="62" t="s">
        <v>45</v>
      </c>
      <c r="B17" s="63"/>
      <c r="C17" s="63"/>
      <c r="D17" s="64">
        <f>SUBTOTAL(109,Scenario3[Projected Sales])</f>
        <v>80305</v>
      </c>
    </row>
  </sheetData>
  <scenarios current="2" show="0" sqref="D17">
    <scenario name="Current" locked="1" count="3" user="Nick Edwards" comment="Created by Nick Edwards on 7/17/2023">
      <inputCells r="B14" val="10" numFmtId="8"/>
      <inputCells r="B15" val="25" numFmtId="8"/>
      <inputCells r="B16" val="23" numFmtId="8"/>
    </scenario>
    <scenario name="Moderate" locked="1" count="3" user="Nick Edwards" comment="Created by Nick Edwards on 7/17/2023">
      <inputCells r="B14" val="12" numFmtId="8"/>
      <inputCells r="B15" val="30" numFmtId="8"/>
      <inputCells r="B16" val="28" numFmtId="8"/>
    </scenario>
    <scenario name="High" locked="1" count="3" user="Nick Edwards" comment="Created by Nick Edwards on 7/17/2023">
      <inputCells r="B14" val="15" numFmtId="8"/>
      <inputCells r="B15" val="35" numFmtId="8"/>
      <inputCells r="B16" val="33" numFmtId="8"/>
    </scenario>
  </scenarios>
  <pageMargins left="0.7" right="0.7" top="0.75" bottom="0.75" header="0.3" footer="0.3"/>
  <pageSetup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PivotTable</vt:lpstr>
      <vt:lpstr>Account Sales History</vt:lpstr>
      <vt:lpstr>Sales Trends</vt:lpstr>
      <vt:lpstr>Scenario Summary</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2023-07-18T02:04:28Z</dcterms:modified>
</cp:coreProperties>
</file>