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Klaus\Desktop\"/>
    </mc:Choice>
  </mc:AlternateContent>
  <xr:revisionPtr revIDLastSave="0" documentId="13_ncr:1_{F9EBD936-29AA-456D-BB0F-8FC4CBCE190D}" xr6:coauthVersionLast="47" xr6:coauthVersionMax="47" xr10:uidLastSave="{00000000-0000-0000-0000-000000000000}"/>
  <bookViews>
    <workbookView xWindow="38280" yWindow="-120" windowWidth="29040" windowHeight="15840" xr2:uid="{A8F22F59-D69B-4F49-9AE9-D38E13EE3D22}"/>
  </bookViews>
  <sheets>
    <sheet name="Fragen" sheetId="12" r:id="rId1"/>
    <sheet name="Scoring" sheetId="10" r:id="rId2"/>
    <sheet name="UmfrageWerte" sheetId="23" r:id="rId3"/>
    <sheet name="Fragebogen_mapping" sheetId="8" r:id="rId4"/>
    <sheet name="UmfrageWerte berechnung" sheetId="25" r:id="rId5"/>
    <sheet name="UmfrageWerte Backup" sheetId="37" r:id="rId6"/>
    <sheet name="ATTPwn" sheetId="19" r:id="rId7"/>
    <sheet name="ATTPwn gewichtet" sheetId="22" r:id="rId8"/>
    <sheet name="Atomic Red Team" sheetId="18" r:id="rId9"/>
    <sheet name="Atomic Red Team gewichtet" sheetId="26" r:id="rId10"/>
    <sheet name="APTSimulator" sheetId="14" r:id="rId11"/>
    <sheet name="APTSimulator gewichtet" sheetId="27" r:id="rId12"/>
    <sheet name="Caldera" sheetId="17" r:id="rId13"/>
    <sheet name="Caldera gewichtet" sheetId="28" r:id="rId14"/>
    <sheet name="DumpsterFire" sheetId="15" r:id="rId15"/>
    <sheet name="DumpsterFire gewichtet" sheetId="29" r:id="rId16"/>
    <sheet name="Infection Monkey" sheetId="13" r:id="rId17"/>
    <sheet name="Infection Monkey gewichtet" sheetId="30" r:id="rId18"/>
    <sheet name="Invoke Adversary" sheetId="16" r:id="rId19"/>
    <sheet name="Invoke Adversary gewichtet" sheetId="31" r:id="rId20"/>
    <sheet name="Metasploit" sheetId="21" r:id="rId21"/>
    <sheet name="Metasploit gewichtet" sheetId="32" r:id="rId22"/>
    <sheet name="Purplesharp" sheetId="20" r:id="rId23"/>
    <sheet name="Purplesharp gewichtet" sheetId="33" r:id="rId24"/>
    <sheet name="Ergebnisse" sheetId="35" r:id="rId25"/>
    <sheet name="Tabelle2" sheetId="39" r:id="rId2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39" l="1"/>
  <c r="F2" i="39"/>
  <c r="E3" i="39"/>
  <c r="F3" i="39"/>
  <c r="E4" i="39"/>
  <c r="F4" i="39"/>
  <c r="E5" i="39"/>
  <c r="F5" i="39"/>
  <c r="E6" i="39"/>
  <c r="F6" i="39"/>
  <c r="E9" i="39"/>
  <c r="F9" i="39"/>
  <c r="E10" i="39"/>
  <c r="F10" i="39"/>
  <c r="E11" i="39"/>
  <c r="F11" i="39"/>
  <c r="E12" i="39"/>
  <c r="F12" i="39"/>
  <c r="E13" i="39"/>
  <c r="F13" i="39"/>
  <c r="E16" i="39"/>
  <c r="F16" i="39"/>
  <c r="E17" i="39"/>
  <c r="F17" i="39"/>
  <c r="E18" i="39"/>
  <c r="F18" i="39"/>
  <c r="E19" i="39"/>
  <c r="F19" i="39"/>
  <c r="E20" i="39"/>
  <c r="F20" i="39"/>
  <c r="E23" i="39"/>
  <c r="F23" i="39"/>
  <c r="E24" i="39"/>
  <c r="F24" i="39"/>
  <c r="E25" i="39"/>
  <c r="F25" i="39"/>
  <c r="E26" i="39"/>
  <c r="F26" i="39"/>
  <c r="E27" i="39"/>
  <c r="F27" i="39"/>
  <c r="E30" i="39"/>
  <c r="F30" i="39"/>
  <c r="E31" i="39"/>
  <c r="F31" i="39"/>
  <c r="E32" i="39"/>
  <c r="F32" i="39"/>
  <c r="E33" i="39"/>
  <c r="F33" i="39"/>
  <c r="E34" i="39"/>
  <c r="F34" i="39"/>
  <c r="C61" i="22"/>
  <c r="F61" i="22"/>
  <c r="G61" i="22"/>
  <c r="N61" i="22"/>
  <c r="Q61" i="22"/>
  <c r="R61" i="22"/>
  <c r="W61" i="22"/>
  <c r="Z61" i="22"/>
  <c r="AA61" i="22"/>
  <c r="AF61" i="22"/>
  <c r="AI61" i="22"/>
  <c r="AJ61" i="22"/>
  <c r="AO61" i="22"/>
  <c r="AR61" i="22"/>
  <c r="AS61" i="22"/>
  <c r="F7" i="35"/>
  <c r="P42" i="35"/>
  <c r="Z7" i="25" l="1"/>
  <c r="F16" i="31"/>
  <c r="E10" i="33" l="1"/>
  <c r="E11" i="33"/>
  <c r="G11" i="33" s="1"/>
  <c r="E12" i="33"/>
  <c r="E13" i="33"/>
  <c r="E14" i="33"/>
  <c r="P10" i="33"/>
  <c r="Q10" i="33" s="1"/>
  <c r="P11" i="33"/>
  <c r="P12" i="33"/>
  <c r="R12" i="33" s="1"/>
  <c r="P13" i="33"/>
  <c r="P14" i="33"/>
  <c r="Q14" i="33" s="1"/>
  <c r="Y10" i="33"/>
  <c r="AA10" i="33" s="1"/>
  <c r="Y11" i="33"/>
  <c r="Y12" i="33"/>
  <c r="Y13" i="33"/>
  <c r="Y14" i="33"/>
  <c r="AH10" i="33"/>
  <c r="AH11" i="33"/>
  <c r="AH12" i="33"/>
  <c r="AJ12" i="33" s="1"/>
  <c r="AH13" i="33"/>
  <c r="AH14" i="33"/>
  <c r="AJ14" i="33" s="1"/>
  <c r="AQ10" i="33"/>
  <c r="AS10" i="33" s="1"/>
  <c r="AQ11" i="33"/>
  <c r="AQ12" i="33"/>
  <c r="AS12" i="33" s="1"/>
  <c r="AQ13" i="33"/>
  <c r="AQ14" i="33"/>
  <c r="AS115" i="33"/>
  <c r="AJ115" i="33"/>
  <c r="AA115" i="33"/>
  <c r="R115" i="33"/>
  <c r="G115" i="33"/>
  <c r="G72" i="33"/>
  <c r="G48" i="33"/>
  <c r="R72" i="33"/>
  <c r="R48" i="33"/>
  <c r="AA72" i="33"/>
  <c r="AA48" i="33"/>
  <c r="AJ72" i="33"/>
  <c r="AJ48" i="33"/>
  <c r="AS72" i="33"/>
  <c r="AS48" i="33"/>
  <c r="AS28" i="33"/>
  <c r="AS16" i="33"/>
  <c r="AJ28" i="33"/>
  <c r="AJ16" i="33"/>
  <c r="AA28" i="33"/>
  <c r="AA16" i="33"/>
  <c r="R28" i="33"/>
  <c r="R16" i="33"/>
  <c r="G28" i="33"/>
  <c r="G16" i="33"/>
  <c r="G115" i="32"/>
  <c r="R115" i="32"/>
  <c r="AA115" i="32"/>
  <c r="AJ115" i="32"/>
  <c r="AS115" i="32"/>
  <c r="AS72" i="32"/>
  <c r="AS48" i="32"/>
  <c r="AJ72" i="32"/>
  <c r="AJ48" i="32"/>
  <c r="AA72" i="32"/>
  <c r="AA48" i="32"/>
  <c r="R72" i="32"/>
  <c r="R48" i="32"/>
  <c r="G72" i="32"/>
  <c r="G48" i="32"/>
  <c r="AH10" i="32"/>
  <c r="AJ10" i="32" s="1"/>
  <c r="AH11" i="32"/>
  <c r="AH12" i="32"/>
  <c r="AJ12" i="32" s="1"/>
  <c r="AH13" i="32"/>
  <c r="AH14" i="32"/>
  <c r="AJ14" i="32" s="1"/>
  <c r="AQ21" i="32"/>
  <c r="AQ22" i="32"/>
  <c r="AQ23" i="32"/>
  <c r="AQ24" i="32"/>
  <c r="AQ10" i="32"/>
  <c r="AQ11" i="32"/>
  <c r="AQ12" i="32"/>
  <c r="AQ13" i="32"/>
  <c r="AQ14" i="32"/>
  <c r="AS28" i="32"/>
  <c r="AS16" i="32"/>
  <c r="AJ28" i="32"/>
  <c r="AJ16" i="32"/>
  <c r="AA28" i="32"/>
  <c r="AA16" i="32"/>
  <c r="Y10" i="32"/>
  <c r="Y11" i="32"/>
  <c r="Y12" i="32"/>
  <c r="Y13" i="32"/>
  <c r="AA13" i="32" s="1"/>
  <c r="Y14" i="32"/>
  <c r="AA14" i="32" s="1"/>
  <c r="P10" i="32"/>
  <c r="P11" i="32"/>
  <c r="P12" i="32"/>
  <c r="Q12" i="32" s="1"/>
  <c r="P13" i="32"/>
  <c r="R13" i="32" s="1"/>
  <c r="P14" i="32"/>
  <c r="R28" i="32"/>
  <c r="R16" i="32"/>
  <c r="G28" i="32"/>
  <c r="G16" i="32"/>
  <c r="E10" i="32"/>
  <c r="E11" i="32"/>
  <c r="F11" i="32" s="1"/>
  <c r="E12" i="32"/>
  <c r="G12" i="32" s="1"/>
  <c r="E13" i="32"/>
  <c r="E14" i="32"/>
  <c r="G115" i="31"/>
  <c r="R115" i="31"/>
  <c r="AA115" i="31"/>
  <c r="AJ115" i="31"/>
  <c r="AS115" i="31"/>
  <c r="G72" i="31"/>
  <c r="G48" i="31"/>
  <c r="R72" i="31"/>
  <c r="R48" i="31"/>
  <c r="AA72" i="31"/>
  <c r="AA48" i="31"/>
  <c r="AJ72" i="31"/>
  <c r="AS72" i="31"/>
  <c r="AJ48" i="31"/>
  <c r="AS48" i="31"/>
  <c r="AQ10" i="31"/>
  <c r="AQ11" i="31"/>
  <c r="AQ12" i="31"/>
  <c r="AQ13" i="31"/>
  <c r="AQ14" i="31"/>
  <c r="AS28" i="31"/>
  <c r="AS16" i="31"/>
  <c r="AJ28" i="31"/>
  <c r="AJ16" i="31"/>
  <c r="AH10" i="31"/>
  <c r="AJ10" i="31" s="1"/>
  <c r="AH11" i="31"/>
  <c r="AJ11" i="31" s="1"/>
  <c r="AH12" i="31"/>
  <c r="AH13" i="31"/>
  <c r="AH14" i="31"/>
  <c r="AA28" i="31"/>
  <c r="E10" i="31"/>
  <c r="E11" i="31"/>
  <c r="E12" i="31"/>
  <c r="G12" i="31" s="1"/>
  <c r="E13" i="31"/>
  <c r="G13" i="31" s="1"/>
  <c r="E14" i="31"/>
  <c r="P10" i="31"/>
  <c r="P11" i="31"/>
  <c r="R11" i="31" s="1"/>
  <c r="P12" i="31"/>
  <c r="Q12" i="31" s="1"/>
  <c r="P13" i="31"/>
  <c r="R13" i="31" s="1"/>
  <c r="P14" i="31"/>
  <c r="Y10" i="31"/>
  <c r="Y11" i="31"/>
  <c r="Y12" i="31"/>
  <c r="Y13" i="31"/>
  <c r="Y14" i="31"/>
  <c r="AA16" i="31"/>
  <c r="G28" i="31"/>
  <c r="G16" i="31"/>
  <c r="R28" i="31"/>
  <c r="R16" i="31"/>
  <c r="G115" i="30"/>
  <c r="R115" i="30"/>
  <c r="AA115" i="30"/>
  <c r="AJ115" i="30"/>
  <c r="AS115" i="30"/>
  <c r="AS72" i="30"/>
  <c r="AJ72" i="30"/>
  <c r="AA72" i="30"/>
  <c r="R72" i="30"/>
  <c r="G72" i="30"/>
  <c r="G48" i="30"/>
  <c r="G28" i="30"/>
  <c r="G16" i="30"/>
  <c r="R48" i="30"/>
  <c r="R28" i="30"/>
  <c r="R16" i="30"/>
  <c r="AA48" i="30"/>
  <c r="AA28" i="30"/>
  <c r="AA16" i="30"/>
  <c r="AS48" i="30"/>
  <c r="AJ48" i="30"/>
  <c r="AS28" i="30"/>
  <c r="AS16" i="30"/>
  <c r="AJ28" i="30"/>
  <c r="AJ16" i="30"/>
  <c r="G115" i="29"/>
  <c r="R115" i="29"/>
  <c r="AA115" i="29"/>
  <c r="AJ115" i="29"/>
  <c r="AS115" i="29"/>
  <c r="AS72" i="29"/>
  <c r="AS48" i="29"/>
  <c r="AJ72" i="29"/>
  <c r="AJ48" i="29"/>
  <c r="AA48" i="29"/>
  <c r="AA72" i="29"/>
  <c r="R48" i="29"/>
  <c r="R72" i="29"/>
  <c r="G72" i="29"/>
  <c r="G48" i="29"/>
  <c r="G28" i="29"/>
  <c r="G16" i="29"/>
  <c r="R16" i="29"/>
  <c r="R28" i="29"/>
  <c r="AA16" i="29"/>
  <c r="AA28" i="29"/>
  <c r="AS28" i="29"/>
  <c r="AS16" i="29"/>
  <c r="AJ28" i="29"/>
  <c r="AJ16" i="29"/>
  <c r="G115" i="28"/>
  <c r="R115" i="28"/>
  <c r="AA115" i="28"/>
  <c r="AJ115" i="28"/>
  <c r="AS115" i="28"/>
  <c r="AS48" i="28"/>
  <c r="AS72" i="28"/>
  <c r="AJ72" i="28"/>
  <c r="AJ48" i="28"/>
  <c r="AA72" i="28"/>
  <c r="AA48" i="28"/>
  <c r="R72" i="28"/>
  <c r="R48" i="28"/>
  <c r="G72" i="28"/>
  <c r="G48" i="28"/>
  <c r="G28" i="28"/>
  <c r="G16" i="28"/>
  <c r="R28" i="28"/>
  <c r="R16" i="28"/>
  <c r="AA28" i="28"/>
  <c r="AA16" i="28"/>
  <c r="AS28" i="28"/>
  <c r="AS16" i="28"/>
  <c r="AJ28" i="28"/>
  <c r="AJ16" i="28"/>
  <c r="AS115" i="27"/>
  <c r="AJ115" i="27"/>
  <c r="AA115" i="27"/>
  <c r="R115" i="27"/>
  <c r="G115" i="27"/>
  <c r="G72" i="27"/>
  <c r="G48" i="27"/>
  <c r="R72" i="27"/>
  <c r="R48" i="27"/>
  <c r="AA72" i="27"/>
  <c r="AA48" i="27"/>
  <c r="AJ72" i="27"/>
  <c r="AJ48" i="27"/>
  <c r="AS72" i="27"/>
  <c r="AS48" i="27"/>
  <c r="AS28" i="27"/>
  <c r="AS16" i="27"/>
  <c r="AJ28" i="27"/>
  <c r="AJ16" i="27"/>
  <c r="AA28" i="27"/>
  <c r="AA16" i="27"/>
  <c r="R28" i="27"/>
  <c r="R16" i="27"/>
  <c r="G28" i="27"/>
  <c r="G16" i="27"/>
  <c r="G16" i="26"/>
  <c r="G28" i="26"/>
  <c r="G48" i="26"/>
  <c r="G72" i="26"/>
  <c r="G115" i="26"/>
  <c r="R115" i="26"/>
  <c r="R72" i="26"/>
  <c r="R48" i="26"/>
  <c r="R28" i="26"/>
  <c r="R16" i="26"/>
  <c r="AA115" i="26"/>
  <c r="AA72" i="26"/>
  <c r="AA48" i="26"/>
  <c r="AA28" i="26"/>
  <c r="AA16" i="26"/>
  <c r="AS16" i="26"/>
  <c r="AS28" i="26"/>
  <c r="AS48" i="26"/>
  <c r="AS72" i="26"/>
  <c r="AS115" i="26"/>
  <c r="AJ115" i="26"/>
  <c r="AJ72" i="26"/>
  <c r="AJ48" i="26"/>
  <c r="AJ28" i="26"/>
  <c r="AJ16" i="26"/>
  <c r="AS115" i="22"/>
  <c r="AS72" i="22"/>
  <c r="AS48" i="22"/>
  <c r="AS28" i="22"/>
  <c r="AS16" i="22"/>
  <c r="AJ115" i="22"/>
  <c r="AJ72" i="22"/>
  <c r="AJ48" i="22"/>
  <c r="AJ28" i="22"/>
  <c r="AJ16" i="22"/>
  <c r="AA115" i="22"/>
  <c r="AA72" i="22"/>
  <c r="AA48" i="22"/>
  <c r="AA28" i="22"/>
  <c r="AA16" i="22"/>
  <c r="R115" i="22"/>
  <c r="R72" i="22"/>
  <c r="R48" i="22"/>
  <c r="R28" i="22"/>
  <c r="R16" i="22"/>
  <c r="G115" i="22"/>
  <c r="G72" i="22"/>
  <c r="G48" i="22"/>
  <c r="G28" i="22"/>
  <c r="G16" i="22"/>
  <c r="I7" i="25"/>
  <c r="J7" i="25"/>
  <c r="K7" i="25"/>
  <c r="L7" i="25"/>
  <c r="M7" i="25"/>
  <c r="N7" i="25"/>
  <c r="O7" i="25"/>
  <c r="P7" i="25"/>
  <c r="E39" i="26" s="1"/>
  <c r="G39" i="26" s="1"/>
  <c r="Q7" i="25"/>
  <c r="R7" i="25"/>
  <c r="S7" i="25"/>
  <c r="E54" i="26" s="1"/>
  <c r="F54" i="26" s="1"/>
  <c r="T7" i="25"/>
  <c r="U7" i="25"/>
  <c r="V7" i="25"/>
  <c r="W7" i="25"/>
  <c r="X7" i="25"/>
  <c r="Y7" i="25"/>
  <c r="AA7" i="25"/>
  <c r="AB7" i="25"/>
  <c r="AC7" i="25"/>
  <c r="AD7" i="25"/>
  <c r="AE7" i="25"/>
  <c r="AF7" i="25"/>
  <c r="AG7" i="25"/>
  <c r="AH7" i="25"/>
  <c r="AI7" i="25"/>
  <c r="AJ7" i="25"/>
  <c r="H7" i="25"/>
  <c r="G7" i="25"/>
  <c r="AK62" i="37"/>
  <c r="AJ62" i="37"/>
  <c r="AI62" i="37"/>
  <c r="AH62" i="37"/>
  <c r="AG62" i="37"/>
  <c r="AF62" i="37"/>
  <c r="AE62" i="37"/>
  <c r="AD62" i="37"/>
  <c r="AC62" i="37"/>
  <c r="AB62" i="37"/>
  <c r="AA62" i="37"/>
  <c r="Z62" i="37"/>
  <c r="Y62" i="37"/>
  <c r="X62" i="37"/>
  <c r="W62" i="37"/>
  <c r="V62" i="37"/>
  <c r="U62" i="37"/>
  <c r="T62" i="37"/>
  <c r="S62" i="37"/>
  <c r="R62" i="37"/>
  <c r="Q62" i="37"/>
  <c r="P62" i="37"/>
  <c r="O62" i="37"/>
  <c r="N62" i="37"/>
  <c r="M62" i="37"/>
  <c r="L62" i="37"/>
  <c r="K62" i="37"/>
  <c r="J62" i="37"/>
  <c r="I62" i="37"/>
  <c r="H62" i="37"/>
  <c r="G62" i="37"/>
  <c r="AK47" i="37"/>
  <c r="AJ47" i="37"/>
  <c r="AI47" i="37"/>
  <c r="AH47" i="37"/>
  <c r="AG47" i="37"/>
  <c r="AF47" i="37"/>
  <c r="AE47" i="37"/>
  <c r="AD47" i="37"/>
  <c r="AC47" i="37"/>
  <c r="AB47" i="37"/>
  <c r="AA47" i="37"/>
  <c r="Z47" i="37"/>
  <c r="Y47" i="37"/>
  <c r="X47" i="37"/>
  <c r="W47" i="37"/>
  <c r="V47" i="37"/>
  <c r="U47" i="37"/>
  <c r="T47" i="37"/>
  <c r="S47" i="37"/>
  <c r="R47" i="37"/>
  <c r="Q47" i="37"/>
  <c r="P47" i="37"/>
  <c r="O47" i="37"/>
  <c r="N47" i="37"/>
  <c r="M47" i="37"/>
  <c r="L47" i="37"/>
  <c r="K47" i="37"/>
  <c r="J47" i="37"/>
  <c r="I47" i="37"/>
  <c r="H47" i="37"/>
  <c r="G47" i="37"/>
  <c r="AK34" i="37"/>
  <c r="AJ34" i="37"/>
  <c r="AI34" i="37"/>
  <c r="AH34" i="37"/>
  <c r="AG34" i="37"/>
  <c r="AF34" i="37"/>
  <c r="AE34" i="37"/>
  <c r="AD34" i="37"/>
  <c r="AC34" i="37"/>
  <c r="AB34" i="37"/>
  <c r="AA34" i="37"/>
  <c r="Z34" i="37"/>
  <c r="Y34" i="37"/>
  <c r="X34" i="37"/>
  <c r="W34" i="37"/>
  <c r="V34" i="37"/>
  <c r="U34" i="37"/>
  <c r="T34" i="37"/>
  <c r="S34" i="37"/>
  <c r="R34" i="37"/>
  <c r="Q34" i="37"/>
  <c r="P34" i="37"/>
  <c r="O34" i="37"/>
  <c r="N34" i="37"/>
  <c r="M34" i="37"/>
  <c r="L34" i="37"/>
  <c r="K34" i="37"/>
  <c r="J34" i="37"/>
  <c r="I34" i="37"/>
  <c r="H34" i="37"/>
  <c r="G34" i="37"/>
  <c r="AJ22" i="37"/>
  <c r="AI22" i="37"/>
  <c r="AH22" i="37"/>
  <c r="AG22" i="37"/>
  <c r="AF22" i="37"/>
  <c r="AE22" i="37"/>
  <c r="AD22" i="37"/>
  <c r="AC22" i="37"/>
  <c r="AB22" i="37"/>
  <c r="AA22" i="37"/>
  <c r="Z22" i="37"/>
  <c r="Y22" i="37"/>
  <c r="X22" i="37"/>
  <c r="W22" i="37"/>
  <c r="V22" i="37"/>
  <c r="U22" i="37"/>
  <c r="T22" i="37"/>
  <c r="S22" i="37"/>
  <c r="R22" i="37"/>
  <c r="Q22" i="37"/>
  <c r="P22" i="37"/>
  <c r="O22" i="37"/>
  <c r="N22" i="37"/>
  <c r="M22" i="37"/>
  <c r="L22" i="37"/>
  <c r="K22" i="37"/>
  <c r="J22" i="37"/>
  <c r="I22" i="37"/>
  <c r="H22" i="37"/>
  <c r="G22" i="37"/>
  <c r="AK7" i="37"/>
  <c r="AJ7" i="37"/>
  <c r="AI7" i="37"/>
  <c r="AH7" i="37"/>
  <c r="AG7" i="37"/>
  <c r="AF7" i="37"/>
  <c r="AE7" i="37"/>
  <c r="AD7" i="37"/>
  <c r="AC7" i="37"/>
  <c r="AB7" i="37"/>
  <c r="AA7" i="37"/>
  <c r="Z7" i="37"/>
  <c r="Y7" i="37"/>
  <c r="X7" i="37"/>
  <c r="W7" i="37"/>
  <c r="V7" i="37"/>
  <c r="U7" i="37"/>
  <c r="T7" i="37"/>
  <c r="S7" i="37"/>
  <c r="R7" i="37"/>
  <c r="Q7" i="37"/>
  <c r="P7" i="37"/>
  <c r="O7" i="37"/>
  <c r="N7" i="37"/>
  <c r="M7" i="37"/>
  <c r="L7" i="37"/>
  <c r="K7" i="37"/>
  <c r="J7" i="37"/>
  <c r="I7" i="37"/>
  <c r="H7" i="37"/>
  <c r="G7" i="37"/>
  <c r="N339" i="35"/>
  <c r="N338" i="35"/>
  <c r="N337" i="35"/>
  <c r="N336" i="35"/>
  <c r="N335" i="35"/>
  <c r="N332" i="35"/>
  <c r="N331" i="35"/>
  <c r="N330" i="35"/>
  <c r="N329" i="35"/>
  <c r="N328" i="35"/>
  <c r="N325" i="35"/>
  <c r="N324" i="35"/>
  <c r="N323" i="35"/>
  <c r="N322" i="35"/>
  <c r="N321" i="35"/>
  <c r="N318" i="35"/>
  <c r="N317" i="35"/>
  <c r="N316" i="35"/>
  <c r="N315" i="35"/>
  <c r="N314" i="35"/>
  <c r="N311" i="35"/>
  <c r="N310" i="35"/>
  <c r="N309" i="35"/>
  <c r="N308" i="35"/>
  <c r="N307" i="35"/>
  <c r="F339" i="35"/>
  <c r="F338" i="35"/>
  <c r="F337" i="35"/>
  <c r="F336" i="35"/>
  <c r="F335" i="35"/>
  <c r="F332" i="35"/>
  <c r="F331" i="35"/>
  <c r="F330" i="35"/>
  <c r="F329" i="35"/>
  <c r="F328" i="35"/>
  <c r="F325" i="35"/>
  <c r="F324" i="35"/>
  <c r="F323" i="35"/>
  <c r="F322" i="35"/>
  <c r="F321" i="35"/>
  <c r="F318" i="35"/>
  <c r="F317" i="35"/>
  <c r="F316" i="35"/>
  <c r="F315" i="35"/>
  <c r="F314" i="35"/>
  <c r="F311" i="35"/>
  <c r="F310" i="35"/>
  <c r="F309" i="35"/>
  <c r="F308" i="35"/>
  <c r="F307" i="35"/>
  <c r="N301" i="35"/>
  <c r="N300" i="35"/>
  <c r="N299" i="35"/>
  <c r="N298" i="35"/>
  <c r="N297" i="35"/>
  <c r="N294" i="35"/>
  <c r="N293" i="35"/>
  <c r="N292" i="35"/>
  <c r="N291" i="35"/>
  <c r="N290" i="35"/>
  <c r="N287" i="35"/>
  <c r="N286" i="35"/>
  <c r="N285" i="35"/>
  <c r="N284" i="35"/>
  <c r="N283" i="35"/>
  <c r="N280" i="35"/>
  <c r="N279" i="35"/>
  <c r="N278" i="35"/>
  <c r="N277" i="35"/>
  <c r="N276" i="35"/>
  <c r="N273" i="35"/>
  <c r="N272" i="35"/>
  <c r="N271" i="35"/>
  <c r="N270" i="35"/>
  <c r="N269" i="35"/>
  <c r="F301" i="35"/>
  <c r="F300" i="35"/>
  <c r="F299" i="35"/>
  <c r="F298" i="35"/>
  <c r="F297" i="35"/>
  <c r="F294" i="35"/>
  <c r="F293" i="35"/>
  <c r="F292" i="35"/>
  <c r="F291" i="35"/>
  <c r="F290" i="35"/>
  <c r="F287" i="35"/>
  <c r="F286" i="35"/>
  <c r="F285" i="35"/>
  <c r="F284" i="35"/>
  <c r="F283" i="35"/>
  <c r="F280" i="35"/>
  <c r="F279" i="35"/>
  <c r="F278" i="35"/>
  <c r="F277" i="35"/>
  <c r="F276" i="35"/>
  <c r="F273" i="35"/>
  <c r="F272" i="35"/>
  <c r="F271" i="35"/>
  <c r="F270" i="35"/>
  <c r="F269" i="35"/>
  <c r="N263" i="35"/>
  <c r="N262" i="35"/>
  <c r="N261" i="35"/>
  <c r="N260" i="35"/>
  <c r="N259" i="35"/>
  <c r="N256" i="35"/>
  <c r="N255" i="35"/>
  <c r="N254" i="35"/>
  <c r="N253" i="35"/>
  <c r="N252" i="35"/>
  <c r="N249" i="35"/>
  <c r="N248" i="35"/>
  <c r="N247" i="35"/>
  <c r="N246" i="35"/>
  <c r="N245" i="35"/>
  <c r="N242" i="35"/>
  <c r="N241" i="35"/>
  <c r="N240" i="35"/>
  <c r="N239" i="35"/>
  <c r="N238" i="35"/>
  <c r="N235" i="35"/>
  <c r="N234" i="35"/>
  <c r="N233" i="35"/>
  <c r="N232" i="35"/>
  <c r="N231" i="35"/>
  <c r="F263" i="35"/>
  <c r="F262" i="35"/>
  <c r="F261" i="35"/>
  <c r="F260" i="35"/>
  <c r="F259" i="35"/>
  <c r="F256" i="35"/>
  <c r="F255" i="35"/>
  <c r="F254" i="35"/>
  <c r="F253" i="35"/>
  <c r="F252" i="35"/>
  <c r="F249" i="35"/>
  <c r="F248" i="35"/>
  <c r="F247" i="35"/>
  <c r="F246" i="35"/>
  <c r="F245" i="35"/>
  <c r="F242" i="35"/>
  <c r="F241" i="35"/>
  <c r="F240" i="35"/>
  <c r="F239" i="35"/>
  <c r="F238" i="35"/>
  <c r="F235" i="35"/>
  <c r="F234" i="35"/>
  <c r="F233" i="35"/>
  <c r="F232" i="35"/>
  <c r="F231" i="35"/>
  <c r="N225" i="35"/>
  <c r="N224" i="35"/>
  <c r="N223" i="35"/>
  <c r="N222" i="35"/>
  <c r="N221" i="35"/>
  <c r="N218" i="35"/>
  <c r="N217" i="35"/>
  <c r="N216" i="35"/>
  <c r="N215" i="35"/>
  <c r="N214" i="35"/>
  <c r="N211" i="35"/>
  <c r="N210" i="35"/>
  <c r="N209" i="35"/>
  <c r="N208" i="35"/>
  <c r="N207" i="35"/>
  <c r="N204" i="35"/>
  <c r="N203" i="35"/>
  <c r="N202" i="35"/>
  <c r="N201" i="35"/>
  <c r="N200" i="35"/>
  <c r="N197" i="35"/>
  <c r="N196" i="35"/>
  <c r="N195" i="35"/>
  <c r="N194" i="35"/>
  <c r="N193" i="35"/>
  <c r="F225" i="35"/>
  <c r="F224" i="35"/>
  <c r="F223" i="35"/>
  <c r="F222" i="35"/>
  <c r="F221" i="35"/>
  <c r="F218" i="35"/>
  <c r="F217" i="35"/>
  <c r="F216" i="35"/>
  <c r="F215" i="35"/>
  <c r="F214" i="35"/>
  <c r="F211" i="35"/>
  <c r="F210" i="35"/>
  <c r="F209" i="35"/>
  <c r="F208" i="35"/>
  <c r="F207" i="35"/>
  <c r="F204" i="35"/>
  <c r="F203" i="35"/>
  <c r="F202" i="35"/>
  <c r="F201" i="35"/>
  <c r="F200" i="35"/>
  <c r="F197" i="35"/>
  <c r="F196" i="35"/>
  <c r="F195" i="35"/>
  <c r="F194" i="35"/>
  <c r="F193" i="35"/>
  <c r="N187" i="35"/>
  <c r="N186" i="35"/>
  <c r="N185" i="35"/>
  <c r="N184" i="35"/>
  <c r="N183" i="35"/>
  <c r="N180" i="35"/>
  <c r="N179" i="35"/>
  <c r="N178" i="35"/>
  <c r="N177" i="35"/>
  <c r="N176" i="35"/>
  <c r="N173" i="35"/>
  <c r="N172" i="35"/>
  <c r="N171" i="35"/>
  <c r="N170" i="35"/>
  <c r="N169" i="35"/>
  <c r="N166" i="35"/>
  <c r="N165" i="35"/>
  <c r="N164" i="35"/>
  <c r="N163" i="35"/>
  <c r="N162" i="35"/>
  <c r="N159" i="35"/>
  <c r="N158" i="35"/>
  <c r="N157" i="35"/>
  <c r="N156" i="35"/>
  <c r="N155" i="35"/>
  <c r="F187" i="35"/>
  <c r="F186" i="35"/>
  <c r="F185" i="35"/>
  <c r="P185" i="35" s="1"/>
  <c r="F184" i="35"/>
  <c r="F183" i="35"/>
  <c r="F180" i="35"/>
  <c r="F179" i="35"/>
  <c r="F178" i="35"/>
  <c r="P178" i="35" s="1"/>
  <c r="F177" i="35"/>
  <c r="F176" i="35"/>
  <c r="F173" i="35"/>
  <c r="F172" i="35"/>
  <c r="F171" i="35"/>
  <c r="F170" i="35"/>
  <c r="F169" i="35"/>
  <c r="P169" i="35" s="1"/>
  <c r="F166" i="35"/>
  <c r="F165" i="35"/>
  <c r="F164" i="35"/>
  <c r="F163" i="35"/>
  <c r="F162" i="35"/>
  <c r="F159" i="35"/>
  <c r="F158" i="35"/>
  <c r="F157" i="35"/>
  <c r="F156" i="35"/>
  <c r="F155" i="35"/>
  <c r="E186" i="35"/>
  <c r="P186" i="35" s="1"/>
  <c r="E185" i="35"/>
  <c r="E184" i="35"/>
  <c r="E183" i="35"/>
  <c r="P183" i="35" s="1"/>
  <c r="E179" i="35"/>
  <c r="P179" i="35" s="1"/>
  <c r="E178" i="35"/>
  <c r="E177" i="35"/>
  <c r="E176" i="35"/>
  <c r="E172" i="35"/>
  <c r="E171" i="35"/>
  <c r="P171" i="35" s="1"/>
  <c r="E170" i="35"/>
  <c r="P170" i="35" s="1"/>
  <c r="E169" i="35"/>
  <c r="E165" i="35"/>
  <c r="E164" i="35"/>
  <c r="P164" i="35" s="1"/>
  <c r="E163" i="35"/>
  <c r="P163" i="35" s="1"/>
  <c r="E162" i="35"/>
  <c r="E158" i="35"/>
  <c r="E157" i="35"/>
  <c r="E156" i="35"/>
  <c r="E155" i="35"/>
  <c r="P184" i="35"/>
  <c r="P176" i="35"/>
  <c r="P172" i="35"/>
  <c r="P165" i="35"/>
  <c r="P158" i="35"/>
  <c r="P157" i="35"/>
  <c r="P156" i="35"/>
  <c r="P155" i="35"/>
  <c r="N149" i="35"/>
  <c r="N148" i="35"/>
  <c r="N147" i="35"/>
  <c r="N146" i="35"/>
  <c r="N145" i="35"/>
  <c r="N142" i="35"/>
  <c r="N141" i="35"/>
  <c r="N140" i="35"/>
  <c r="N139" i="35"/>
  <c r="N138" i="35"/>
  <c r="N135" i="35"/>
  <c r="N134" i="35"/>
  <c r="N133" i="35"/>
  <c r="N132" i="35"/>
  <c r="N131" i="35"/>
  <c r="N128" i="35"/>
  <c r="N127" i="35"/>
  <c r="N126" i="35"/>
  <c r="N125" i="35"/>
  <c r="N124" i="35"/>
  <c r="N121" i="35"/>
  <c r="N120" i="35"/>
  <c r="N119" i="35"/>
  <c r="N118" i="35"/>
  <c r="N117" i="35"/>
  <c r="F149" i="35"/>
  <c r="F148" i="35"/>
  <c r="F147" i="35"/>
  <c r="F146" i="35"/>
  <c r="F145" i="35"/>
  <c r="F142" i="35"/>
  <c r="F141" i="35"/>
  <c r="F140" i="35"/>
  <c r="F139" i="35"/>
  <c r="F138" i="35"/>
  <c r="F135" i="35"/>
  <c r="F134" i="35"/>
  <c r="F133" i="35"/>
  <c r="F132" i="35"/>
  <c r="F131" i="35"/>
  <c r="F128" i="35"/>
  <c r="F127" i="35"/>
  <c r="F126" i="35"/>
  <c r="F125" i="35"/>
  <c r="F124" i="35"/>
  <c r="F121" i="35"/>
  <c r="F120" i="35"/>
  <c r="F119" i="35"/>
  <c r="P119" i="35" s="1"/>
  <c r="F118" i="35"/>
  <c r="F117" i="35"/>
  <c r="E148" i="35"/>
  <c r="E147" i="35"/>
  <c r="E141" i="35"/>
  <c r="P141" i="35" s="1"/>
  <c r="E140" i="35"/>
  <c r="P140" i="35" s="1"/>
  <c r="E134" i="35"/>
  <c r="E133" i="35"/>
  <c r="E127" i="35"/>
  <c r="P127" i="35" s="1"/>
  <c r="E126" i="35"/>
  <c r="E124" i="35"/>
  <c r="E120" i="35"/>
  <c r="E119" i="35"/>
  <c r="E118" i="35"/>
  <c r="P148" i="35"/>
  <c r="P147" i="35"/>
  <c r="P133" i="35"/>
  <c r="E79" i="35"/>
  <c r="N111" i="35"/>
  <c r="N110" i="35"/>
  <c r="N109" i="35"/>
  <c r="N108" i="35"/>
  <c r="N107" i="35"/>
  <c r="N104" i="35"/>
  <c r="N103" i="35"/>
  <c r="N102" i="35"/>
  <c r="N101" i="35"/>
  <c r="N100" i="35"/>
  <c r="N97" i="35"/>
  <c r="N96" i="35"/>
  <c r="N95" i="35"/>
  <c r="N94" i="35"/>
  <c r="N93" i="35"/>
  <c r="N90" i="35"/>
  <c r="N89" i="35"/>
  <c r="N88" i="35"/>
  <c r="N87" i="35"/>
  <c r="N86" i="35"/>
  <c r="N83" i="35"/>
  <c r="N82" i="35"/>
  <c r="N81" i="35"/>
  <c r="N80" i="35"/>
  <c r="N79" i="35"/>
  <c r="F111" i="35"/>
  <c r="F110" i="35"/>
  <c r="F109" i="35"/>
  <c r="F108" i="35"/>
  <c r="F107" i="35"/>
  <c r="F104" i="35"/>
  <c r="F103" i="35"/>
  <c r="F102" i="35"/>
  <c r="F101" i="35"/>
  <c r="F100" i="35"/>
  <c r="F97" i="35"/>
  <c r="F96" i="35"/>
  <c r="F95" i="35"/>
  <c r="F94" i="35"/>
  <c r="F93" i="35"/>
  <c r="F90" i="35"/>
  <c r="F89" i="35"/>
  <c r="F88" i="35"/>
  <c r="F87" i="35"/>
  <c r="F86" i="35"/>
  <c r="F83" i="35"/>
  <c r="F82" i="35"/>
  <c r="F81" i="35"/>
  <c r="F80" i="35"/>
  <c r="F79" i="35"/>
  <c r="E110" i="35"/>
  <c r="P110" i="35" s="1"/>
  <c r="E109" i="35"/>
  <c r="E108" i="35"/>
  <c r="E107" i="35"/>
  <c r="E103" i="35"/>
  <c r="P103" i="35" s="1"/>
  <c r="E102" i="35"/>
  <c r="E101" i="35"/>
  <c r="E100" i="35"/>
  <c r="E96" i="35"/>
  <c r="E95" i="35"/>
  <c r="P95" i="35" s="1"/>
  <c r="E94" i="35"/>
  <c r="P94" i="35" s="1"/>
  <c r="E93" i="35"/>
  <c r="E89" i="35"/>
  <c r="E88" i="35"/>
  <c r="P88" i="35" s="1"/>
  <c r="E87" i="35"/>
  <c r="E86" i="35"/>
  <c r="E82" i="35"/>
  <c r="E81" i="35"/>
  <c r="P81" i="35" s="1"/>
  <c r="E80" i="35"/>
  <c r="P100" i="35"/>
  <c r="P96" i="35"/>
  <c r="P80" i="35"/>
  <c r="E41" i="35"/>
  <c r="P41" i="35" s="1"/>
  <c r="N73" i="35"/>
  <c r="N72" i="35"/>
  <c r="N71" i="35"/>
  <c r="N70" i="35"/>
  <c r="N69" i="35"/>
  <c r="N66" i="35"/>
  <c r="N65" i="35"/>
  <c r="N64" i="35"/>
  <c r="N63" i="35"/>
  <c r="N62" i="35"/>
  <c r="N59" i="35"/>
  <c r="N58" i="35"/>
  <c r="N57" i="35"/>
  <c r="N56" i="35"/>
  <c r="N55" i="35"/>
  <c r="N52" i="35"/>
  <c r="N51" i="35"/>
  <c r="N50" i="35"/>
  <c r="N49" i="35"/>
  <c r="N48" i="35"/>
  <c r="N45" i="35"/>
  <c r="N44" i="35"/>
  <c r="N43" i="35"/>
  <c r="N42" i="35"/>
  <c r="N41" i="35"/>
  <c r="F73" i="35"/>
  <c r="F72" i="35"/>
  <c r="F71" i="35"/>
  <c r="F70" i="35"/>
  <c r="F69" i="35"/>
  <c r="F66" i="35"/>
  <c r="F65" i="35"/>
  <c r="F64" i="35"/>
  <c r="F63" i="35"/>
  <c r="F62" i="35"/>
  <c r="F59" i="35"/>
  <c r="F58" i="35"/>
  <c r="F57" i="35"/>
  <c r="F56" i="35"/>
  <c r="F55" i="35"/>
  <c r="F52" i="35"/>
  <c r="F51" i="35"/>
  <c r="F50" i="35"/>
  <c r="F49" i="35"/>
  <c r="F48" i="35"/>
  <c r="F45" i="35"/>
  <c r="F44" i="35"/>
  <c r="F43" i="35"/>
  <c r="F42" i="35"/>
  <c r="F41" i="35"/>
  <c r="E72" i="35"/>
  <c r="P72" i="35" s="1"/>
  <c r="E69" i="35"/>
  <c r="P69" i="35" s="1"/>
  <c r="E65" i="35"/>
  <c r="P65" i="35" s="1"/>
  <c r="E62" i="35"/>
  <c r="P62" i="35" s="1"/>
  <c r="E58" i="35"/>
  <c r="E55" i="35"/>
  <c r="E51" i="35"/>
  <c r="E48" i="35"/>
  <c r="E44" i="35"/>
  <c r="P32" i="35"/>
  <c r="N35" i="35"/>
  <c r="N34" i="35"/>
  <c r="N33" i="35"/>
  <c r="N32" i="35"/>
  <c r="N31" i="35"/>
  <c r="N28" i="35"/>
  <c r="N27" i="35"/>
  <c r="N26" i="35"/>
  <c r="N25" i="35"/>
  <c r="N24" i="35"/>
  <c r="N21" i="35"/>
  <c r="N20" i="35"/>
  <c r="N19" i="35"/>
  <c r="N18" i="35"/>
  <c r="N17" i="35"/>
  <c r="N14" i="35"/>
  <c r="N13" i="35"/>
  <c r="N12" i="35"/>
  <c r="N11" i="35"/>
  <c r="N10" i="35"/>
  <c r="N7" i="35"/>
  <c r="N6" i="35"/>
  <c r="N5" i="35"/>
  <c r="N4" i="35"/>
  <c r="N3" i="35"/>
  <c r="F35" i="35"/>
  <c r="F34" i="35"/>
  <c r="F33" i="35"/>
  <c r="E33" i="35"/>
  <c r="P33" i="35" s="1"/>
  <c r="F32" i="35"/>
  <c r="E32" i="35"/>
  <c r="F31" i="35"/>
  <c r="E31" i="35"/>
  <c r="P31" i="35" s="1"/>
  <c r="F28" i="35"/>
  <c r="F27" i="35"/>
  <c r="F26" i="35"/>
  <c r="E26" i="35"/>
  <c r="F25" i="35"/>
  <c r="E25" i="35"/>
  <c r="P25" i="35" s="1"/>
  <c r="F24" i="35"/>
  <c r="E24" i="35"/>
  <c r="F21" i="35"/>
  <c r="F20" i="35"/>
  <c r="F19" i="35"/>
  <c r="E19" i="35"/>
  <c r="P19" i="35" s="1"/>
  <c r="F18" i="35"/>
  <c r="E18" i="35"/>
  <c r="P18" i="35" s="1"/>
  <c r="F17" i="35"/>
  <c r="E17" i="35"/>
  <c r="P17" i="35" s="1"/>
  <c r="F14" i="35"/>
  <c r="F13" i="35"/>
  <c r="F12" i="35"/>
  <c r="E12" i="35"/>
  <c r="F11" i="35"/>
  <c r="E11" i="35"/>
  <c r="P11" i="35" s="1"/>
  <c r="F10" i="35"/>
  <c r="E10" i="35"/>
  <c r="F6" i="35"/>
  <c r="F5" i="35"/>
  <c r="F4" i="35"/>
  <c r="F3" i="35"/>
  <c r="E5" i="35"/>
  <c r="P5" i="35" s="1"/>
  <c r="E4" i="35"/>
  <c r="E3" i="35"/>
  <c r="P3" i="35" s="1"/>
  <c r="AF113" i="33"/>
  <c r="AF112" i="33"/>
  <c r="AF111" i="33"/>
  <c r="AF110" i="33"/>
  <c r="AF109" i="33"/>
  <c r="AF108" i="33"/>
  <c r="AF107" i="33"/>
  <c r="AF106" i="33"/>
  <c r="AF103" i="33"/>
  <c r="AF102" i="33"/>
  <c r="AF101" i="33"/>
  <c r="AF100" i="33"/>
  <c r="AF99" i="33"/>
  <c r="AF98" i="33"/>
  <c r="AF97" i="33"/>
  <c r="AF96" i="33"/>
  <c r="AF95" i="33"/>
  <c r="AF94" i="33"/>
  <c r="AF93" i="33"/>
  <c r="AF92" i="33"/>
  <c r="AF91" i="33"/>
  <c r="AF90" i="33"/>
  <c r="AF89" i="33"/>
  <c r="AF88" i="33"/>
  <c r="AF87" i="33"/>
  <c r="AF86" i="33"/>
  <c r="AF85" i="33"/>
  <c r="AF84" i="33"/>
  <c r="AF83" i="33"/>
  <c r="AF82" i="33"/>
  <c r="AF81" i="33"/>
  <c r="AF80" i="33"/>
  <c r="AF79" i="33"/>
  <c r="AF77" i="33"/>
  <c r="AF70" i="33"/>
  <c r="AF69" i="33"/>
  <c r="AF68" i="33"/>
  <c r="AF67" i="33"/>
  <c r="AF66" i="33"/>
  <c r="AF65" i="33"/>
  <c r="AF64" i="33"/>
  <c r="AF63" i="33"/>
  <c r="AF62" i="33"/>
  <c r="AF61" i="33"/>
  <c r="AJ61" i="33" s="1"/>
  <c r="AF60" i="33"/>
  <c r="AF59" i="33"/>
  <c r="AF58" i="33"/>
  <c r="AF57" i="33"/>
  <c r="AF56" i="33"/>
  <c r="AF55" i="33"/>
  <c r="AF54" i="33"/>
  <c r="AF53" i="33"/>
  <c r="AF52" i="33"/>
  <c r="AF46" i="33"/>
  <c r="AF45" i="33"/>
  <c r="AF44" i="33"/>
  <c r="AF43" i="33"/>
  <c r="AF42" i="33"/>
  <c r="AF41" i="33"/>
  <c r="AF40" i="33"/>
  <c r="AF39" i="33"/>
  <c r="AF38" i="33"/>
  <c r="AF37" i="33"/>
  <c r="AF36" i="33"/>
  <c r="AF35" i="33"/>
  <c r="AF34" i="33"/>
  <c r="AF33" i="33"/>
  <c r="AF32" i="33"/>
  <c r="AF25" i="33"/>
  <c r="AF24" i="33"/>
  <c r="AF23" i="33"/>
  <c r="AF22" i="33"/>
  <c r="AF21" i="33"/>
  <c r="AF20" i="33"/>
  <c r="AF14" i="33"/>
  <c r="AF13" i="33"/>
  <c r="AF12" i="33"/>
  <c r="AF11" i="33"/>
  <c r="AF10" i="33"/>
  <c r="AF9" i="33"/>
  <c r="AF15" i="33" s="1"/>
  <c r="W113" i="33"/>
  <c r="W112" i="33"/>
  <c r="W111" i="33"/>
  <c r="W110" i="33"/>
  <c r="W109" i="33"/>
  <c r="W108" i="33"/>
  <c r="W107" i="33"/>
  <c r="W106" i="33"/>
  <c r="W103" i="33"/>
  <c r="W102" i="33"/>
  <c r="W101" i="33"/>
  <c r="W100" i="33"/>
  <c r="W99" i="33"/>
  <c r="W98" i="33"/>
  <c r="W97" i="33"/>
  <c r="W96" i="33"/>
  <c r="W95" i="33"/>
  <c r="W94" i="33"/>
  <c r="W93" i="33"/>
  <c r="W92" i="33"/>
  <c r="W91" i="33"/>
  <c r="W90" i="33"/>
  <c r="W89" i="33"/>
  <c r="W88" i="33"/>
  <c r="W87" i="33"/>
  <c r="W86" i="33"/>
  <c r="W85" i="33"/>
  <c r="W84" i="33"/>
  <c r="W83" i="33"/>
  <c r="W82" i="33"/>
  <c r="W81" i="33"/>
  <c r="W80" i="33"/>
  <c r="W79" i="33"/>
  <c r="W77" i="33"/>
  <c r="W70" i="33"/>
  <c r="W69" i="33"/>
  <c r="W68" i="33"/>
  <c r="W67" i="33"/>
  <c r="W66" i="33"/>
  <c r="W65" i="33"/>
  <c r="W64" i="33"/>
  <c r="W63" i="33"/>
  <c r="W62" i="33"/>
  <c r="W61" i="33"/>
  <c r="W60" i="33"/>
  <c r="W59" i="33"/>
  <c r="W58" i="33"/>
  <c r="W57" i="33"/>
  <c r="W56" i="33"/>
  <c r="W55" i="33"/>
  <c r="W54" i="33"/>
  <c r="W53" i="33"/>
  <c r="W52" i="33"/>
  <c r="W46" i="33"/>
  <c r="W45" i="33"/>
  <c r="W44" i="33"/>
  <c r="W43" i="33"/>
  <c r="W42" i="33"/>
  <c r="W41" i="33"/>
  <c r="W40" i="33"/>
  <c r="W39" i="33"/>
  <c r="W38" i="33"/>
  <c r="W37" i="33"/>
  <c r="W36" i="33"/>
  <c r="W35" i="33"/>
  <c r="W34" i="33"/>
  <c r="W33" i="33"/>
  <c r="W32" i="33"/>
  <c r="W25" i="33"/>
  <c r="W24" i="33"/>
  <c r="W23" i="33"/>
  <c r="W22" i="33"/>
  <c r="W21" i="33"/>
  <c r="W20" i="33"/>
  <c r="W14" i="33"/>
  <c r="W13" i="33"/>
  <c r="W12" i="33"/>
  <c r="W11" i="33"/>
  <c r="W10" i="33"/>
  <c r="W9" i="33"/>
  <c r="N113" i="33"/>
  <c r="N112" i="33"/>
  <c r="N111" i="33"/>
  <c r="N110" i="33"/>
  <c r="N109" i="33"/>
  <c r="N108" i="33"/>
  <c r="N107" i="33"/>
  <c r="N106" i="33"/>
  <c r="N103" i="33"/>
  <c r="N102" i="33"/>
  <c r="N101" i="33"/>
  <c r="N100" i="33"/>
  <c r="N99" i="33"/>
  <c r="N98" i="33"/>
  <c r="N97" i="33"/>
  <c r="N96" i="33"/>
  <c r="N95" i="33"/>
  <c r="N94" i="33"/>
  <c r="N93" i="33"/>
  <c r="N92" i="33"/>
  <c r="N91" i="33"/>
  <c r="N90" i="33"/>
  <c r="N89" i="33"/>
  <c r="N88" i="33"/>
  <c r="N87" i="33"/>
  <c r="N86" i="33"/>
  <c r="N85" i="33"/>
  <c r="N84" i="33"/>
  <c r="N83" i="33"/>
  <c r="N82" i="33"/>
  <c r="N81" i="33"/>
  <c r="N80" i="33"/>
  <c r="N79" i="33"/>
  <c r="N77" i="33"/>
  <c r="N70" i="33"/>
  <c r="N69" i="33"/>
  <c r="N68" i="33"/>
  <c r="N67" i="33"/>
  <c r="N66" i="33"/>
  <c r="N65" i="33"/>
  <c r="N64" i="33"/>
  <c r="N63" i="33"/>
  <c r="N62" i="33"/>
  <c r="N61" i="33"/>
  <c r="N60" i="33"/>
  <c r="N59" i="33"/>
  <c r="N58" i="33"/>
  <c r="N57" i="33"/>
  <c r="N56" i="33"/>
  <c r="N55" i="33"/>
  <c r="N54" i="33"/>
  <c r="N53" i="33"/>
  <c r="N52" i="33"/>
  <c r="N46" i="33"/>
  <c r="N45" i="33"/>
  <c r="N44" i="33"/>
  <c r="N43" i="33"/>
  <c r="N42" i="33"/>
  <c r="N41" i="33"/>
  <c r="N40" i="33"/>
  <c r="N39" i="33"/>
  <c r="N38" i="33"/>
  <c r="N37" i="33"/>
  <c r="N36" i="33"/>
  <c r="N35" i="33"/>
  <c r="N34" i="33"/>
  <c r="N33" i="33"/>
  <c r="N32" i="33"/>
  <c r="N25" i="33"/>
  <c r="N24" i="33"/>
  <c r="N23" i="33"/>
  <c r="N22" i="33"/>
  <c r="N21" i="33"/>
  <c r="N20" i="33"/>
  <c r="N14" i="33"/>
  <c r="N13" i="33"/>
  <c r="R13" i="33" s="1"/>
  <c r="N12" i="33"/>
  <c r="N11" i="33"/>
  <c r="N10" i="33"/>
  <c r="N9" i="33"/>
  <c r="C113" i="33"/>
  <c r="C112" i="33"/>
  <c r="C111" i="33"/>
  <c r="C110" i="33"/>
  <c r="C109" i="33"/>
  <c r="C108" i="33"/>
  <c r="C107" i="33"/>
  <c r="C106" i="33"/>
  <c r="C103" i="33"/>
  <c r="C102" i="33"/>
  <c r="C101" i="33"/>
  <c r="C100" i="33"/>
  <c r="C99" i="33"/>
  <c r="C98" i="33"/>
  <c r="C97" i="33"/>
  <c r="C96" i="33"/>
  <c r="C95" i="33"/>
  <c r="C94" i="33"/>
  <c r="C93" i="33"/>
  <c r="C92" i="33"/>
  <c r="C91" i="33"/>
  <c r="C90" i="33"/>
  <c r="C89" i="33"/>
  <c r="C88" i="33"/>
  <c r="C87" i="33"/>
  <c r="C86" i="33"/>
  <c r="C85" i="33"/>
  <c r="C84" i="33"/>
  <c r="C83" i="33"/>
  <c r="C82" i="33"/>
  <c r="C81" i="33"/>
  <c r="C80" i="33"/>
  <c r="C79" i="33"/>
  <c r="C77" i="33"/>
  <c r="C70" i="33"/>
  <c r="C69" i="33"/>
  <c r="C68" i="33"/>
  <c r="C67" i="33"/>
  <c r="C66" i="33"/>
  <c r="C65" i="33"/>
  <c r="C64" i="33"/>
  <c r="C63" i="33"/>
  <c r="C62" i="33"/>
  <c r="C61" i="33"/>
  <c r="C60" i="33"/>
  <c r="C59" i="33"/>
  <c r="C58" i="33"/>
  <c r="C57" i="33"/>
  <c r="C56" i="33"/>
  <c r="C55" i="33"/>
  <c r="C54" i="33"/>
  <c r="C53" i="33"/>
  <c r="C52" i="33"/>
  <c r="C46" i="33"/>
  <c r="C45" i="33"/>
  <c r="C44" i="33"/>
  <c r="C43" i="33"/>
  <c r="C42" i="33"/>
  <c r="C41" i="33"/>
  <c r="C40" i="33"/>
  <c r="C39" i="33"/>
  <c r="C38" i="33"/>
  <c r="C37" i="33"/>
  <c r="C36" i="33"/>
  <c r="C35" i="33"/>
  <c r="C34" i="33"/>
  <c r="C33" i="33"/>
  <c r="C32" i="33"/>
  <c r="C25" i="33"/>
  <c r="C24" i="33"/>
  <c r="C23" i="33"/>
  <c r="C22" i="33"/>
  <c r="C21" i="33"/>
  <c r="C20" i="33"/>
  <c r="C14" i="33"/>
  <c r="C13" i="33"/>
  <c r="G13" i="33" s="1"/>
  <c r="C12" i="33"/>
  <c r="G12" i="33" s="1"/>
  <c r="C11" i="33"/>
  <c r="C10" i="33"/>
  <c r="C9" i="33"/>
  <c r="AO113" i="33"/>
  <c r="AO112" i="33"/>
  <c r="AO111" i="33"/>
  <c r="AO110" i="33"/>
  <c r="AO109" i="33"/>
  <c r="AO108" i="33"/>
  <c r="AO107" i="33"/>
  <c r="AO106" i="33"/>
  <c r="AO103" i="33"/>
  <c r="AO102" i="33"/>
  <c r="AO101" i="33"/>
  <c r="AO100" i="33"/>
  <c r="AO99" i="33"/>
  <c r="AO98" i="33"/>
  <c r="AO97" i="33"/>
  <c r="AO96" i="33"/>
  <c r="AO95" i="33"/>
  <c r="AO94" i="33"/>
  <c r="AO93" i="33"/>
  <c r="AO92" i="33"/>
  <c r="AO91" i="33"/>
  <c r="AO90" i="33"/>
  <c r="AO89" i="33"/>
  <c r="AO88" i="33"/>
  <c r="AO87" i="33"/>
  <c r="AO86" i="33"/>
  <c r="AO85" i="33"/>
  <c r="AO84" i="33"/>
  <c r="AO83" i="33"/>
  <c r="AO82" i="33"/>
  <c r="AO81" i="33"/>
  <c r="AO80" i="33"/>
  <c r="AO79" i="33"/>
  <c r="AO77" i="33"/>
  <c r="AO70" i="33"/>
  <c r="AO69" i="33"/>
  <c r="AO68" i="33"/>
  <c r="AO67" i="33"/>
  <c r="AO66" i="33"/>
  <c r="AO65" i="33"/>
  <c r="AO64" i="33"/>
  <c r="AO63" i="33"/>
  <c r="AO62" i="33"/>
  <c r="AO61" i="33"/>
  <c r="AO60" i="33"/>
  <c r="AO59" i="33"/>
  <c r="AO58" i="33"/>
  <c r="AO57" i="33"/>
  <c r="AO56" i="33"/>
  <c r="AO55" i="33"/>
  <c r="AO54" i="33"/>
  <c r="AO53" i="33"/>
  <c r="AO52" i="33"/>
  <c r="AO46" i="33"/>
  <c r="AO45" i="33"/>
  <c r="AO44" i="33"/>
  <c r="AO43" i="33"/>
  <c r="AO42" i="33"/>
  <c r="AO41" i="33"/>
  <c r="AO40" i="33"/>
  <c r="AO39" i="33"/>
  <c r="AO38" i="33"/>
  <c r="AO37" i="33"/>
  <c r="AO36" i="33"/>
  <c r="AO35" i="33"/>
  <c r="AO34" i="33"/>
  <c r="AO33" i="33"/>
  <c r="AO32" i="33"/>
  <c r="AO25" i="33"/>
  <c r="AO24" i="33"/>
  <c r="AO23" i="33"/>
  <c r="AO22" i="33"/>
  <c r="AO21" i="33"/>
  <c r="AO20" i="33"/>
  <c r="AO14" i="33"/>
  <c r="AO13" i="33"/>
  <c r="AO12" i="33"/>
  <c r="AO11" i="33"/>
  <c r="AO15" i="33" s="1"/>
  <c r="AO10" i="33"/>
  <c r="AO9" i="33"/>
  <c r="AF113" i="32"/>
  <c r="AF112" i="32"/>
  <c r="AF111" i="32"/>
  <c r="AF110" i="32"/>
  <c r="AF109" i="32"/>
  <c r="AF107" i="32"/>
  <c r="AF106" i="32"/>
  <c r="AF105" i="32"/>
  <c r="AF104" i="32"/>
  <c r="AF103" i="32"/>
  <c r="AF102" i="32"/>
  <c r="AF101" i="32"/>
  <c r="AF100" i="32"/>
  <c r="AF99" i="32"/>
  <c r="AF98" i="32"/>
  <c r="AF97" i="32"/>
  <c r="AF96" i="32"/>
  <c r="AF95" i="32"/>
  <c r="AF94" i="32"/>
  <c r="AF93" i="32"/>
  <c r="AF92" i="32"/>
  <c r="AF91" i="32"/>
  <c r="AF90" i="32"/>
  <c r="AF89" i="32"/>
  <c r="AF88" i="32"/>
  <c r="AF87" i="32"/>
  <c r="AF86" i="32"/>
  <c r="AF85" i="32"/>
  <c r="AF84" i="32"/>
  <c r="AF82" i="32"/>
  <c r="AF79" i="32"/>
  <c r="AF78" i="32"/>
  <c r="AF70" i="32"/>
  <c r="AF69" i="32"/>
  <c r="AF68" i="32"/>
  <c r="AF67" i="32"/>
  <c r="AF66" i="32"/>
  <c r="AF65" i="32"/>
  <c r="AF64" i="32"/>
  <c r="AF63" i="32"/>
  <c r="AF62" i="32"/>
  <c r="AF61" i="32"/>
  <c r="AI61" i="32" s="1"/>
  <c r="AF60" i="32"/>
  <c r="AF59" i="32"/>
  <c r="AF58" i="32"/>
  <c r="AF57" i="32"/>
  <c r="AF56" i="32"/>
  <c r="AF55" i="32"/>
  <c r="AF54" i="32"/>
  <c r="AF53" i="32"/>
  <c r="AF52" i="32"/>
  <c r="AF46" i="32"/>
  <c r="AF45" i="32"/>
  <c r="AF44" i="32"/>
  <c r="AF43" i="32"/>
  <c r="AF42" i="32"/>
  <c r="AF41" i="32"/>
  <c r="AF40" i="32"/>
  <c r="AF39" i="32"/>
  <c r="AF38" i="32"/>
  <c r="AF37" i="32"/>
  <c r="AF36" i="32"/>
  <c r="AF35" i="32"/>
  <c r="AF34" i="32"/>
  <c r="AF33" i="32"/>
  <c r="AF32" i="32"/>
  <c r="AF25" i="32"/>
  <c r="AF24" i="32"/>
  <c r="AF23" i="32"/>
  <c r="AF22" i="32"/>
  <c r="AF21" i="32"/>
  <c r="AF20" i="32"/>
  <c r="AF14" i="32"/>
  <c r="AF13" i="32"/>
  <c r="AF12" i="32"/>
  <c r="AF11" i="32"/>
  <c r="AF10" i="32"/>
  <c r="AF9" i="32"/>
  <c r="W113" i="32"/>
  <c r="W112" i="32"/>
  <c r="W111" i="32"/>
  <c r="W110" i="32"/>
  <c r="W109" i="32"/>
  <c r="W107" i="32"/>
  <c r="W106" i="32"/>
  <c r="W105" i="32"/>
  <c r="W104" i="32"/>
  <c r="W103" i="32"/>
  <c r="W102" i="32"/>
  <c r="W101" i="32"/>
  <c r="W100" i="32"/>
  <c r="W99" i="32"/>
  <c r="W98" i="32"/>
  <c r="W97" i="32"/>
  <c r="W96" i="32"/>
  <c r="W95" i="32"/>
  <c r="W94" i="32"/>
  <c r="W93" i="32"/>
  <c r="W92" i="32"/>
  <c r="W91" i="32"/>
  <c r="W90" i="32"/>
  <c r="W89" i="32"/>
  <c r="W88" i="32"/>
  <c r="W87" i="32"/>
  <c r="W86" i="32"/>
  <c r="W85" i="32"/>
  <c r="W84" i="32"/>
  <c r="W82" i="32"/>
  <c r="W79" i="32"/>
  <c r="W78" i="32"/>
  <c r="W70" i="32"/>
  <c r="W69" i="32"/>
  <c r="W68" i="32"/>
  <c r="W67" i="32"/>
  <c r="W66" i="32"/>
  <c r="W65" i="32"/>
  <c r="W64" i="32"/>
  <c r="W63" i="32"/>
  <c r="W62" i="32"/>
  <c r="W61" i="32"/>
  <c r="W60" i="32"/>
  <c r="W59" i="32"/>
  <c r="W58" i="32"/>
  <c r="W57" i="32"/>
  <c r="W56" i="32"/>
  <c r="W55" i="32"/>
  <c r="W54" i="32"/>
  <c r="W53" i="32"/>
  <c r="W52" i="32"/>
  <c r="W46" i="32"/>
  <c r="W45" i="32"/>
  <c r="W44" i="32"/>
  <c r="W43" i="32"/>
  <c r="W42" i="32"/>
  <c r="W41" i="32"/>
  <c r="W40" i="32"/>
  <c r="W39" i="32"/>
  <c r="W38" i="32"/>
  <c r="W37" i="32"/>
  <c r="W36" i="32"/>
  <c r="W35" i="32"/>
  <c r="W34" i="32"/>
  <c r="W33" i="32"/>
  <c r="W32" i="32"/>
  <c r="W25" i="32"/>
  <c r="AA25" i="32" s="1"/>
  <c r="W24" i="32"/>
  <c r="W23" i="32"/>
  <c r="W22" i="32"/>
  <c r="W21" i="32"/>
  <c r="W20" i="32"/>
  <c r="W14" i="32"/>
  <c r="W13" i="32"/>
  <c r="W12" i="32"/>
  <c r="AA12" i="32" s="1"/>
  <c r="W11" i="32"/>
  <c r="W10" i="32"/>
  <c r="W9" i="32"/>
  <c r="N113" i="32"/>
  <c r="N112" i="32"/>
  <c r="N111" i="32"/>
  <c r="N110" i="32"/>
  <c r="N109" i="32"/>
  <c r="N107" i="32"/>
  <c r="N106" i="32"/>
  <c r="N105" i="32"/>
  <c r="N104" i="32"/>
  <c r="N103" i="32"/>
  <c r="N102" i="32"/>
  <c r="N101" i="32"/>
  <c r="N100" i="32"/>
  <c r="N99" i="32"/>
  <c r="N98" i="32"/>
  <c r="N97" i="32"/>
  <c r="N96" i="32"/>
  <c r="N95" i="32"/>
  <c r="N94" i="32"/>
  <c r="N93" i="32"/>
  <c r="N92" i="32"/>
  <c r="N91" i="32"/>
  <c r="N90" i="32"/>
  <c r="N89" i="32"/>
  <c r="N88" i="32"/>
  <c r="N87" i="32"/>
  <c r="N86" i="32"/>
  <c r="N85" i="32"/>
  <c r="N84" i="32"/>
  <c r="N82" i="32"/>
  <c r="N79" i="32"/>
  <c r="N78" i="32"/>
  <c r="N70" i="32"/>
  <c r="N69" i="32"/>
  <c r="N68" i="32"/>
  <c r="N67" i="32"/>
  <c r="N66" i="32"/>
  <c r="N65" i="32"/>
  <c r="N64" i="32"/>
  <c r="N63" i="32"/>
  <c r="N62" i="32"/>
  <c r="N61" i="32"/>
  <c r="N60" i="32"/>
  <c r="N59" i="32"/>
  <c r="N58" i="32"/>
  <c r="N57" i="32"/>
  <c r="N56" i="32"/>
  <c r="N55" i="32"/>
  <c r="N54" i="32"/>
  <c r="N53" i="32"/>
  <c r="N52" i="32"/>
  <c r="N46" i="32"/>
  <c r="N45" i="32"/>
  <c r="N44" i="32"/>
  <c r="N43" i="32"/>
  <c r="N42" i="32"/>
  <c r="N41" i="32"/>
  <c r="N40" i="32"/>
  <c r="N39" i="32"/>
  <c r="N38" i="32"/>
  <c r="N37" i="32"/>
  <c r="N36" i="32"/>
  <c r="N35" i="32"/>
  <c r="N34" i="32"/>
  <c r="N33" i="32"/>
  <c r="N32" i="32"/>
  <c r="N25" i="32"/>
  <c r="N24" i="32"/>
  <c r="N23" i="32"/>
  <c r="N22" i="32"/>
  <c r="N21" i="32"/>
  <c r="N20" i="32"/>
  <c r="N14" i="32"/>
  <c r="N13" i="32"/>
  <c r="N12" i="32"/>
  <c r="N11" i="32"/>
  <c r="N10" i="32"/>
  <c r="N9" i="32"/>
  <c r="C113" i="32"/>
  <c r="C112" i="32"/>
  <c r="C111" i="32"/>
  <c r="C110" i="32"/>
  <c r="C109" i="32"/>
  <c r="C107" i="32"/>
  <c r="C106" i="32"/>
  <c r="C105" i="32"/>
  <c r="C104" i="32"/>
  <c r="C103" i="32"/>
  <c r="C102" i="32"/>
  <c r="C101" i="32"/>
  <c r="C100" i="32"/>
  <c r="C99" i="32"/>
  <c r="C98" i="32"/>
  <c r="C97" i="32"/>
  <c r="C96" i="32"/>
  <c r="C95" i="32"/>
  <c r="C94" i="32"/>
  <c r="C93" i="32"/>
  <c r="C92" i="32"/>
  <c r="C91" i="32"/>
  <c r="C90" i="32"/>
  <c r="C89" i="32"/>
  <c r="C88" i="32"/>
  <c r="C87" i="32"/>
  <c r="C86" i="32"/>
  <c r="C85" i="32"/>
  <c r="C84" i="32"/>
  <c r="C82" i="32"/>
  <c r="C79" i="32"/>
  <c r="C78" i="32"/>
  <c r="C70" i="32"/>
  <c r="C69" i="32"/>
  <c r="C68" i="32"/>
  <c r="C67" i="32"/>
  <c r="C66" i="32"/>
  <c r="C65" i="32"/>
  <c r="C64" i="32"/>
  <c r="C63" i="32"/>
  <c r="C62" i="32"/>
  <c r="C61" i="32"/>
  <c r="C60" i="32"/>
  <c r="C59" i="32"/>
  <c r="C58" i="32"/>
  <c r="C57" i="32"/>
  <c r="C56" i="32"/>
  <c r="C55" i="32"/>
  <c r="C54" i="32"/>
  <c r="C53" i="32"/>
  <c r="C52" i="32"/>
  <c r="C46" i="32"/>
  <c r="C45" i="32"/>
  <c r="C44" i="32"/>
  <c r="C43" i="32"/>
  <c r="C42" i="32"/>
  <c r="C41" i="32"/>
  <c r="C40" i="32"/>
  <c r="C39" i="32"/>
  <c r="C38" i="32"/>
  <c r="C37" i="32"/>
  <c r="C36" i="32"/>
  <c r="C35" i="32"/>
  <c r="C34" i="32"/>
  <c r="C33" i="32"/>
  <c r="C32" i="32"/>
  <c r="C25" i="32"/>
  <c r="C24" i="32"/>
  <c r="C23" i="32"/>
  <c r="C27" i="32" s="1"/>
  <c r="E270" i="35" s="1"/>
  <c r="P270" i="35" s="1"/>
  <c r="C22" i="32"/>
  <c r="C21" i="32"/>
  <c r="C20" i="32"/>
  <c r="C14" i="32"/>
  <c r="C13" i="32"/>
  <c r="G13" i="32" s="1"/>
  <c r="C12" i="32"/>
  <c r="C11" i="32"/>
  <c r="C10" i="32"/>
  <c r="F10" i="32" s="1"/>
  <c r="C9" i="32"/>
  <c r="AO113" i="32"/>
  <c r="AO112" i="32"/>
  <c r="AO111" i="32"/>
  <c r="AO110" i="32"/>
  <c r="AO109" i="32"/>
  <c r="AO107" i="32"/>
  <c r="AO106" i="32"/>
  <c r="AO105" i="32"/>
  <c r="AO104" i="32"/>
  <c r="AO103" i="32"/>
  <c r="AO102" i="32"/>
  <c r="AO101" i="32"/>
  <c r="AO100" i="32"/>
  <c r="AO99" i="32"/>
  <c r="AO98" i="32"/>
  <c r="AO97" i="32"/>
  <c r="AO96" i="32"/>
  <c r="AO95" i="32"/>
  <c r="AO94" i="32"/>
  <c r="AO93" i="32"/>
  <c r="AO92" i="32"/>
  <c r="AO91" i="32"/>
  <c r="AO90" i="32"/>
  <c r="AO89" i="32"/>
  <c r="AO88" i="32"/>
  <c r="AO87" i="32"/>
  <c r="AO86" i="32"/>
  <c r="AO85" i="32"/>
  <c r="AO84" i="32"/>
  <c r="AO82" i="32"/>
  <c r="AO79" i="32"/>
  <c r="AO78" i="32"/>
  <c r="AO70" i="32"/>
  <c r="AO69" i="32"/>
  <c r="AO68" i="32"/>
  <c r="AO67" i="32"/>
  <c r="AO66" i="32"/>
  <c r="AO65" i="32"/>
  <c r="AO64" i="32"/>
  <c r="AO63" i="32"/>
  <c r="AO62" i="32"/>
  <c r="AO61" i="32"/>
  <c r="AR61" i="32" s="1"/>
  <c r="AO60" i="32"/>
  <c r="AO59" i="32"/>
  <c r="AO58" i="32"/>
  <c r="AO57" i="32"/>
  <c r="AO56" i="32"/>
  <c r="AO55" i="32"/>
  <c r="AO54" i="32"/>
  <c r="AO53" i="32"/>
  <c r="AO52" i="32"/>
  <c r="AO46" i="32"/>
  <c r="AO45" i="32"/>
  <c r="AO44" i="32"/>
  <c r="AO43" i="32"/>
  <c r="AO42" i="32"/>
  <c r="AO41" i="32"/>
  <c r="AO40" i="32"/>
  <c r="AO39" i="32"/>
  <c r="AO38" i="32"/>
  <c r="AO37" i="32"/>
  <c r="AO36" i="32"/>
  <c r="AO35" i="32"/>
  <c r="AO34" i="32"/>
  <c r="AO33" i="32"/>
  <c r="AO32" i="32"/>
  <c r="AO25" i="32"/>
  <c r="AO24" i="32"/>
  <c r="AO23" i="32"/>
  <c r="AO22" i="32"/>
  <c r="AO21" i="32"/>
  <c r="AO20" i="32"/>
  <c r="AO14" i="32"/>
  <c r="AO13" i="32"/>
  <c r="AO12" i="32"/>
  <c r="AS12" i="32" s="1"/>
  <c r="AO11" i="32"/>
  <c r="AO10" i="32"/>
  <c r="AO9" i="32"/>
  <c r="N113" i="31"/>
  <c r="N112" i="31"/>
  <c r="N111" i="31"/>
  <c r="N110" i="31"/>
  <c r="N109" i="31"/>
  <c r="N107" i="31"/>
  <c r="N106" i="31"/>
  <c r="N105" i="31"/>
  <c r="N104" i="31"/>
  <c r="N103" i="31"/>
  <c r="N102" i="31"/>
  <c r="N101" i="31"/>
  <c r="N100" i="31"/>
  <c r="N99" i="31"/>
  <c r="N98" i="31"/>
  <c r="N97" i="31"/>
  <c r="N96" i="31"/>
  <c r="N95" i="31"/>
  <c r="N94" i="31"/>
  <c r="N93" i="31"/>
  <c r="N92" i="31"/>
  <c r="N91" i="31"/>
  <c r="N90" i="31"/>
  <c r="N89" i="31"/>
  <c r="N88" i="31"/>
  <c r="N87" i="31"/>
  <c r="N86" i="31"/>
  <c r="N85" i="31"/>
  <c r="N84" i="31"/>
  <c r="N82" i="31"/>
  <c r="N79" i="31"/>
  <c r="N78" i="31"/>
  <c r="N70" i="31"/>
  <c r="N69" i="31"/>
  <c r="N68" i="31"/>
  <c r="N67" i="31"/>
  <c r="N66" i="31"/>
  <c r="N65" i="31"/>
  <c r="N64" i="31"/>
  <c r="N63" i="31"/>
  <c r="N62" i="31"/>
  <c r="N61" i="31"/>
  <c r="R61" i="31" s="1"/>
  <c r="N60" i="31"/>
  <c r="N59" i="31"/>
  <c r="N58" i="31"/>
  <c r="N57" i="31"/>
  <c r="N56" i="31"/>
  <c r="N55" i="31"/>
  <c r="N54" i="31"/>
  <c r="N53" i="31"/>
  <c r="N52" i="31"/>
  <c r="N46" i="31"/>
  <c r="N45" i="31"/>
  <c r="N44" i="31"/>
  <c r="N43" i="31"/>
  <c r="N42" i="31"/>
  <c r="N41" i="31"/>
  <c r="N40" i="31"/>
  <c r="N39" i="31"/>
  <c r="N38" i="31"/>
  <c r="N37" i="31"/>
  <c r="N36" i="31"/>
  <c r="N35" i="31"/>
  <c r="N34" i="31"/>
  <c r="N33" i="31"/>
  <c r="N32" i="31"/>
  <c r="N25" i="31"/>
  <c r="N24" i="31"/>
  <c r="N23" i="31"/>
  <c r="N22" i="31"/>
  <c r="N21" i="31"/>
  <c r="N20" i="31"/>
  <c r="N14" i="31"/>
  <c r="N13" i="31"/>
  <c r="N12" i="31"/>
  <c r="N11" i="31"/>
  <c r="N10" i="31"/>
  <c r="N9" i="31"/>
  <c r="N15" i="31" s="1"/>
  <c r="W113" i="31"/>
  <c r="W112" i="31"/>
  <c r="W111" i="31"/>
  <c r="W110" i="31"/>
  <c r="W109" i="31"/>
  <c r="W107" i="31"/>
  <c r="W106" i="31"/>
  <c r="W105" i="31"/>
  <c r="W104" i="31"/>
  <c r="W103" i="31"/>
  <c r="W102" i="31"/>
  <c r="W101" i="31"/>
  <c r="W100" i="31"/>
  <c r="W99" i="31"/>
  <c r="W98" i="31"/>
  <c r="W97" i="31"/>
  <c r="W96" i="31"/>
  <c r="W95" i="31"/>
  <c r="W94" i="31"/>
  <c r="W93" i="31"/>
  <c r="W92" i="31"/>
  <c r="W91" i="31"/>
  <c r="W90" i="31"/>
  <c r="W89" i="31"/>
  <c r="W88" i="31"/>
  <c r="W87" i="31"/>
  <c r="W86" i="31"/>
  <c r="W85" i="31"/>
  <c r="W84" i="31"/>
  <c r="W82" i="31"/>
  <c r="W79" i="31"/>
  <c r="W78" i="31"/>
  <c r="W70" i="31"/>
  <c r="W69" i="31"/>
  <c r="W68" i="31"/>
  <c r="W67" i="31"/>
  <c r="W66" i="31"/>
  <c r="W65" i="31"/>
  <c r="W64" i="31"/>
  <c r="W63" i="31"/>
  <c r="W62" i="31"/>
  <c r="W61" i="31"/>
  <c r="W60" i="31"/>
  <c r="W59" i="31"/>
  <c r="W58" i="31"/>
  <c r="W57" i="31"/>
  <c r="W56" i="31"/>
  <c r="W55" i="31"/>
  <c r="W54" i="31"/>
  <c r="W53" i="31"/>
  <c r="W52" i="31"/>
  <c r="W46" i="31"/>
  <c r="W45" i="31"/>
  <c r="W44" i="31"/>
  <c r="W43" i="31"/>
  <c r="W42" i="31"/>
  <c r="W41" i="31"/>
  <c r="W40" i="31"/>
  <c r="W39" i="31"/>
  <c r="W38" i="31"/>
  <c r="W37" i="31"/>
  <c r="W36" i="31"/>
  <c r="W35" i="31"/>
  <c r="W34" i="31"/>
  <c r="W33" i="31"/>
  <c r="W32" i="31"/>
  <c r="W25" i="31"/>
  <c r="W24" i="31"/>
  <c r="W23" i="31"/>
  <c r="W22" i="31"/>
  <c r="W21" i="31"/>
  <c r="W20" i="31"/>
  <c r="W14" i="31"/>
  <c r="W13" i="31"/>
  <c r="W12" i="31"/>
  <c r="W11" i="31"/>
  <c r="W10" i="31"/>
  <c r="W9" i="31"/>
  <c r="AO113" i="31"/>
  <c r="AO112" i="31"/>
  <c r="AO111" i="31"/>
  <c r="AO110" i="31"/>
  <c r="AO109" i="31"/>
  <c r="AO107" i="31"/>
  <c r="AO106" i="31"/>
  <c r="AO105" i="31"/>
  <c r="AO104" i="31"/>
  <c r="AO103" i="31"/>
  <c r="AO102" i="31"/>
  <c r="AO101" i="31"/>
  <c r="AO100" i="31"/>
  <c r="AO99" i="31"/>
  <c r="AO98" i="31"/>
  <c r="AO97" i="31"/>
  <c r="AO96" i="31"/>
  <c r="AO95" i="31"/>
  <c r="AO94" i="31"/>
  <c r="AO93" i="31"/>
  <c r="AO92" i="31"/>
  <c r="AO91" i="31"/>
  <c r="AO90" i="31"/>
  <c r="AO89" i="31"/>
  <c r="AO88" i="31"/>
  <c r="AO87" i="31"/>
  <c r="AO86" i="31"/>
  <c r="AO85" i="31"/>
  <c r="AO84" i="31"/>
  <c r="AO82" i="31"/>
  <c r="AO79" i="31"/>
  <c r="AO78" i="31"/>
  <c r="AO70" i="31"/>
  <c r="AO69" i="31"/>
  <c r="AO68" i="31"/>
  <c r="AO67" i="31"/>
  <c r="AO66" i="31"/>
  <c r="AO65" i="31"/>
  <c r="AO64" i="31"/>
  <c r="AO63" i="31"/>
  <c r="AO62" i="31"/>
  <c r="AO61" i="31"/>
  <c r="AO60" i="31"/>
  <c r="AO59" i="31"/>
  <c r="AO58" i="31"/>
  <c r="AO57" i="31"/>
  <c r="AO56" i="31"/>
  <c r="AO55" i="31"/>
  <c r="AO54" i="31"/>
  <c r="AO53" i="31"/>
  <c r="AO52" i="31"/>
  <c r="AO46" i="31"/>
  <c r="AO45" i="31"/>
  <c r="AO44" i="31"/>
  <c r="AO43" i="31"/>
  <c r="AO42" i="31"/>
  <c r="AO41" i="31"/>
  <c r="AO40" i="31"/>
  <c r="AO39" i="31"/>
  <c r="AO38" i="31"/>
  <c r="AO37" i="31"/>
  <c r="AO36" i="31"/>
  <c r="AO47" i="31" s="1"/>
  <c r="AO35" i="31"/>
  <c r="AO34" i="31"/>
  <c r="AO33" i="31"/>
  <c r="AO32" i="31"/>
  <c r="AO25" i="31"/>
  <c r="AO24" i="31"/>
  <c r="AO23" i="31"/>
  <c r="AO22" i="31"/>
  <c r="AO21" i="31"/>
  <c r="AO20" i="31"/>
  <c r="AO14" i="31"/>
  <c r="AO13" i="31"/>
  <c r="AS13" i="31" s="1"/>
  <c r="AO12" i="31"/>
  <c r="AO11" i="31"/>
  <c r="AO10" i="31"/>
  <c r="AO9" i="31"/>
  <c r="AF113" i="31"/>
  <c r="AF112" i="31"/>
  <c r="AF111" i="31"/>
  <c r="AF110" i="31"/>
  <c r="AF109" i="31"/>
  <c r="AF107" i="31"/>
  <c r="AF106" i="31"/>
  <c r="AF105" i="31"/>
  <c r="AF104" i="31"/>
  <c r="AF103" i="31"/>
  <c r="AF102" i="31"/>
  <c r="AF101" i="31"/>
  <c r="AF100" i="31"/>
  <c r="AF99" i="31"/>
  <c r="AF98" i="31"/>
  <c r="AF97" i="31"/>
  <c r="AF96" i="31"/>
  <c r="AF95" i="31"/>
  <c r="AF94" i="31"/>
  <c r="AF93" i="31"/>
  <c r="AF92" i="31"/>
  <c r="AF91" i="31"/>
  <c r="AF90" i="31"/>
  <c r="AF89" i="31"/>
  <c r="AF88" i="31"/>
  <c r="AF87" i="31"/>
  <c r="AF86" i="31"/>
  <c r="AF85" i="31"/>
  <c r="AF84" i="31"/>
  <c r="AF82" i="31"/>
  <c r="AF79" i="31"/>
  <c r="AF78" i="31"/>
  <c r="AF70" i="31"/>
  <c r="AF69" i="31"/>
  <c r="AF68" i="31"/>
  <c r="AF67" i="31"/>
  <c r="AF66" i="31"/>
  <c r="AF65" i="31"/>
  <c r="AF64" i="31"/>
  <c r="AF63" i="31"/>
  <c r="AF62" i="31"/>
  <c r="AF61" i="31"/>
  <c r="AF60" i="31"/>
  <c r="AF59" i="31"/>
  <c r="AF58" i="31"/>
  <c r="AF57" i="31"/>
  <c r="AF56" i="31"/>
  <c r="AF55" i="31"/>
  <c r="AF54" i="31"/>
  <c r="AF53" i="31"/>
  <c r="AF52" i="31"/>
  <c r="AF46" i="31"/>
  <c r="AF45" i="31"/>
  <c r="AF44" i="31"/>
  <c r="AF43" i="31"/>
  <c r="AF42" i="31"/>
  <c r="AF41" i="31"/>
  <c r="AF40" i="31"/>
  <c r="AF39" i="31"/>
  <c r="AF38" i="31"/>
  <c r="AF37" i="31"/>
  <c r="AF36" i="31"/>
  <c r="AF35" i="31"/>
  <c r="AF34" i="31"/>
  <c r="AF33" i="31"/>
  <c r="AF32" i="31"/>
  <c r="AF25" i="31"/>
  <c r="AF24" i="31"/>
  <c r="AF23" i="31"/>
  <c r="AF22" i="31"/>
  <c r="AF21" i="31"/>
  <c r="AF20" i="31"/>
  <c r="AF14" i="31"/>
  <c r="AF13" i="31"/>
  <c r="AF12" i="31"/>
  <c r="AF11" i="31"/>
  <c r="AF10" i="31"/>
  <c r="AF9" i="31"/>
  <c r="C113" i="31"/>
  <c r="C112" i="31"/>
  <c r="C111" i="31"/>
  <c r="C110" i="31"/>
  <c r="C109" i="31"/>
  <c r="C107" i="31"/>
  <c r="C106" i="31"/>
  <c r="C105" i="31"/>
  <c r="C104" i="31"/>
  <c r="C103" i="31"/>
  <c r="C102" i="31"/>
  <c r="C101" i="31"/>
  <c r="C100" i="31"/>
  <c r="C99" i="31"/>
  <c r="C98" i="31"/>
  <c r="C97" i="31"/>
  <c r="C96" i="31"/>
  <c r="C95" i="31"/>
  <c r="C94" i="31"/>
  <c r="C93" i="31"/>
  <c r="C92" i="31"/>
  <c r="C91" i="31"/>
  <c r="C90" i="31"/>
  <c r="C89" i="31"/>
  <c r="C88" i="31"/>
  <c r="C87" i="31"/>
  <c r="C86" i="31"/>
  <c r="C85" i="31"/>
  <c r="C84" i="31"/>
  <c r="C82" i="31"/>
  <c r="C79" i="31"/>
  <c r="C78" i="31"/>
  <c r="C70" i="31"/>
  <c r="C69" i="31"/>
  <c r="C68" i="31"/>
  <c r="C67" i="31"/>
  <c r="C66" i="31"/>
  <c r="C65" i="31"/>
  <c r="C64" i="31"/>
  <c r="C63" i="31"/>
  <c r="C62" i="31"/>
  <c r="C61" i="31"/>
  <c r="C60" i="31"/>
  <c r="C59" i="31"/>
  <c r="C58" i="31"/>
  <c r="C57" i="31"/>
  <c r="C56" i="31"/>
  <c r="C55" i="31"/>
  <c r="C54" i="31"/>
  <c r="C53" i="31"/>
  <c r="C52" i="31"/>
  <c r="C46" i="31"/>
  <c r="C45" i="31"/>
  <c r="C44" i="31"/>
  <c r="C43" i="31"/>
  <c r="C42" i="31"/>
  <c r="C41" i="31"/>
  <c r="C40" i="31"/>
  <c r="C39" i="31"/>
  <c r="C38" i="31"/>
  <c r="C37" i="31"/>
  <c r="C36" i="31"/>
  <c r="C35" i="31"/>
  <c r="C34" i="31"/>
  <c r="C33" i="31"/>
  <c r="C32" i="31"/>
  <c r="C25" i="31"/>
  <c r="C24" i="31"/>
  <c r="C23" i="31"/>
  <c r="C22" i="31"/>
  <c r="C21" i="31"/>
  <c r="C20" i="31"/>
  <c r="C14" i="31"/>
  <c r="C13" i="31"/>
  <c r="C12" i="31"/>
  <c r="C11" i="31"/>
  <c r="G11" i="31" s="1"/>
  <c r="C10" i="31"/>
  <c r="C9" i="31"/>
  <c r="AF113" i="30"/>
  <c r="AF112" i="30"/>
  <c r="AF111" i="30"/>
  <c r="AF110" i="30"/>
  <c r="AF109" i="30"/>
  <c r="AF108" i="30"/>
  <c r="AF107" i="30"/>
  <c r="AF106" i="30"/>
  <c r="AF103" i="30"/>
  <c r="AF102" i="30"/>
  <c r="AF101" i="30"/>
  <c r="AF100" i="30"/>
  <c r="AF99" i="30"/>
  <c r="AF98" i="30"/>
  <c r="AF97" i="30"/>
  <c r="AF96" i="30"/>
  <c r="AF95" i="30"/>
  <c r="AF94" i="30"/>
  <c r="AF93" i="30"/>
  <c r="AF92" i="30"/>
  <c r="AF91" i="30"/>
  <c r="AF90" i="30"/>
  <c r="AF89" i="30"/>
  <c r="AF88" i="30"/>
  <c r="AF87" i="30"/>
  <c r="AF86" i="30"/>
  <c r="AF85" i="30"/>
  <c r="AF84" i="30"/>
  <c r="AF83" i="30"/>
  <c r="AF82" i="30"/>
  <c r="AF81" i="30"/>
  <c r="AF80" i="30"/>
  <c r="AF79" i="30"/>
  <c r="AF77" i="30"/>
  <c r="AF70" i="30"/>
  <c r="AF69" i="30"/>
  <c r="AF68" i="30"/>
  <c r="AF67" i="30"/>
  <c r="AF66" i="30"/>
  <c r="AF65" i="30"/>
  <c r="AF64" i="30"/>
  <c r="AF63" i="30"/>
  <c r="AF62" i="30"/>
  <c r="AF61" i="30"/>
  <c r="AJ61" i="30" s="1"/>
  <c r="AF60" i="30"/>
  <c r="AF59" i="30"/>
  <c r="AF58" i="30"/>
  <c r="AF57" i="30"/>
  <c r="AF56" i="30"/>
  <c r="AF55" i="30"/>
  <c r="AF54" i="30"/>
  <c r="AF53" i="30"/>
  <c r="AF52" i="30"/>
  <c r="AF46" i="30"/>
  <c r="AF45" i="30"/>
  <c r="AF44" i="30"/>
  <c r="AF43" i="30"/>
  <c r="AF42" i="30"/>
  <c r="AF41" i="30"/>
  <c r="AF40" i="30"/>
  <c r="AF39" i="30"/>
  <c r="AF38" i="30"/>
  <c r="AF37" i="30"/>
  <c r="AF36" i="30"/>
  <c r="AF35" i="30"/>
  <c r="AF34" i="30"/>
  <c r="AF33" i="30"/>
  <c r="AF32" i="30"/>
  <c r="AF25" i="30"/>
  <c r="AF24" i="30"/>
  <c r="AF23" i="30"/>
  <c r="AF22" i="30"/>
  <c r="AF21" i="30"/>
  <c r="AF20" i="30"/>
  <c r="AF14" i="30"/>
  <c r="AF13" i="30"/>
  <c r="AF12" i="30"/>
  <c r="AF11" i="30"/>
  <c r="AF10" i="30"/>
  <c r="AF9" i="30"/>
  <c r="W113" i="30"/>
  <c r="W112" i="30"/>
  <c r="W111" i="30"/>
  <c r="W110" i="30"/>
  <c r="W109" i="30"/>
  <c r="W108" i="30"/>
  <c r="W107" i="30"/>
  <c r="W106" i="30"/>
  <c r="W103" i="30"/>
  <c r="W102" i="30"/>
  <c r="W101" i="30"/>
  <c r="W100" i="30"/>
  <c r="W99" i="30"/>
  <c r="W98" i="30"/>
  <c r="W97" i="30"/>
  <c r="W96" i="30"/>
  <c r="W95" i="30"/>
  <c r="W94" i="30"/>
  <c r="W93" i="30"/>
  <c r="W92" i="30"/>
  <c r="W91" i="30"/>
  <c r="W90" i="30"/>
  <c r="W89" i="30"/>
  <c r="W88" i="30"/>
  <c r="W87" i="30"/>
  <c r="W86" i="30"/>
  <c r="W85" i="30"/>
  <c r="W84" i="30"/>
  <c r="W83" i="30"/>
  <c r="W82" i="30"/>
  <c r="W81" i="30"/>
  <c r="W80" i="30"/>
  <c r="W79" i="30"/>
  <c r="W77" i="30"/>
  <c r="W70" i="30"/>
  <c r="W69" i="30"/>
  <c r="W68" i="30"/>
  <c r="W67" i="30"/>
  <c r="W66" i="30"/>
  <c r="W65" i="30"/>
  <c r="W64" i="30"/>
  <c r="W63" i="30"/>
  <c r="W62" i="30"/>
  <c r="W61" i="30"/>
  <c r="W60" i="30"/>
  <c r="W59" i="30"/>
  <c r="W58" i="30"/>
  <c r="W57" i="30"/>
  <c r="W56" i="30"/>
  <c r="W55" i="30"/>
  <c r="W54" i="30"/>
  <c r="W53" i="30"/>
  <c r="W52" i="30"/>
  <c r="W46" i="30"/>
  <c r="W45" i="30"/>
  <c r="W44" i="30"/>
  <c r="W43" i="30"/>
  <c r="W42" i="30"/>
  <c r="W41" i="30"/>
  <c r="W40" i="30"/>
  <c r="W39" i="30"/>
  <c r="W38" i="30"/>
  <c r="W37" i="30"/>
  <c r="W36" i="30"/>
  <c r="W35" i="30"/>
  <c r="W34" i="30"/>
  <c r="W33" i="30"/>
  <c r="W32" i="30"/>
  <c r="W25" i="30"/>
  <c r="W24" i="30"/>
  <c r="W23" i="30"/>
  <c r="W22" i="30"/>
  <c r="W21" i="30"/>
  <c r="W20" i="30"/>
  <c r="W14" i="30"/>
  <c r="W13" i="30"/>
  <c r="W12" i="30"/>
  <c r="W11" i="30"/>
  <c r="W10" i="30"/>
  <c r="W9" i="30"/>
  <c r="N113" i="30"/>
  <c r="N112" i="30"/>
  <c r="N111" i="30"/>
  <c r="N110" i="30"/>
  <c r="N109" i="30"/>
  <c r="N108" i="30"/>
  <c r="N107" i="30"/>
  <c r="N106" i="30"/>
  <c r="N103" i="30"/>
  <c r="N102" i="30"/>
  <c r="N101" i="30"/>
  <c r="N100" i="30"/>
  <c r="N99" i="30"/>
  <c r="N98" i="30"/>
  <c r="N97" i="30"/>
  <c r="N96" i="30"/>
  <c r="N95" i="30"/>
  <c r="N94" i="30"/>
  <c r="N93" i="30"/>
  <c r="N92" i="30"/>
  <c r="N91" i="30"/>
  <c r="N90" i="30"/>
  <c r="N89" i="30"/>
  <c r="N88" i="30"/>
  <c r="N87" i="30"/>
  <c r="N86" i="30"/>
  <c r="N85" i="30"/>
  <c r="N84" i="30"/>
  <c r="N83" i="30"/>
  <c r="N82" i="30"/>
  <c r="N81" i="30"/>
  <c r="N80" i="30"/>
  <c r="N79" i="30"/>
  <c r="N77" i="30"/>
  <c r="N70" i="30"/>
  <c r="N69" i="30"/>
  <c r="N68" i="30"/>
  <c r="N67" i="30"/>
  <c r="N66" i="30"/>
  <c r="N65" i="30"/>
  <c r="N64" i="30"/>
  <c r="N63" i="30"/>
  <c r="N62" i="30"/>
  <c r="N61" i="30"/>
  <c r="N60" i="30"/>
  <c r="N59" i="30"/>
  <c r="N58" i="30"/>
  <c r="N57" i="30"/>
  <c r="N56" i="30"/>
  <c r="N55" i="30"/>
  <c r="N54" i="30"/>
  <c r="N53" i="30"/>
  <c r="N52" i="30"/>
  <c r="N46" i="30"/>
  <c r="N45" i="30"/>
  <c r="N44" i="30"/>
  <c r="N43" i="30"/>
  <c r="N42" i="30"/>
  <c r="N41" i="30"/>
  <c r="N40" i="30"/>
  <c r="N39" i="30"/>
  <c r="N38" i="30"/>
  <c r="N37" i="30"/>
  <c r="N36" i="30"/>
  <c r="N35" i="30"/>
  <c r="N34" i="30"/>
  <c r="N33" i="30"/>
  <c r="N32" i="30"/>
  <c r="N25" i="30"/>
  <c r="N24" i="30"/>
  <c r="N23" i="30"/>
  <c r="N22" i="30"/>
  <c r="N21" i="30"/>
  <c r="N20" i="30"/>
  <c r="N14" i="30"/>
  <c r="N13" i="30"/>
  <c r="N12" i="30"/>
  <c r="N11" i="30"/>
  <c r="N10" i="30"/>
  <c r="N9" i="30"/>
  <c r="C113" i="30"/>
  <c r="C112" i="30"/>
  <c r="C111" i="30"/>
  <c r="C110" i="30"/>
  <c r="C109" i="30"/>
  <c r="C108" i="30"/>
  <c r="C107" i="30"/>
  <c r="C106" i="30"/>
  <c r="C103" i="30"/>
  <c r="C102" i="30"/>
  <c r="C101" i="30"/>
  <c r="C100" i="30"/>
  <c r="C99" i="30"/>
  <c r="C98" i="30"/>
  <c r="C97" i="30"/>
  <c r="C96" i="30"/>
  <c r="C95" i="30"/>
  <c r="C94" i="30"/>
  <c r="C93" i="30"/>
  <c r="C92" i="30"/>
  <c r="C91" i="30"/>
  <c r="C90" i="30"/>
  <c r="C89" i="30"/>
  <c r="C88" i="30"/>
  <c r="C87" i="30"/>
  <c r="C86" i="30"/>
  <c r="C85" i="30"/>
  <c r="C84" i="30"/>
  <c r="C83" i="30"/>
  <c r="C82" i="30"/>
  <c r="C81" i="30"/>
  <c r="C80" i="30"/>
  <c r="C79" i="30"/>
  <c r="C77" i="30"/>
  <c r="C70" i="30"/>
  <c r="C69" i="30"/>
  <c r="C68" i="30"/>
  <c r="C67" i="30"/>
  <c r="C66" i="30"/>
  <c r="C65" i="30"/>
  <c r="C64" i="30"/>
  <c r="C63" i="30"/>
  <c r="C62" i="30"/>
  <c r="C61" i="30"/>
  <c r="C60" i="30"/>
  <c r="C59" i="30"/>
  <c r="C58" i="30"/>
  <c r="C57" i="30"/>
  <c r="C56" i="30"/>
  <c r="C55" i="30"/>
  <c r="C54" i="30"/>
  <c r="C53" i="30"/>
  <c r="C52" i="30"/>
  <c r="C46" i="30"/>
  <c r="C45" i="30"/>
  <c r="C44" i="30"/>
  <c r="C43" i="30"/>
  <c r="C42" i="30"/>
  <c r="C41" i="30"/>
  <c r="C40" i="30"/>
  <c r="C39" i="30"/>
  <c r="C38" i="30"/>
  <c r="C37" i="30"/>
  <c r="C36" i="30"/>
  <c r="C35" i="30"/>
  <c r="C34" i="30"/>
  <c r="C33" i="30"/>
  <c r="C32" i="30"/>
  <c r="C25" i="30"/>
  <c r="C24" i="30"/>
  <c r="C23" i="30"/>
  <c r="C27" i="30" s="1"/>
  <c r="E194" i="35" s="1"/>
  <c r="P194" i="35" s="1"/>
  <c r="C22" i="30"/>
  <c r="C21" i="30"/>
  <c r="C20" i="30"/>
  <c r="C14" i="30"/>
  <c r="C13" i="30"/>
  <c r="C12" i="30"/>
  <c r="C11" i="30"/>
  <c r="C10" i="30"/>
  <c r="C9" i="30"/>
  <c r="AO113" i="30"/>
  <c r="AO112" i="30"/>
  <c r="AO111" i="30"/>
  <c r="AO110" i="30"/>
  <c r="AO109" i="30"/>
  <c r="AO108" i="30"/>
  <c r="AO107" i="30"/>
  <c r="AO106" i="30"/>
  <c r="AO103" i="30"/>
  <c r="AO102" i="30"/>
  <c r="AO101" i="30"/>
  <c r="AO100" i="30"/>
  <c r="AO99" i="30"/>
  <c r="AO98" i="30"/>
  <c r="AO97" i="30"/>
  <c r="AO96" i="30"/>
  <c r="AO95" i="30"/>
  <c r="AO94" i="30"/>
  <c r="AO93" i="30"/>
  <c r="AO92" i="30"/>
  <c r="AO91" i="30"/>
  <c r="AO90" i="30"/>
  <c r="AO89" i="30"/>
  <c r="AO88" i="30"/>
  <c r="AO87" i="30"/>
  <c r="AO86" i="30"/>
  <c r="AO85" i="30"/>
  <c r="AO84" i="30"/>
  <c r="AO83" i="30"/>
  <c r="AO82" i="30"/>
  <c r="AO81" i="30"/>
  <c r="AO80" i="30"/>
  <c r="AO79" i="30"/>
  <c r="AO77" i="30"/>
  <c r="AO70" i="30"/>
  <c r="AO69" i="30"/>
  <c r="AO68" i="30"/>
  <c r="AO67" i="30"/>
  <c r="AO66" i="30"/>
  <c r="AO65" i="30"/>
  <c r="AO64" i="30"/>
  <c r="AO63" i="30"/>
  <c r="AO62" i="30"/>
  <c r="AO61" i="30"/>
  <c r="AO60" i="30"/>
  <c r="AO59" i="30"/>
  <c r="AO58" i="30"/>
  <c r="AO57" i="30"/>
  <c r="AO56" i="30"/>
  <c r="AO55" i="30"/>
  <c r="AO54" i="30"/>
  <c r="AO53" i="30"/>
  <c r="AO52" i="30"/>
  <c r="AO46" i="30"/>
  <c r="AO45" i="30"/>
  <c r="AO44" i="30"/>
  <c r="AO43" i="30"/>
  <c r="AO42" i="30"/>
  <c r="AO41" i="30"/>
  <c r="AO40" i="30"/>
  <c r="AO39" i="30"/>
  <c r="AO38" i="30"/>
  <c r="AO37" i="30"/>
  <c r="AO36" i="30"/>
  <c r="AO35" i="30"/>
  <c r="AO34" i="30"/>
  <c r="AO33" i="30"/>
  <c r="AO32" i="30"/>
  <c r="AO25" i="30"/>
  <c r="AO24" i="30"/>
  <c r="AO23" i="30"/>
  <c r="AO22" i="30"/>
  <c r="AO27" i="30" s="1"/>
  <c r="AO21" i="30"/>
  <c r="AO20" i="30"/>
  <c r="AO14" i="30"/>
  <c r="AO13" i="30"/>
  <c r="AO12" i="30"/>
  <c r="AO11" i="30"/>
  <c r="AO10" i="30"/>
  <c r="AO9" i="30"/>
  <c r="C9" i="29"/>
  <c r="N113" i="29"/>
  <c r="N112" i="29"/>
  <c r="N111" i="29"/>
  <c r="N110" i="29"/>
  <c r="N109" i="29"/>
  <c r="N107" i="29"/>
  <c r="N106" i="29"/>
  <c r="N105" i="29"/>
  <c r="N104" i="29"/>
  <c r="N103" i="29"/>
  <c r="N102" i="29"/>
  <c r="N101" i="29"/>
  <c r="N100" i="29"/>
  <c r="N99" i="29"/>
  <c r="N98" i="29"/>
  <c r="N97" i="29"/>
  <c r="N96" i="29"/>
  <c r="N95" i="29"/>
  <c r="N94" i="29"/>
  <c r="N93" i="29"/>
  <c r="N92" i="29"/>
  <c r="N91" i="29"/>
  <c r="N90" i="29"/>
  <c r="N89" i="29"/>
  <c r="N88" i="29"/>
  <c r="N87" i="29"/>
  <c r="N86" i="29"/>
  <c r="N85" i="29"/>
  <c r="N84" i="29"/>
  <c r="N82" i="29"/>
  <c r="N79" i="29"/>
  <c r="N78" i="29"/>
  <c r="N70" i="29"/>
  <c r="N69" i="29"/>
  <c r="N68" i="29"/>
  <c r="N67" i="29"/>
  <c r="N66" i="29"/>
  <c r="N65" i="29"/>
  <c r="N64" i="29"/>
  <c r="N63" i="29"/>
  <c r="N62" i="29"/>
  <c r="N61" i="29"/>
  <c r="N60" i="29"/>
  <c r="N59" i="29"/>
  <c r="N58" i="29"/>
  <c r="N57" i="29"/>
  <c r="N56" i="29"/>
  <c r="N55" i="29"/>
  <c r="N54" i="29"/>
  <c r="N53" i="29"/>
  <c r="N52" i="29"/>
  <c r="N46" i="29"/>
  <c r="N45" i="29"/>
  <c r="N44" i="29"/>
  <c r="N43" i="29"/>
  <c r="N42" i="29"/>
  <c r="N41" i="29"/>
  <c r="N40" i="29"/>
  <c r="N39" i="29"/>
  <c r="N38" i="29"/>
  <c r="N37" i="29"/>
  <c r="N36" i="29"/>
  <c r="N35" i="29"/>
  <c r="N34" i="29"/>
  <c r="N33" i="29"/>
  <c r="N47" i="29" s="1"/>
  <c r="N32" i="29"/>
  <c r="N25" i="29"/>
  <c r="N24" i="29"/>
  <c r="N23" i="29"/>
  <c r="N22" i="29"/>
  <c r="N21" i="29"/>
  <c r="N20" i="29"/>
  <c r="N14" i="29"/>
  <c r="N13" i="29"/>
  <c r="N12" i="29"/>
  <c r="N11" i="29"/>
  <c r="N10" i="29"/>
  <c r="N9" i="29"/>
  <c r="W113" i="29"/>
  <c r="W112" i="29"/>
  <c r="W111" i="29"/>
  <c r="W110" i="29"/>
  <c r="W109" i="29"/>
  <c r="W107" i="29"/>
  <c r="W106" i="29"/>
  <c r="W105" i="29"/>
  <c r="W104" i="29"/>
  <c r="W103" i="29"/>
  <c r="W102" i="29"/>
  <c r="W101" i="29"/>
  <c r="W100" i="29"/>
  <c r="W99" i="29"/>
  <c r="W98" i="29"/>
  <c r="W97" i="29"/>
  <c r="W96" i="29"/>
  <c r="W95" i="29"/>
  <c r="W94" i="29"/>
  <c r="W93" i="29"/>
  <c r="W92" i="29"/>
  <c r="W91" i="29"/>
  <c r="W90" i="29"/>
  <c r="W89" i="29"/>
  <c r="W88" i="29"/>
  <c r="W87" i="29"/>
  <c r="W86" i="29"/>
  <c r="W85" i="29"/>
  <c r="W84" i="29"/>
  <c r="W82" i="29"/>
  <c r="W79" i="29"/>
  <c r="W78" i="29"/>
  <c r="W70" i="29"/>
  <c r="W69" i="29"/>
  <c r="W68" i="29"/>
  <c r="W67" i="29"/>
  <c r="W66" i="29"/>
  <c r="W65" i="29"/>
  <c r="W64" i="29"/>
  <c r="W63" i="29"/>
  <c r="W62" i="29"/>
  <c r="W61" i="29"/>
  <c r="AA61" i="29" s="1"/>
  <c r="W60" i="29"/>
  <c r="W59" i="29"/>
  <c r="W58" i="29"/>
  <c r="W57" i="29"/>
  <c r="W56" i="29"/>
  <c r="W55" i="29"/>
  <c r="W54" i="29"/>
  <c r="W53" i="29"/>
  <c r="W52" i="29"/>
  <c r="W46" i="29"/>
  <c r="W45" i="29"/>
  <c r="W44" i="29"/>
  <c r="W43" i="29"/>
  <c r="W42" i="29"/>
  <c r="W41" i="29"/>
  <c r="W40" i="29"/>
  <c r="W39" i="29"/>
  <c r="W38" i="29"/>
  <c r="W37" i="29"/>
  <c r="W36" i="29"/>
  <c r="W35" i="29"/>
  <c r="W34" i="29"/>
  <c r="W33" i="29"/>
  <c r="W32" i="29"/>
  <c r="W47" i="29" s="1"/>
  <c r="W25" i="29"/>
  <c r="W24" i="29"/>
  <c r="W23" i="29"/>
  <c r="W22" i="29"/>
  <c r="W21" i="29"/>
  <c r="W20" i="29"/>
  <c r="W14" i="29"/>
  <c r="W13" i="29"/>
  <c r="W12" i="29"/>
  <c r="W11" i="29"/>
  <c r="W10" i="29"/>
  <c r="W9" i="29"/>
  <c r="AO113" i="29"/>
  <c r="AO112" i="29"/>
  <c r="AO111" i="29"/>
  <c r="AO110" i="29"/>
  <c r="AO109" i="29"/>
  <c r="AO107" i="29"/>
  <c r="AO106" i="29"/>
  <c r="AO105" i="29"/>
  <c r="AO104" i="29"/>
  <c r="AO103" i="29"/>
  <c r="AO102" i="29"/>
  <c r="AO101" i="29"/>
  <c r="AO100" i="29"/>
  <c r="AO99" i="29"/>
  <c r="AO98" i="29"/>
  <c r="AO97" i="29"/>
  <c r="AO96" i="29"/>
  <c r="AO95" i="29"/>
  <c r="AO94" i="29"/>
  <c r="AO93" i="29"/>
  <c r="AO92" i="29"/>
  <c r="AO91" i="29"/>
  <c r="AO90" i="29"/>
  <c r="AO89" i="29"/>
  <c r="AO88" i="29"/>
  <c r="AO87" i="29"/>
  <c r="AO86" i="29"/>
  <c r="AO85" i="29"/>
  <c r="AO84" i="29"/>
  <c r="AO82" i="29"/>
  <c r="AO79" i="29"/>
  <c r="AO78" i="29"/>
  <c r="AO70" i="29"/>
  <c r="AO69" i="29"/>
  <c r="AO68" i="29"/>
  <c r="AO67" i="29"/>
  <c r="AO66" i="29"/>
  <c r="AO65" i="29"/>
  <c r="AO64" i="29"/>
  <c r="AO63" i="29"/>
  <c r="AO62" i="29"/>
  <c r="AO61" i="29"/>
  <c r="AR61" i="29" s="1"/>
  <c r="AO60" i="29"/>
  <c r="AO71" i="29" s="1"/>
  <c r="AO59" i="29"/>
  <c r="AO58" i="29"/>
  <c r="AO57" i="29"/>
  <c r="AO56" i="29"/>
  <c r="AO55" i="29"/>
  <c r="AO54" i="29"/>
  <c r="AO53" i="29"/>
  <c r="AO52" i="29"/>
  <c r="AO46" i="29"/>
  <c r="AO45" i="29"/>
  <c r="AO44" i="29"/>
  <c r="AO43" i="29"/>
  <c r="AO42" i="29"/>
  <c r="AO41" i="29"/>
  <c r="AO40" i="29"/>
  <c r="AO39" i="29"/>
  <c r="AO38" i="29"/>
  <c r="AO37" i="29"/>
  <c r="AO36" i="29"/>
  <c r="AO35" i="29"/>
  <c r="AO34" i="29"/>
  <c r="AO33" i="29"/>
  <c r="AO32" i="29"/>
  <c r="AO47" i="29" s="1"/>
  <c r="AO25" i="29"/>
  <c r="AO27" i="29" s="1"/>
  <c r="AO24" i="29"/>
  <c r="AO23" i="29"/>
  <c r="AO22" i="29"/>
  <c r="AO21" i="29"/>
  <c r="AO20" i="29"/>
  <c r="AO14" i="29"/>
  <c r="AO13" i="29"/>
  <c r="AO12" i="29"/>
  <c r="AO11" i="29"/>
  <c r="AO10" i="29"/>
  <c r="AO9" i="29"/>
  <c r="AO15" i="29" s="1"/>
  <c r="AF113" i="29"/>
  <c r="AF112" i="29"/>
  <c r="AF111" i="29"/>
  <c r="AF110" i="29"/>
  <c r="AF109" i="29"/>
  <c r="AF107" i="29"/>
  <c r="AF106" i="29"/>
  <c r="AF105" i="29"/>
  <c r="AF104" i="29"/>
  <c r="AF103" i="29"/>
  <c r="AF102" i="29"/>
  <c r="AF101" i="29"/>
  <c r="AF100" i="29"/>
  <c r="AF99" i="29"/>
  <c r="AF98" i="29"/>
  <c r="AF97" i="29"/>
  <c r="AF96" i="29"/>
  <c r="AF95" i="29"/>
  <c r="AF94" i="29"/>
  <c r="AF93" i="29"/>
  <c r="AF92" i="29"/>
  <c r="AF91" i="29"/>
  <c r="AF90" i="29"/>
  <c r="AF89" i="29"/>
  <c r="AF88" i="29"/>
  <c r="AF87" i="29"/>
  <c r="AF86" i="29"/>
  <c r="AF85" i="29"/>
  <c r="AF84" i="29"/>
  <c r="AF82" i="29"/>
  <c r="AF79" i="29"/>
  <c r="AF78" i="29"/>
  <c r="AF70" i="29"/>
  <c r="AF69" i="29"/>
  <c r="AF68" i="29"/>
  <c r="AF67" i="29"/>
  <c r="AF66" i="29"/>
  <c r="AF65" i="29"/>
  <c r="AF64" i="29"/>
  <c r="AF63" i="29"/>
  <c r="AF62" i="29"/>
  <c r="AF61" i="29"/>
  <c r="AF60" i="29"/>
  <c r="AF59" i="29"/>
  <c r="AF58" i="29"/>
  <c r="AF57" i="29"/>
  <c r="AF56" i="29"/>
  <c r="AF55" i="29"/>
  <c r="AF54" i="29"/>
  <c r="AF53" i="29"/>
  <c r="AF52" i="29"/>
  <c r="AF46" i="29"/>
  <c r="AF45" i="29"/>
  <c r="AF44" i="29"/>
  <c r="AF43" i="29"/>
  <c r="AF42" i="29"/>
  <c r="AF47" i="29" s="1"/>
  <c r="AF41" i="29"/>
  <c r="AF40" i="29"/>
  <c r="AF39" i="29"/>
  <c r="AF38" i="29"/>
  <c r="AF37" i="29"/>
  <c r="AF36" i="29"/>
  <c r="AF35" i="29"/>
  <c r="AF34" i="29"/>
  <c r="AF33" i="29"/>
  <c r="AF32" i="29"/>
  <c r="AF25" i="29"/>
  <c r="AF24" i="29"/>
  <c r="AF23" i="29"/>
  <c r="AF22" i="29"/>
  <c r="AF21" i="29"/>
  <c r="AF20" i="29"/>
  <c r="AF14" i="29"/>
  <c r="AF13" i="29"/>
  <c r="AF12" i="29"/>
  <c r="AF11" i="29"/>
  <c r="AF10" i="29"/>
  <c r="AF9" i="29"/>
  <c r="C113" i="29"/>
  <c r="C112" i="29"/>
  <c r="C111" i="29"/>
  <c r="C110" i="29"/>
  <c r="C109" i="29"/>
  <c r="C107" i="29"/>
  <c r="C106" i="29"/>
  <c r="C105" i="29"/>
  <c r="C104" i="29"/>
  <c r="C103" i="29"/>
  <c r="C102" i="29"/>
  <c r="C101" i="29"/>
  <c r="C100" i="29"/>
  <c r="C99" i="29"/>
  <c r="C98" i="29"/>
  <c r="C97" i="29"/>
  <c r="C96" i="29"/>
  <c r="C95" i="29"/>
  <c r="C94" i="29"/>
  <c r="C93" i="29"/>
  <c r="C92" i="29"/>
  <c r="C91" i="29"/>
  <c r="C90" i="29"/>
  <c r="C89" i="29"/>
  <c r="C88" i="29"/>
  <c r="C87" i="29"/>
  <c r="C86" i="29"/>
  <c r="C85" i="29"/>
  <c r="C84" i="29"/>
  <c r="C82" i="29"/>
  <c r="C79" i="29"/>
  <c r="C78" i="29"/>
  <c r="C70" i="29"/>
  <c r="C69" i="29"/>
  <c r="C68" i="29"/>
  <c r="C67" i="29"/>
  <c r="C66" i="29"/>
  <c r="C65" i="29"/>
  <c r="C64" i="29"/>
  <c r="C63" i="29"/>
  <c r="C62" i="29"/>
  <c r="C61" i="29"/>
  <c r="C60" i="29"/>
  <c r="C59" i="29"/>
  <c r="C58" i="29"/>
  <c r="C57" i="29"/>
  <c r="C56" i="29"/>
  <c r="C55" i="29"/>
  <c r="C54" i="29"/>
  <c r="C53" i="29"/>
  <c r="C52" i="29"/>
  <c r="C46" i="29"/>
  <c r="C45" i="29"/>
  <c r="C44" i="29"/>
  <c r="C43" i="29"/>
  <c r="C42" i="29"/>
  <c r="C41" i="29"/>
  <c r="C47" i="29" s="1"/>
  <c r="C40" i="29"/>
  <c r="C39" i="29"/>
  <c r="C38" i="29"/>
  <c r="C37" i="29"/>
  <c r="C36" i="29"/>
  <c r="C35" i="29"/>
  <c r="C34" i="29"/>
  <c r="C33" i="29"/>
  <c r="C32" i="29"/>
  <c r="C25" i="29"/>
  <c r="C24" i="29"/>
  <c r="C23" i="29"/>
  <c r="C27" i="29" s="1"/>
  <c r="C22" i="29"/>
  <c r="C21" i="29"/>
  <c r="C20" i="29"/>
  <c r="C14" i="29"/>
  <c r="C13" i="29"/>
  <c r="C12" i="29"/>
  <c r="C11" i="29"/>
  <c r="C10" i="29"/>
  <c r="C10" i="26"/>
  <c r="N113" i="28"/>
  <c r="N112" i="28"/>
  <c r="N111" i="28"/>
  <c r="N110" i="28"/>
  <c r="N109" i="28"/>
  <c r="N108" i="28"/>
  <c r="N107" i="28"/>
  <c r="N106" i="28"/>
  <c r="N103" i="28"/>
  <c r="N102" i="28"/>
  <c r="N101" i="28"/>
  <c r="N100" i="28"/>
  <c r="N99" i="28"/>
  <c r="N98" i="28"/>
  <c r="N97" i="28"/>
  <c r="N96" i="28"/>
  <c r="N95" i="28"/>
  <c r="N94" i="28"/>
  <c r="N93" i="28"/>
  <c r="N92" i="28"/>
  <c r="N91" i="28"/>
  <c r="N90" i="28"/>
  <c r="N89" i="28"/>
  <c r="N88" i="28"/>
  <c r="N87" i="28"/>
  <c r="N86" i="28"/>
  <c r="N85" i="28"/>
  <c r="N84" i="28"/>
  <c r="N83" i="28"/>
  <c r="N82" i="28"/>
  <c r="N81" i="28"/>
  <c r="N80" i="28"/>
  <c r="N79" i="28"/>
  <c r="N77" i="28"/>
  <c r="N70" i="28"/>
  <c r="N69" i="28"/>
  <c r="N68" i="28"/>
  <c r="N67" i="28"/>
  <c r="N66" i="28"/>
  <c r="N65" i="28"/>
  <c r="N64" i="28"/>
  <c r="N63" i="28"/>
  <c r="N62" i="28"/>
  <c r="N61" i="28"/>
  <c r="N60" i="28"/>
  <c r="N59" i="28"/>
  <c r="N58" i="28"/>
  <c r="N57" i="28"/>
  <c r="N56" i="28"/>
  <c r="N55" i="28"/>
  <c r="N54" i="28"/>
  <c r="N53" i="28"/>
  <c r="N52" i="28"/>
  <c r="N46" i="28"/>
  <c r="N45" i="28"/>
  <c r="N44" i="28"/>
  <c r="N43" i="28"/>
  <c r="N42" i="28"/>
  <c r="N41" i="28"/>
  <c r="N40" i="28"/>
  <c r="N39" i="28"/>
  <c r="N38" i="28"/>
  <c r="N37" i="28"/>
  <c r="N36" i="28"/>
  <c r="N35" i="28"/>
  <c r="N34" i="28"/>
  <c r="N33" i="28"/>
  <c r="N32" i="28"/>
  <c r="N47" i="28" s="1"/>
  <c r="N25" i="28"/>
  <c r="N24" i="28"/>
  <c r="N23" i="28"/>
  <c r="N22" i="28"/>
  <c r="N21" i="28"/>
  <c r="N20" i="28"/>
  <c r="N14" i="28"/>
  <c r="N13" i="28"/>
  <c r="N12" i="28"/>
  <c r="N11" i="28"/>
  <c r="N10" i="28"/>
  <c r="N9" i="28"/>
  <c r="W113" i="28"/>
  <c r="W112" i="28"/>
  <c r="W111" i="28"/>
  <c r="W110" i="28"/>
  <c r="W109" i="28"/>
  <c r="W108" i="28"/>
  <c r="W107" i="28"/>
  <c r="W106" i="28"/>
  <c r="W103" i="28"/>
  <c r="W102" i="28"/>
  <c r="W101" i="28"/>
  <c r="W100" i="28"/>
  <c r="W99" i="28"/>
  <c r="W98" i="28"/>
  <c r="W97" i="28"/>
  <c r="W96" i="28"/>
  <c r="W95" i="28"/>
  <c r="W94" i="28"/>
  <c r="W93" i="28"/>
  <c r="W92" i="28"/>
  <c r="W91" i="28"/>
  <c r="W90" i="28"/>
  <c r="W89" i="28"/>
  <c r="W88" i="28"/>
  <c r="W87" i="28"/>
  <c r="W86" i="28"/>
  <c r="W85" i="28"/>
  <c r="W84" i="28"/>
  <c r="W83" i="28"/>
  <c r="W82" i="28"/>
  <c r="W81" i="28"/>
  <c r="W80" i="28"/>
  <c r="W79" i="28"/>
  <c r="W77" i="28"/>
  <c r="W70" i="28"/>
  <c r="W69" i="28"/>
  <c r="W68" i="28"/>
  <c r="W67" i="28"/>
  <c r="W66" i="28"/>
  <c r="W65" i="28"/>
  <c r="W64" i="28"/>
  <c r="W63" i="28"/>
  <c r="W62" i="28"/>
  <c r="W61" i="28"/>
  <c r="W60" i="28"/>
  <c r="W59" i="28"/>
  <c r="W58" i="28"/>
  <c r="W57" i="28"/>
  <c r="W56" i="28"/>
  <c r="W55" i="28"/>
  <c r="W54" i="28"/>
  <c r="W53" i="28"/>
  <c r="W52" i="28"/>
  <c r="W46" i="28"/>
  <c r="W45" i="28"/>
  <c r="W44" i="28"/>
  <c r="W43" i="28"/>
  <c r="W47" i="28" s="1"/>
  <c r="W42" i="28"/>
  <c r="W41" i="28"/>
  <c r="W40" i="28"/>
  <c r="W39" i="28"/>
  <c r="W38" i="28"/>
  <c r="W37" i="28"/>
  <c r="W36" i="28"/>
  <c r="W35" i="28"/>
  <c r="W34" i="28"/>
  <c r="W33" i="28"/>
  <c r="W32" i="28"/>
  <c r="W25" i="28"/>
  <c r="W27" i="28" s="1"/>
  <c r="W24" i="28"/>
  <c r="W23" i="28"/>
  <c r="W22" i="28"/>
  <c r="W21" i="28"/>
  <c r="W20" i="28"/>
  <c r="W14" i="28"/>
  <c r="W13" i="28"/>
  <c r="W12" i="28"/>
  <c r="W11" i="28"/>
  <c r="W10" i="28"/>
  <c r="W9" i="28"/>
  <c r="AO113" i="28"/>
  <c r="AO112" i="28"/>
  <c r="AO111" i="28"/>
  <c r="AO110" i="28"/>
  <c r="AO109" i="28"/>
  <c r="AO108" i="28"/>
  <c r="AO107" i="28"/>
  <c r="AO106" i="28"/>
  <c r="AO103" i="28"/>
  <c r="AO102" i="28"/>
  <c r="AO101" i="28"/>
  <c r="AO100" i="28"/>
  <c r="AO99" i="28"/>
  <c r="AO98" i="28"/>
  <c r="AO97" i="28"/>
  <c r="AO96" i="28"/>
  <c r="AO95" i="28"/>
  <c r="AO94" i="28"/>
  <c r="AO93" i="28"/>
  <c r="AO92" i="28"/>
  <c r="AO91" i="28"/>
  <c r="AO90" i="28"/>
  <c r="AO89" i="28"/>
  <c r="AO88" i="28"/>
  <c r="AO87" i="28"/>
  <c r="AO86" i="28"/>
  <c r="AO85" i="28"/>
  <c r="AO84" i="28"/>
  <c r="AO83" i="28"/>
  <c r="AO82" i="28"/>
  <c r="AO81" i="28"/>
  <c r="AO80" i="28"/>
  <c r="AO79" i="28"/>
  <c r="AO77" i="28"/>
  <c r="AO70" i="28"/>
  <c r="AO69" i="28"/>
  <c r="AO68" i="28"/>
  <c r="AO67" i="28"/>
  <c r="AO66" i="28"/>
  <c r="AO65" i="28"/>
  <c r="AO64" i="28"/>
  <c r="AO63" i="28"/>
  <c r="AO62" i="28"/>
  <c r="AO61" i="28"/>
  <c r="AO60" i="28"/>
  <c r="AO59" i="28"/>
  <c r="AO58" i="28"/>
  <c r="AO57" i="28"/>
  <c r="AO56" i="28"/>
  <c r="AO55" i="28"/>
  <c r="AO54" i="28"/>
  <c r="AO53" i="28"/>
  <c r="AO52" i="28"/>
  <c r="AO46" i="28"/>
  <c r="AO45" i="28"/>
  <c r="AO44" i="28"/>
  <c r="AO43" i="28"/>
  <c r="AO42" i="28"/>
  <c r="AO41" i="28"/>
  <c r="AO40" i="28"/>
  <c r="AO39" i="28"/>
  <c r="AO38" i="28"/>
  <c r="AO37" i="28"/>
  <c r="AO36" i="28"/>
  <c r="AO35" i="28"/>
  <c r="AO34" i="28"/>
  <c r="AO33" i="28"/>
  <c r="AO32" i="28"/>
  <c r="AO25" i="28"/>
  <c r="AO24" i="28"/>
  <c r="AO23" i="28"/>
  <c r="AO22" i="28"/>
  <c r="AO21" i="28"/>
  <c r="AO20" i="28"/>
  <c r="AO14" i="28"/>
  <c r="AO13" i="28"/>
  <c r="AO12" i="28"/>
  <c r="AO11" i="28"/>
  <c r="AO10" i="28"/>
  <c r="AO9" i="28"/>
  <c r="AF113" i="28"/>
  <c r="AF112" i="28"/>
  <c r="AF111" i="28"/>
  <c r="AF110" i="28"/>
  <c r="AF109" i="28"/>
  <c r="AF108" i="28"/>
  <c r="AF107" i="28"/>
  <c r="AF106" i="28"/>
  <c r="AF103" i="28"/>
  <c r="AF102" i="28"/>
  <c r="AF101" i="28"/>
  <c r="AF100" i="28"/>
  <c r="AF99" i="28"/>
  <c r="AF98" i="28"/>
  <c r="AF97" i="28"/>
  <c r="AF96" i="28"/>
  <c r="AF95" i="28"/>
  <c r="AF94" i="28"/>
  <c r="AF93" i="28"/>
  <c r="AF92" i="28"/>
  <c r="AF91" i="28"/>
  <c r="AF90" i="28"/>
  <c r="AF89" i="28"/>
  <c r="AF88" i="28"/>
  <c r="AF87" i="28"/>
  <c r="AF86" i="28"/>
  <c r="AF85" i="28"/>
  <c r="AF84" i="28"/>
  <c r="AF83" i="28"/>
  <c r="AF82" i="28"/>
  <c r="AF81" i="28"/>
  <c r="AF80" i="28"/>
  <c r="AF79" i="28"/>
  <c r="AF77" i="28"/>
  <c r="AF70" i="28"/>
  <c r="AF69" i="28"/>
  <c r="AF68" i="28"/>
  <c r="AF67" i="28"/>
  <c r="AF66" i="28"/>
  <c r="AF65" i="28"/>
  <c r="AF64" i="28"/>
  <c r="AF63" i="28"/>
  <c r="AF62" i="28"/>
  <c r="AF61" i="28"/>
  <c r="AF60" i="28"/>
  <c r="AF59" i="28"/>
  <c r="AF58" i="28"/>
  <c r="AF57" i="28"/>
  <c r="AF56" i="28"/>
  <c r="AF55" i="28"/>
  <c r="AF54" i="28"/>
  <c r="AF53" i="28"/>
  <c r="AF52" i="28"/>
  <c r="AF46" i="28"/>
  <c r="AF45" i="28"/>
  <c r="AF44" i="28"/>
  <c r="AF43" i="28"/>
  <c r="AF42" i="28"/>
  <c r="AF41" i="28"/>
  <c r="AF47" i="28" s="1"/>
  <c r="AF40" i="28"/>
  <c r="AF39" i="28"/>
  <c r="AF38" i="28"/>
  <c r="AF37" i="28"/>
  <c r="AF36" i="28"/>
  <c r="AF35" i="28"/>
  <c r="AF34" i="28"/>
  <c r="AF33" i="28"/>
  <c r="AF32" i="28"/>
  <c r="AF25" i="28"/>
  <c r="AF24" i="28"/>
  <c r="AF23" i="28"/>
  <c r="AF22" i="28"/>
  <c r="AF21" i="28"/>
  <c r="AF20" i="28"/>
  <c r="AF14" i="28"/>
  <c r="AF13" i="28"/>
  <c r="AF12" i="28"/>
  <c r="AF11" i="28"/>
  <c r="AF10" i="28"/>
  <c r="AF9" i="28"/>
  <c r="C113" i="28"/>
  <c r="C112" i="28"/>
  <c r="C111" i="28"/>
  <c r="C110" i="28"/>
  <c r="C109" i="28"/>
  <c r="C108" i="28"/>
  <c r="C107" i="28"/>
  <c r="C106" i="28"/>
  <c r="C103" i="28"/>
  <c r="C102" i="28"/>
  <c r="C101" i="28"/>
  <c r="C100" i="28"/>
  <c r="C99" i="28"/>
  <c r="C98" i="28"/>
  <c r="C97" i="28"/>
  <c r="C96" i="28"/>
  <c r="C95" i="28"/>
  <c r="C94" i="28"/>
  <c r="C93" i="28"/>
  <c r="C92" i="28"/>
  <c r="C91" i="28"/>
  <c r="C90" i="28"/>
  <c r="C89" i="28"/>
  <c r="C88" i="28"/>
  <c r="C87" i="28"/>
  <c r="C86" i="28"/>
  <c r="C85" i="28"/>
  <c r="C84" i="28"/>
  <c r="C83" i="28"/>
  <c r="C82" i="28"/>
  <c r="C81" i="28"/>
  <c r="C80" i="28"/>
  <c r="C79" i="28"/>
  <c r="C77" i="28"/>
  <c r="C70" i="28"/>
  <c r="C69" i="28"/>
  <c r="C68" i="28"/>
  <c r="C67" i="28"/>
  <c r="C66" i="28"/>
  <c r="C65" i="28"/>
  <c r="C64" i="28"/>
  <c r="C63" i="28"/>
  <c r="C62" i="28"/>
  <c r="C61" i="28"/>
  <c r="C60" i="28"/>
  <c r="C59" i="28"/>
  <c r="C58" i="28"/>
  <c r="C57" i="28"/>
  <c r="C56" i="28"/>
  <c r="C55" i="28"/>
  <c r="C54" i="28"/>
  <c r="C53" i="28"/>
  <c r="C52" i="28"/>
  <c r="C46" i="28"/>
  <c r="C45" i="28"/>
  <c r="C44" i="28"/>
  <c r="C43" i="28"/>
  <c r="C42" i="28"/>
  <c r="C41" i="28"/>
  <c r="C40" i="28"/>
  <c r="C47" i="28" s="1"/>
  <c r="C39" i="28"/>
  <c r="C38" i="28"/>
  <c r="C37" i="28"/>
  <c r="C36" i="28"/>
  <c r="C35" i="28"/>
  <c r="C34" i="28"/>
  <c r="C33" i="28"/>
  <c r="C32" i="28"/>
  <c r="C25" i="28"/>
  <c r="C24" i="28"/>
  <c r="C23" i="28"/>
  <c r="C22" i="28"/>
  <c r="C27" i="28" s="1"/>
  <c r="E125" i="35" s="1"/>
  <c r="C21" i="28"/>
  <c r="C20" i="28"/>
  <c r="C14" i="28"/>
  <c r="C13" i="28"/>
  <c r="C12" i="28"/>
  <c r="C11" i="28"/>
  <c r="C10" i="28"/>
  <c r="C9" i="28"/>
  <c r="C113" i="27"/>
  <c r="C112" i="27"/>
  <c r="C111" i="27"/>
  <c r="C110" i="27"/>
  <c r="C109" i="27"/>
  <c r="C107" i="27"/>
  <c r="C106" i="27"/>
  <c r="C105" i="27"/>
  <c r="C104" i="27"/>
  <c r="C103" i="27"/>
  <c r="C102" i="27"/>
  <c r="C101" i="27"/>
  <c r="C100" i="27"/>
  <c r="C99" i="27"/>
  <c r="C98" i="27"/>
  <c r="C97" i="27"/>
  <c r="C96" i="27"/>
  <c r="C95" i="27"/>
  <c r="C94" i="27"/>
  <c r="C93" i="27"/>
  <c r="C92" i="27"/>
  <c r="C91" i="27"/>
  <c r="C90" i="27"/>
  <c r="C89" i="27"/>
  <c r="C88" i="27"/>
  <c r="C87" i="27"/>
  <c r="C86" i="27"/>
  <c r="C85" i="27"/>
  <c r="C84" i="27"/>
  <c r="C82" i="27"/>
  <c r="C79" i="27"/>
  <c r="C78" i="27"/>
  <c r="C70" i="27"/>
  <c r="C69" i="27"/>
  <c r="C68" i="27"/>
  <c r="C67" i="27"/>
  <c r="C66" i="27"/>
  <c r="C65" i="27"/>
  <c r="C64" i="27"/>
  <c r="C63" i="27"/>
  <c r="C62" i="27"/>
  <c r="C61" i="27"/>
  <c r="C60" i="27"/>
  <c r="C59" i="27"/>
  <c r="C58" i="27"/>
  <c r="C57" i="27"/>
  <c r="C56" i="27"/>
  <c r="C55" i="27"/>
  <c r="C54" i="27"/>
  <c r="C53" i="27"/>
  <c r="C52" i="27"/>
  <c r="C46" i="27"/>
  <c r="C45" i="27"/>
  <c r="C44" i="27"/>
  <c r="C43" i="27"/>
  <c r="C42" i="27"/>
  <c r="C41" i="27"/>
  <c r="C40" i="27"/>
  <c r="C39" i="27"/>
  <c r="C38" i="27"/>
  <c r="C37" i="27"/>
  <c r="C36" i="27"/>
  <c r="C35" i="27"/>
  <c r="C34" i="27"/>
  <c r="C33" i="27"/>
  <c r="C32" i="27"/>
  <c r="C25" i="27"/>
  <c r="C24" i="27"/>
  <c r="C23" i="27"/>
  <c r="C22" i="27"/>
  <c r="C21" i="27"/>
  <c r="C20" i="27"/>
  <c r="C14" i="27"/>
  <c r="C13" i="27"/>
  <c r="C12" i="27"/>
  <c r="C11" i="27"/>
  <c r="C10" i="27"/>
  <c r="C9" i="27"/>
  <c r="AO113" i="27"/>
  <c r="AO112" i="27"/>
  <c r="AO111" i="27"/>
  <c r="AO110" i="27"/>
  <c r="AO109" i="27"/>
  <c r="AO107" i="27"/>
  <c r="AO106" i="27"/>
  <c r="AO105" i="27"/>
  <c r="AO104" i="27"/>
  <c r="AO103" i="27"/>
  <c r="AO102" i="27"/>
  <c r="AO101" i="27"/>
  <c r="AO100" i="27"/>
  <c r="AO99" i="27"/>
  <c r="AO98" i="27"/>
  <c r="AO97" i="27"/>
  <c r="AO96" i="27"/>
  <c r="AO95" i="27"/>
  <c r="AO94" i="27"/>
  <c r="AO93" i="27"/>
  <c r="AO92" i="27"/>
  <c r="AO91" i="27"/>
  <c r="AO90" i="27"/>
  <c r="AO89" i="27"/>
  <c r="AO88" i="27"/>
  <c r="AO87" i="27"/>
  <c r="AO86" i="27"/>
  <c r="AO85" i="27"/>
  <c r="AO84" i="27"/>
  <c r="AO114" i="27"/>
  <c r="AO82" i="27"/>
  <c r="AO79" i="27"/>
  <c r="AO78" i="27"/>
  <c r="AO70" i="27"/>
  <c r="AO69" i="27"/>
  <c r="AO68" i="27"/>
  <c r="AO67" i="27"/>
  <c r="AO66" i="27"/>
  <c r="AO65" i="27"/>
  <c r="AO64" i="27"/>
  <c r="AO63" i="27"/>
  <c r="AO62" i="27"/>
  <c r="AO61" i="27"/>
  <c r="AO60" i="27"/>
  <c r="AO59" i="27"/>
  <c r="AO58" i="27"/>
  <c r="AO57" i="27"/>
  <c r="AO56" i="27"/>
  <c r="AO55" i="27"/>
  <c r="AO54" i="27"/>
  <c r="AO53" i="27"/>
  <c r="AO71" i="27" s="1"/>
  <c r="AO52" i="27"/>
  <c r="AO46" i="27"/>
  <c r="AO45" i="27"/>
  <c r="AO44" i="27"/>
  <c r="AO43" i="27"/>
  <c r="AO42" i="27"/>
  <c r="AO41" i="27"/>
  <c r="AO40" i="27"/>
  <c r="AO39" i="27"/>
  <c r="AO38" i="27"/>
  <c r="AO37" i="27"/>
  <c r="AO36" i="27"/>
  <c r="AO47" i="27" s="1"/>
  <c r="AO35" i="27"/>
  <c r="AO34" i="27"/>
  <c r="AO33" i="27"/>
  <c r="AO32" i="27"/>
  <c r="AO25" i="27"/>
  <c r="AO24" i="27"/>
  <c r="AO23" i="27"/>
  <c r="AO22" i="27"/>
  <c r="AO21" i="27"/>
  <c r="AO20" i="27"/>
  <c r="AO14" i="27"/>
  <c r="AO13" i="27"/>
  <c r="AO15" i="27" s="1"/>
  <c r="AO12" i="27"/>
  <c r="AO11" i="27"/>
  <c r="AO10" i="27"/>
  <c r="AO9" i="27"/>
  <c r="AF113" i="27"/>
  <c r="AF112" i="27"/>
  <c r="AF111" i="27"/>
  <c r="AF110" i="27"/>
  <c r="AF109" i="27"/>
  <c r="AF107" i="27"/>
  <c r="AF106" i="27"/>
  <c r="AF105" i="27"/>
  <c r="AF104" i="27"/>
  <c r="AF103" i="27"/>
  <c r="AF102" i="27"/>
  <c r="AF101" i="27"/>
  <c r="AF100" i="27"/>
  <c r="AF99" i="27"/>
  <c r="AF98" i="27"/>
  <c r="AF97" i="27"/>
  <c r="AF96" i="27"/>
  <c r="AF95" i="27"/>
  <c r="AF94" i="27"/>
  <c r="AF93" i="27"/>
  <c r="AF92" i="27"/>
  <c r="AF91" i="27"/>
  <c r="AF90" i="27"/>
  <c r="AF89" i="27"/>
  <c r="AF88" i="27"/>
  <c r="AF87" i="27"/>
  <c r="AF86" i="27"/>
  <c r="AF85" i="27"/>
  <c r="AF84" i="27"/>
  <c r="AF82" i="27"/>
  <c r="AF79" i="27"/>
  <c r="AF78" i="27"/>
  <c r="AF70" i="27"/>
  <c r="AF69" i="27"/>
  <c r="AF68" i="27"/>
  <c r="AF67" i="27"/>
  <c r="AF66" i="27"/>
  <c r="AF65" i="27"/>
  <c r="AF64" i="27"/>
  <c r="AF63" i="27"/>
  <c r="AF62" i="27"/>
  <c r="AF61" i="27"/>
  <c r="AF60" i="27"/>
  <c r="AF59" i="27"/>
  <c r="AF58" i="27"/>
  <c r="AF57" i="27"/>
  <c r="AF56" i="27"/>
  <c r="AF55" i="27"/>
  <c r="AF54" i="27"/>
  <c r="AF53" i="27"/>
  <c r="AF52" i="27"/>
  <c r="AF46" i="27"/>
  <c r="AF45" i="27"/>
  <c r="AF44" i="27"/>
  <c r="AF43" i="27"/>
  <c r="AF42" i="27"/>
  <c r="AF41" i="27"/>
  <c r="AF40" i="27"/>
  <c r="AF39" i="27"/>
  <c r="AF38" i="27"/>
  <c r="AF37" i="27"/>
  <c r="AF36" i="27"/>
  <c r="AF35" i="27"/>
  <c r="AF34" i="27"/>
  <c r="AF33" i="27"/>
  <c r="AF32" i="27"/>
  <c r="AF25" i="27"/>
  <c r="AF24" i="27"/>
  <c r="AF23" i="27"/>
  <c r="AF22" i="27"/>
  <c r="AF21" i="27"/>
  <c r="AF20" i="27"/>
  <c r="AF14" i="27"/>
  <c r="AF13" i="27"/>
  <c r="AF12" i="27"/>
  <c r="AF15" i="27" s="1"/>
  <c r="AF11" i="27"/>
  <c r="AF10" i="27"/>
  <c r="AF9" i="27"/>
  <c r="W113" i="27"/>
  <c r="W112" i="27"/>
  <c r="W111" i="27"/>
  <c r="W110" i="27"/>
  <c r="W109" i="27"/>
  <c r="W107" i="27"/>
  <c r="W106" i="27"/>
  <c r="W105" i="27"/>
  <c r="W104" i="27"/>
  <c r="W103" i="27"/>
  <c r="W102" i="27"/>
  <c r="W101" i="27"/>
  <c r="W100" i="27"/>
  <c r="W99" i="27"/>
  <c r="W98" i="27"/>
  <c r="W97" i="27"/>
  <c r="W96" i="27"/>
  <c r="W95" i="27"/>
  <c r="W94" i="27"/>
  <c r="W93" i="27"/>
  <c r="W92" i="27"/>
  <c r="W91" i="27"/>
  <c r="W90" i="27"/>
  <c r="W89" i="27"/>
  <c r="W88" i="27"/>
  <c r="W87" i="27"/>
  <c r="W86" i="27"/>
  <c r="W85" i="27"/>
  <c r="W84" i="27"/>
  <c r="W82" i="27"/>
  <c r="W79" i="27"/>
  <c r="W78" i="27"/>
  <c r="W70" i="27"/>
  <c r="W69" i="27"/>
  <c r="W68" i="27"/>
  <c r="W67" i="27"/>
  <c r="W66" i="27"/>
  <c r="W65" i="27"/>
  <c r="W64" i="27"/>
  <c r="W63" i="27"/>
  <c r="W62" i="27"/>
  <c r="W61" i="27"/>
  <c r="W60" i="27"/>
  <c r="W59" i="27"/>
  <c r="W58" i="27"/>
  <c r="W57" i="27"/>
  <c r="W56" i="27"/>
  <c r="W55" i="27"/>
  <c r="W54" i="27"/>
  <c r="W53" i="27"/>
  <c r="W52" i="27"/>
  <c r="W46" i="27"/>
  <c r="W45" i="27"/>
  <c r="W44" i="27"/>
  <c r="W43" i="27"/>
  <c r="W42" i="27"/>
  <c r="W41" i="27"/>
  <c r="W40" i="27"/>
  <c r="W39" i="27"/>
  <c r="W38" i="27"/>
  <c r="W37" i="27"/>
  <c r="W36" i="27"/>
  <c r="W35" i="27"/>
  <c r="W34" i="27"/>
  <c r="W33" i="27"/>
  <c r="W32" i="27"/>
  <c r="W25" i="27"/>
  <c r="W24" i="27"/>
  <c r="W23" i="27"/>
  <c r="W22" i="27"/>
  <c r="W21" i="27"/>
  <c r="W20" i="27"/>
  <c r="W14" i="27"/>
  <c r="W13" i="27"/>
  <c r="W12" i="27"/>
  <c r="W11" i="27"/>
  <c r="W10" i="27"/>
  <c r="W9" i="27"/>
  <c r="N113" i="27"/>
  <c r="N112" i="27"/>
  <c r="N111" i="27"/>
  <c r="N110" i="27"/>
  <c r="N109" i="27"/>
  <c r="N107" i="27"/>
  <c r="N106" i="27"/>
  <c r="N105" i="27"/>
  <c r="N104" i="27"/>
  <c r="N103" i="27"/>
  <c r="N102" i="27"/>
  <c r="N101" i="27"/>
  <c r="N100" i="27"/>
  <c r="N99" i="27"/>
  <c r="N98" i="27"/>
  <c r="N97" i="27"/>
  <c r="N96" i="27"/>
  <c r="N95" i="27"/>
  <c r="N94" i="27"/>
  <c r="N93" i="27"/>
  <c r="N92" i="27"/>
  <c r="N91" i="27"/>
  <c r="N90" i="27"/>
  <c r="N89" i="27"/>
  <c r="N88" i="27"/>
  <c r="N87" i="27"/>
  <c r="N86" i="27"/>
  <c r="N85" i="27"/>
  <c r="N84" i="27"/>
  <c r="N82" i="27"/>
  <c r="N79" i="27"/>
  <c r="N78" i="27"/>
  <c r="N70" i="27"/>
  <c r="N69" i="27"/>
  <c r="N68" i="27"/>
  <c r="N67" i="27"/>
  <c r="N66" i="27"/>
  <c r="N65" i="27"/>
  <c r="N64" i="27"/>
  <c r="N63" i="27"/>
  <c r="N62" i="27"/>
  <c r="N61" i="27"/>
  <c r="N60" i="27"/>
  <c r="N59" i="27"/>
  <c r="N58" i="27"/>
  <c r="N57" i="27"/>
  <c r="N56" i="27"/>
  <c r="N55" i="27"/>
  <c r="N54" i="27"/>
  <c r="N53" i="27"/>
  <c r="N52" i="27"/>
  <c r="N46" i="27"/>
  <c r="N45" i="27"/>
  <c r="N44" i="27"/>
  <c r="N43" i="27"/>
  <c r="N42" i="27"/>
  <c r="N41" i="27"/>
  <c r="N40" i="27"/>
  <c r="N39" i="27"/>
  <c r="N38" i="27"/>
  <c r="N37" i="27"/>
  <c r="N36" i="27"/>
  <c r="N35" i="27"/>
  <c r="N34" i="27"/>
  <c r="N33" i="27"/>
  <c r="N32" i="27"/>
  <c r="N25" i="27"/>
  <c r="N24" i="27"/>
  <c r="N23" i="27"/>
  <c r="N22" i="27"/>
  <c r="N21" i="27"/>
  <c r="N20" i="27"/>
  <c r="N14" i="27"/>
  <c r="N13" i="27"/>
  <c r="N12" i="27"/>
  <c r="N11" i="27"/>
  <c r="N10" i="27"/>
  <c r="N9" i="27"/>
  <c r="AF113" i="26"/>
  <c r="AF112" i="26"/>
  <c r="AF111" i="26"/>
  <c r="AF110" i="26"/>
  <c r="AF109" i="26"/>
  <c r="AF107" i="26"/>
  <c r="AF106" i="26"/>
  <c r="AF105" i="26"/>
  <c r="AF104" i="26"/>
  <c r="AF103" i="26"/>
  <c r="AF102" i="26"/>
  <c r="AF101" i="26"/>
  <c r="AF100" i="26"/>
  <c r="AF99" i="26"/>
  <c r="AF98" i="26"/>
  <c r="AF97" i="26"/>
  <c r="AF96" i="26"/>
  <c r="AF95" i="26"/>
  <c r="AF94" i="26"/>
  <c r="AF93" i="26"/>
  <c r="AF92" i="26"/>
  <c r="AF91" i="26"/>
  <c r="AF90" i="26"/>
  <c r="AF89" i="26"/>
  <c r="AF88" i="26"/>
  <c r="AF87" i="26"/>
  <c r="AF86" i="26"/>
  <c r="AF85" i="26"/>
  <c r="AF84" i="26"/>
  <c r="AF82" i="26"/>
  <c r="AF79" i="26"/>
  <c r="AF78" i="26"/>
  <c r="AF70" i="26"/>
  <c r="AF69" i="26"/>
  <c r="AF68" i="26"/>
  <c r="AF67" i="26"/>
  <c r="AF66" i="26"/>
  <c r="AF65" i="26"/>
  <c r="AF64" i="26"/>
  <c r="AF63" i="26"/>
  <c r="AF62" i="26"/>
  <c r="AF61" i="26"/>
  <c r="AF60" i="26"/>
  <c r="AF59" i="26"/>
  <c r="AF58" i="26"/>
  <c r="AF57" i="26"/>
  <c r="AF56" i="26"/>
  <c r="AF55" i="26"/>
  <c r="AF54" i="26"/>
  <c r="AF53" i="26"/>
  <c r="AF52" i="26"/>
  <c r="AF46" i="26"/>
  <c r="AF45" i="26"/>
  <c r="AF44" i="26"/>
  <c r="AF43" i="26"/>
  <c r="AF42" i="26"/>
  <c r="AF41" i="26"/>
  <c r="AF40" i="26"/>
  <c r="AF39" i="26"/>
  <c r="AF38" i="26"/>
  <c r="AF37" i="26"/>
  <c r="AF36" i="26"/>
  <c r="AF35" i="26"/>
  <c r="AF34" i="26"/>
  <c r="AF33" i="26"/>
  <c r="AF32" i="26"/>
  <c r="AF25" i="26"/>
  <c r="AJ25" i="26" s="1"/>
  <c r="AF24" i="26"/>
  <c r="AF23" i="26"/>
  <c r="AF22" i="26"/>
  <c r="AF21" i="26"/>
  <c r="AF20" i="26"/>
  <c r="AF14" i="26"/>
  <c r="AF13" i="26"/>
  <c r="AF12" i="26"/>
  <c r="AF11" i="26"/>
  <c r="AF10" i="26"/>
  <c r="AF9" i="26"/>
  <c r="W113" i="26"/>
  <c r="W112" i="26"/>
  <c r="W111" i="26"/>
  <c r="W110" i="26"/>
  <c r="W109" i="26"/>
  <c r="W107" i="26"/>
  <c r="W106" i="26"/>
  <c r="W105" i="26"/>
  <c r="W104" i="26"/>
  <c r="W103" i="26"/>
  <c r="W102" i="26"/>
  <c r="W101" i="26"/>
  <c r="W100" i="26"/>
  <c r="W99" i="26"/>
  <c r="W98" i="26"/>
  <c r="W97" i="26"/>
  <c r="W96" i="26"/>
  <c r="W95" i="26"/>
  <c r="W94" i="26"/>
  <c r="W93" i="26"/>
  <c r="W92" i="26"/>
  <c r="W91" i="26"/>
  <c r="W90" i="26"/>
  <c r="W89" i="26"/>
  <c r="W88" i="26"/>
  <c r="W87" i="26"/>
  <c r="W86" i="26"/>
  <c r="W85" i="26"/>
  <c r="W84" i="26"/>
  <c r="W82" i="26"/>
  <c r="W79" i="26"/>
  <c r="W78" i="26"/>
  <c r="W70" i="26"/>
  <c r="W69" i="26"/>
  <c r="W68" i="26"/>
  <c r="W67" i="26"/>
  <c r="W66" i="26"/>
  <c r="W65" i="26"/>
  <c r="W64" i="26"/>
  <c r="W63" i="26"/>
  <c r="W62" i="26"/>
  <c r="W61" i="26"/>
  <c r="W60" i="26"/>
  <c r="W59" i="26"/>
  <c r="W58" i="26"/>
  <c r="W57" i="26"/>
  <c r="W56" i="26"/>
  <c r="W55" i="26"/>
  <c r="W54" i="26"/>
  <c r="W53" i="26"/>
  <c r="W52" i="26"/>
  <c r="W46" i="26"/>
  <c r="W45" i="26"/>
  <c r="W44" i="26"/>
  <c r="W43" i="26"/>
  <c r="W42" i="26"/>
  <c r="W41" i="26"/>
  <c r="W40" i="26"/>
  <c r="W39" i="26"/>
  <c r="W38" i="26"/>
  <c r="W37" i="26"/>
  <c r="W36" i="26"/>
  <c r="W35" i="26"/>
  <c r="W34" i="26"/>
  <c r="W33" i="26"/>
  <c r="W32" i="26"/>
  <c r="W25" i="26"/>
  <c r="AA25" i="26" s="1"/>
  <c r="W24" i="26"/>
  <c r="W27" i="26" s="1"/>
  <c r="W23" i="26"/>
  <c r="W22" i="26"/>
  <c r="W21" i="26"/>
  <c r="W20" i="26"/>
  <c r="W14" i="26"/>
  <c r="W13" i="26"/>
  <c r="W12" i="26"/>
  <c r="W11" i="26"/>
  <c r="W10" i="26"/>
  <c r="W9" i="26"/>
  <c r="N113" i="26"/>
  <c r="N112" i="26"/>
  <c r="N111" i="26"/>
  <c r="N110" i="26"/>
  <c r="N109" i="26"/>
  <c r="N107" i="26"/>
  <c r="N106" i="26"/>
  <c r="N105" i="26"/>
  <c r="N104" i="26"/>
  <c r="N103" i="26"/>
  <c r="N102" i="26"/>
  <c r="N101" i="26"/>
  <c r="N100" i="26"/>
  <c r="N99" i="26"/>
  <c r="N98" i="26"/>
  <c r="N97" i="26"/>
  <c r="N96" i="26"/>
  <c r="N95" i="26"/>
  <c r="N94" i="26"/>
  <c r="N93" i="26"/>
  <c r="N92" i="26"/>
  <c r="N91" i="26"/>
  <c r="N90" i="26"/>
  <c r="N89" i="26"/>
  <c r="N88" i="26"/>
  <c r="N87" i="26"/>
  <c r="N86" i="26"/>
  <c r="N85" i="26"/>
  <c r="N84" i="26"/>
  <c r="N82" i="26"/>
  <c r="N79" i="26"/>
  <c r="N78" i="26"/>
  <c r="N70" i="26"/>
  <c r="N69" i="26"/>
  <c r="N68" i="26"/>
  <c r="N67" i="26"/>
  <c r="N66" i="26"/>
  <c r="N65" i="26"/>
  <c r="N64" i="26"/>
  <c r="N63" i="26"/>
  <c r="N62" i="26"/>
  <c r="N61" i="26"/>
  <c r="N60" i="26"/>
  <c r="N59" i="26"/>
  <c r="N58" i="26"/>
  <c r="N57" i="26"/>
  <c r="N56" i="26"/>
  <c r="N55" i="26"/>
  <c r="N54" i="26"/>
  <c r="N53" i="26"/>
  <c r="N52" i="26"/>
  <c r="N46" i="26"/>
  <c r="N45" i="26"/>
  <c r="N44" i="26"/>
  <c r="N43" i="26"/>
  <c r="N42" i="26"/>
  <c r="N41" i="26"/>
  <c r="N40" i="26"/>
  <c r="N39" i="26"/>
  <c r="N38" i="26"/>
  <c r="N37" i="26"/>
  <c r="N36" i="26"/>
  <c r="N35" i="26"/>
  <c r="N34" i="26"/>
  <c r="N33" i="26"/>
  <c r="N32" i="26"/>
  <c r="N25" i="26"/>
  <c r="N24" i="26"/>
  <c r="N23" i="26"/>
  <c r="N22" i="26"/>
  <c r="N21" i="26"/>
  <c r="N20" i="26"/>
  <c r="N14" i="26"/>
  <c r="N13" i="26"/>
  <c r="N12" i="26"/>
  <c r="N11" i="26"/>
  <c r="N10" i="26"/>
  <c r="N9" i="26"/>
  <c r="AO113" i="26"/>
  <c r="AO112" i="26"/>
  <c r="AO111" i="26"/>
  <c r="AO110" i="26"/>
  <c r="AO109" i="26"/>
  <c r="AO107" i="26"/>
  <c r="AO106" i="26"/>
  <c r="AO105" i="26"/>
  <c r="AO104" i="26"/>
  <c r="AO103" i="26"/>
  <c r="AO102" i="26"/>
  <c r="AO101" i="26"/>
  <c r="AO100" i="26"/>
  <c r="AO99" i="26"/>
  <c r="AO98" i="26"/>
  <c r="AO97" i="26"/>
  <c r="AO96" i="26"/>
  <c r="AO95" i="26"/>
  <c r="AO94" i="26"/>
  <c r="AO93" i="26"/>
  <c r="AO92" i="26"/>
  <c r="AO91" i="26"/>
  <c r="AO90" i="26"/>
  <c r="AO89" i="26"/>
  <c r="AO88" i="26"/>
  <c r="AO87" i="26"/>
  <c r="AO86" i="26"/>
  <c r="AO85" i="26"/>
  <c r="AO84" i="26"/>
  <c r="AO82" i="26"/>
  <c r="AO79" i="26"/>
  <c r="AO78" i="26"/>
  <c r="AO70" i="26"/>
  <c r="AO69" i="26"/>
  <c r="AO68" i="26"/>
  <c r="AO67" i="26"/>
  <c r="AO66" i="26"/>
  <c r="AO65" i="26"/>
  <c r="AO64" i="26"/>
  <c r="AO63" i="26"/>
  <c r="AO62" i="26"/>
  <c r="AO61" i="26"/>
  <c r="AO60" i="26"/>
  <c r="AO59" i="26"/>
  <c r="AO58" i="26"/>
  <c r="AO57" i="26"/>
  <c r="AO71" i="26" s="1"/>
  <c r="AO56" i="26"/>
  <c r="AO55" i="26"/>
  <c r="AO54" i="26"/>
  <c r="AO53" i="26"/>
  <c r="AO52" i="26"/>
  <c r="AO46" i="26"/>
  <c r="AO45" i="26"/>
  <c r="AO44" i="26"/>
  <c r="AO43" i="26"/>
  <c r="AO42" i="26"/>
  <c r="AO41" i="26"/>
  <c r="AO40" i="26"/>
  <c r="AO39" i="26"/>
  <c r="AO38" i="26"/>
  <c r="AO37" i="26"/>
  <c r="AO36" i="26"/>
  <c r="AO35" i="26"/>
  <c r="AO34" i="26"/>
  <c r="AO33" i="26"/>
  <c r="AO32" i="26"/>
  <c r="AO25" i="26"/>
  <c r="AO24" i="26"/>
  <c r="AO23" i="26"/>
  <c r="AO22" i="26"/>
  <c r="AO21" i="26"/>
  <c r="AO20" i="26"/>
  <c r="AO14" i="26"/>
  <c r="AO13" i="26"/>
  <c r="AO12" i="26"/>
  <c r="AO11" i="26"/>
  <c r="AO10" i="26"/>
  <c r="AO9" i="26"/>
  <c r="C113" i="26"/>
  <c r="C112" i="26"/>
  <c r="C111" i="26"/>
  <c r="C110" i="26"/>
  <c r="C109" i="26"/>
  <c r="C107" i="26"/>
  <c r="C106" i="26"/>
  <c r="C105" i="26"/>
  <c r="C104" i="26"/>
  <c r="C103" i="26"/>
  <c r="C102" i="26"/>
  <c r="C101" i="26"/>
  <c r="C100" i="26"/>
  <c r="C99" i="26"/>
  <c r="C98" i="26"/>
  <c r="C97" i="26"/>
  <c r="C96" i="26"/>
  <c r="C95" i="26"/>
  <c r="C94" i="26"/>
  <c r="C93" i="26"/>
  <c r="C92" i="26"/>
  <c r="C91" i="26"/>
  <c r="C90" i="26"/>
  <c r="C89" i="26"/>
  <c r="C88" i="26"/>
  <c r="C87" i="26"/>
  <c r="C86" i="26"/>
  <c r="C85" i="26"/>
  <c r="C84" i="26"/>
  <c r="C82" i="26"/>
  <c r="C79" i="26"/>
  <c r="C78" i="26"/>
  <c r="C70" i="26"/>
  <c r="C69" i="26"/>
  <c r="C68" i="26"/>
  <c r="C67" i="26"/>
  <c r="C66" i="26"/>
  <c r="C65" i="26"/>
  <c r="C64" i="26"/>
  <c r="C63" i="26"/>
  <c r="C62" i="26"/>
  <c r="C61" i="26"/>
  <c r="C60" i="26"/>
  <c r="C71" i="26" s="1"/>
  <c r="C59" i="26"/>
  <c r="C58" i="26"/>
  <c r="C57" i="26"/>
  <c r="C56" i="26"/>
  <c r="C55" i="26"/>
  <c r="C54" i="26"/>
  <c r="C53" i="26"/>
  <c r="C52" i="26"/>
  <c r="C46" i="26"/>
  <c r="C45" i="26"/>
  <c r="C44" i="26"/>
  <c r="C43" i="26"/>
  <c r="C42" i="26"/>
  <c r="C41" i="26"/>
  <c r="C40" i="26"/>
  <c r="C39" i="26"/>
  <c r="C38" i="26"/>
  <c r="C37" i="26"/>
  <c r="C36" i="26"/>
  <c r="C35" i="26"/>
  <c r="C34" i="26"/>
  <c r="C33" i="26"/>
  <c r="C32" i="26"/>
  <c r="F25" i="26"/>
  <c r="C24" i="26"/>
  <c r="C23" i="26"/>
  <c r="C22" i="26"/>
  <c r="C21" i="26"/>
  <c r="C20" i="26"/>
  <c r="C14" i="26"/>
  <c r="C13" i="26"/>
  <c r="C12" i="26"/>
  <c r="C11" i="26"/>
  <c r="C9" i="26"/>
  <c r="AO124" i="33"/>
  <c r="AF124" i="33"/>
  <c r="W124" i="33"/>
  <c r="N124" i="33"/>
  <c r="C124" i="33"/>
  <c r="AO120" i="33"/>
  <c r="AF120" i="33"/>
  <c r="W120" i="33"/>
  <c r="N120" i="33"/>
  <c r="C120" i="33"/>
  <c r="AR115" i="33"/>
  <c r="AI115" i="33"/>
  <c r="Z115" i="33"/>
  <c r="Q115" i="33"/>
  <c r="F115" i="33"/>
  <c r="AR72" i="33"/>
  <c r="AI72" i="33"/>
  <c r="Z72" i="33"/>
  <c r="Q72" i="33"/>
  <c r="F72" i="33"/>
  <c r="AA61" i="33"/>
  <c r="Z61" i="33"/>
  <c r="Q61" i="33"/>
  <c r="G61" i="33"/>
  <c r="F61" i="33"/>
  <c r="AR48" i="33"/>
  <c r="AI48" i="33"/>
  <c r="Z48" i="33"/>
  <c r="Q48" i="33"/>
  <c r="F48" i="33"/>
  <c r="AR28" i="33"/>
  <c r="AI28" i="33"/>
  <c r="Z28" i="33"/>
  <c r="Q28" i="33"/>
  <c r="F28" i="33"/>
  <c r="AS26" i="33"/>
  <c r="AR26" i="33"/>
  <c r="AJ26" i="33"/>
  <c r="AI26" i="33"/>
  <c r="AA26" i="33"/>
  <c r="Z26" i="33"/>
  <c r="R26" i="33"/>
  <c r="Q26" i="33"/>
  <c r="G26" i="33"/>
  <c r="F26" i="33"/>
  <c r="AS25" i="33"/>
  <c r="AR25" i="33"/>
  <c r="AJ25" i="33"/>
  <c r="AI25" i="33"/>
  <c r="Q25" i="33"/>
  <c r="G25" i="33"/>
  <c r="AR16" i="33"/>
  <c r="AI16" i="33"/>
  <c r="Z16" i="33"/>
  <c r="Q16" i="33"/>
  <c r="F16" i="33"/>
  <c r="AS14" i="33"/>
  <c r="AR14" i="33"/>
  <c r="G14" i="33"/>
  <c r="AS13" i="33"/>
  <c r="AR13" i="33"/>
  <c r="AJ13" i="33"/>
  <c r="AI13" i="33"/>
  <c r="Z13" i="33"/>
  <c r="AA13" i="33"/>
  <c r="Z12" i="33"/>
  <c r="AA12" i="33"/>
  <c r="K12" i="33"/>
  <c r="AJ11" i="33"/>
  <c r="Q11" i="33"/>
  <c r="R11" i="33"/>
  <c r="K11" i="33"/>
  <c r="F11" i="33"/>
  <c r="AJ10" i="33"/>
  <c r="G10" i="33"/>
  <c r="F10" i="33"/>
  <c r="AO124" i="32"/>
  <c r="AF124" i="32"/>
  <c r="W124" i="32"/>
  <c r="N124" i="32"/>
  <c r="C124" i="32"/>
  <c r="AO120" i="32"/>
  <c r="AF120" i="32"/>
  <c r="W120" i="32"/>
  <c r="N120" i="32"/>
  <c r="C120" i="32"/>
  <c r="AR115" i="32"/>
  <c r="AI115" i="32"/>
  <c r="Z115" i="32"/>
  <c r="Q115" i="32"/>
  <c r="F115" i="32"/>
  <c r="AR72" i="32"/>
  <c r="AI72" i="32"/>
  <c r="Z72" i="32"/>
  <c r="Q72" i="32"/>
  <c r="F72" i="32"/>
  <c r="AA61" i="32"/>
  <c r="Z61" i="32"/>
  <c r="R61" i="32"/>
  <c r="Q61" i="32"/>
  <c r="G61" i="32"/>
  <c r="F61" i="32"/>
  <c r="AR48" i="32"/>
  <c r="AI48" i="32"/>
  <c r="Z48" i="32"/>
  <c r="Q48" i="32"/>
  <c r="F48" i="32"/>
  <c r="AR28" i="32"/>
  <c r="AI28" i="32"/>
  <c r="Z28" i="32"/>
  <c r="Q28" i="32"/>
  <c r="F28" i="32"/>
  <c r="AF27" i="32"/>
  <c r="AS26" i="32"/>
  <c r="AR26" i="32"/>
  <c r="AJ26" i="32"/>
  <c r="AI26" i="32"/>
  <c r="AA26" i="32"/>
  <c r="Z26" i="32"/>
  <c r="R26" i="32"/>
  <c r="Q26" i="32"/>
  <c r="G26" i="32"/>
  <c r="F26" i="32"/>
  <c r="AS25" i="32"/>
  <c r="AJ25" i="32"/>
  <c r="Q25" i="32"/>
  <c r="R25" i="32"/>
  <c r="G25" i="32"/>
  <c r="F25" i="32"/>
  <c r="AR16" i="32"/>
  <c r="AI16" i="32"/>
  <c r="Z16" i="32"/>
  <c r="Q16" i="32"/>
  <c r="F16" i="32"/>
  <c r="AS14" i="32"/>
  <c r="AR14" i="32"/>
  <c r="K12" i="32"/>
  <c r="AS11" i="32"/>
  <c r="AJ11" i="32"/>
  <c r="Z11" i="32"/>
  <c r="AA11" i="32"/>
  <c r="K11" i="32"/>
  <c r="AS10" i="32"/>
  <c r="AR10" i="32"/>
  <c r="AA10" i="32"/>
  <c r="R10" i="32"/>
  <c r="AO124" i="31"/>
  <c r="AF124" i="31"/>
  <c r="W124" i="31"/>
  <c r="N124" i="31"/>
  <c r="C124" i="31"/>
  <c r="AO120" i="31"/>
  <c r="AF120" i="31"/>
  <c r="W120" i="31"/>
  <c r="N120" i="31"/>
  <c r="C120" i="31"/>
  <c r="AR115" i="31"/>
  <c r="AI115" i="31"/>
  <c r="Z115" i="31"/>
  <c r="Q115" i="31"/>
  <c r="F115" i="31"/>
  <c r="AR72" i="31"/>
  <c r="AI72" i="31"/>
  <c r="Z72" i="31"/>
  <c r="Q72" i="31"/>
  <c r="F72" i="31"/>
  <c r="AS61" i="31"/>
  <c r="AR61" i="31"/>
  <c r="AA61" i="31"/>
  <c r="Z61" i="31"/>
  <c r="AR48" i="31"/>
  <c r="AI48" i="31"/>
  <c r="Z48" i="31"/>
  <c r="Q48" i="31"/>
  <c r="F48" i="31"/>
  <c r="AR28" i="31"/>
  <c r="AI28" i="31"/>
  <c r="Z28" i="31"/>
  <c r="Q28" i="31"/>
  <c r="F28" i="31"/>
  <c r="AS26" i="31"/>
  <c r="AR26" i="31"/>
  <c r="AJ26" i="31"/>
  <c r="AI26" i="31"/>
  <c r="AA26" i="31"/>
  <c r="Z26" i="31"/>
  <c r="R26" i="31"/>
  <c r="Q26" i="31"/>
  <c r="G26" i="31"/>
  <c r="F26" i="31"/>
  <c r="AS25" i="31"/>
  <c r="AJ25" i="31"/>
  <c r="Z25" i="31"/>
  <c r="R25" i="31"/>
  <c r="Q25" i="31"/>
  <c r="G25" i="31"/>
  <c r="F25" i="31"/>
  <c r="AO27" i="31"/>
  <c r="AR16" i="31"/>
  <c r="AI16" i="31"/>
  <c r="Z16" i="31"/>
  <c r="Q16" i="31"/>
  <c r="AS14" i="31"/>
  <c r="AR14" i="31"/>
  <c r="AI14" i="31"/>
  <c r="AJ14" i="31"/>
  <c r="R14" i="31"/>
  <c r="G14" i="31"/>
  <c r="AJ13" i="31"/>
  <c r="AI13" i="31"/>
  <c r="AA13" i="31"/>
  <c r="Z13" i="31"/>
  <c r="AS12" i="31"/>
  <c r="AR12" i="31"/>
  <c r="AA12" i="31"/>
  <c r="Z12" i="31"/>
  <c r="K12" i="31"/>
  <c r="AS11" i="31"/>
  <c r="AR11" i="31"/>
  <c r="AA11" i="31"/>
  <c r="Z11" i="31"/>
  <c r="K11" i="31"/>
  <c r="AS10" i="31"/>
  <c r="AR10" i="31"/>
  <c r="AA10" i="31"/>
  <c r="Z10" i="31"/>
  <c r="G10" i="31"/>
  <c r="F10" i="31"/>
  <c r="AO124" i="30"/>
  <c r="AF124" i="30"/>
  <c r="W124" i="30"/>
  <c r="N124" i="30"/>
  <c r="C124" i="30"/>
  <c r="AO120" i="30"/>
  <c r="AF120" i="30"/>
  <c r="W120" i="30"/>
  <c r="N120" i="30"/>
  <c r="C120" i="30"/>
  <c r="AR115" i="30"/>
  <c r="AI115" i="30"/>
  <c r="Z115" i="30"/>
  <c r="Q115" i="30"/>
  <c r="F115" i="30"/>
  <c r="AR72" i="30"/>
  <c r="AI72" i="30"/>
  <c r="Z72" i="30"/>
  <c r="Q72" i="30"/>
  <c r="F72" i="30"/>
  <c r="AR61" i="30"/>
  <c r="AS61" i="30"/>
  <c r="Z61" i="30"/>
  <c r="AA61" i="30"/>
  <c r="R61" i="30"/>
  <c r="Q61" i="30"/>
  <c r="AR48" i="30"/>
  <c r="AI48" i="30"/>
  <c r="Z48" i="30"/>
  <c r="Q48" i="30"/>
  <c r="F48" i="30"/>
  <c r="AR28" i="30"/>
  <c r="AI28" i="30"/>
  <c r="Z28" i="30"/>
  <c r="Q28" i="30"/>
  <c r="F28" i="30"/>
  <c r="AS26" i="30"/>
  <c r="AR26" i="30"/>
  <c r="AJ26" i="30"/>
  <c r="AI26" i="30"/>
  <c r="AA26" i="30"/>
  <c r="Z26" i="30"/>
  <c r="R26" i="30"/>
  <c r="Q26" i="30"/>
  <c r="G26" i="30"/>
  <c r="F26" i="30"/>
  <c r="AR25" i="30"/>
  <c r="AS25" i="30"/>
  <c r="AJ25" i="30"/>
  <c r="AI25" i="30"/>
  <c r="Q25" i="30"/>
  <c r="G25" i="30"/>
  <c r="F25" i="30"/>
  <c r="AR16" i="30"/>
  <c r="AI16" i="30"/>
  <c r="Z16" i="30"/>
  <c r="Q16" i="30"/>
  <c r="F16" i="30"/>
  <c r="K12" i="30"/>
  <c r="K11" i="30"/>
  <c r="AO124" i="29"/>
  <c r="AF124" i="29"/>
  <c r="W124" i="29"/>
  <c r="N124" i="29"/>
  <c r="C124" i="29"/>
  <c r="AO120" i="29"/>
  <c r="AF120" i="29"/>
  <c r="W120" i="29"/>
  <c r="N120" i="29"/>
  <c r="C120" i="29"/>
  <c r="AR115" i="29"/>
  <c r="AI115" i="29"/>
  <c r="Z115" i="29"/>
  <c r="Q115" i="29"/>
  <c r="F115" i="29"/>
  <c r="AF114" i="29"/>
  <c r="AR72" i="29"/>
  <c r="AI72" i="29"/>
  <c r="Z72" i="29"/>
  <c r="Q72" i="29"/>
  <c r="F72" i="29"/>
  <c r="AJ61" i="29"/>
  <c r="AI61" i="29"/>
  <c r="R61" i="29"/>
  <c r="Q61" i="29"/>
  <c r="F61" i="29"/>
  <c r="G61" i="29"/>
  <c r="AR48" i="29"/>
  <c r="AI48" i="29"/>
  <c r="Z48" i="29"/>
  <c r="Q48" i="29"/>
  <c r="F48" i="29"/>
  <c r="AR28" i="29"/>
  <c r="AI28" i="29"/>
  <c r="Z28" i="29"/>
  <c r="Q28" i="29"/>
  <c r="F28" i="29"/>
  <c r="N27" i="29"/>
  <c r="AS26" i="29"/>
  <c r="AR26" i="29"/>
  <c r="AJ26" i="29"/>
  <c r="AI26" i="29"/>
  <c r="AA26" i="29"/>
  <c r="Z26" i="29"/>
  <c r="R26" i="29"/>
  <c r="Q26" i="29"/>
  <c r="G26" i="29"/>
  <c r="F26" i="29"/>
  <c r="Z25" i="29"/>
  <c r="R25" i="29"/>
  <c r="Q25" i="29"/>
  <c r="G25" i="29"/>
  <c r="F25" i="29"/>
  <c r="AR16" i="29"/>
  <c r="AI16" i="29"/>
  <c r="Z16" i="29"/>
  <c r="Q16" i="29"/>
  <c r="F16" i="29"/>
  <c r="K12" i="29"/>
  <c r="K11" i="29"/>
  <c r="C15" i="29"/>
  <c r="AO124" i="28"/>
  <c r="AF124" i="28"/>
  <c r="W124" i="28"/>
  <c r="N124" i="28"/>
  <c r="C124" i="28"/>
  <c r="AO120" i="28"/>
  <c r="AF120" i="28"/>
  <c r="W120" i="28"/>
  <c r="N120" i="28"/>
  <c r="C120" i="28"/>
  <c r="AR115" i="28"/>
  <c r="AI115" i="28"/>
  <c r="Z115" i="28"/>
  <c r="Q115" i="28"/>
  <c r="F115" i="28"/>
  <c r="AR72" i="28"/>
  <c r="AI72" i="28"/>
  <c r="Z72" i="28"/>
  <c r="Q72" i="28"/>
  <c r="F72" i="28"/>
  <c r="AR61" i="28"/>
  <c r="AJ61" i="28"/>
  <c r="AI61" i="28"/>
  <c r="Z61" i="28"/>
  <c r="G61" i="28"/>
  <c r="F61" i="28"/>
  <c r="AR48" i="28"/>
  <c r="AI48" i="28"/>
  <c r="Z48" i="28"/>
  <c r="Q48" i="28"/>
  <c r="F48" i="28"/>
  <c r="AO47" i="28"/>
  <c r="AR28" i="28"/>
  <c r="AI28" i="28"/>
  <c r="Z28" i="28"/>
  <c r="Q28" i="28"/>
  <c r="F28" i="28"/>
  <c r="N27" i="28"/>
  <c r="AS26" i="28"/>
  <c r="AR26" i="28"/>
  <c r="AJ26" i="28"/>
  <c r="AI26" i="28"/>
  <c r="AA26" i="28"/>
  <c r="Z26" i="28"/>
  <c r="R26" i="28"/>
  <c r="Q26" i="28"/>
  <c r="G26" i="28"/>
  <c r="F26" i="28"/>
  <c r="AS25" i="28"/>
  <c r="AR25" i="28"/>
  <c r="AI25" i="28"/>
  <c r="AJ25" i="28"/>
  <c r="R25" i="28"/>
  <c r="Q25" i="28"/>
  <c r="AR16" i="28"/>
  <c r="AI16" i="28"/>
  <c r="Z16" i="28"/>
  <c r="Q16" i="28"/>
  <c r="F16" i="28"/>
  <c r="K12" i="28"/>
  <c r="K11" i="28"/>
  <c r="AO15" i="28"/>
  <c r="W15" i="28"/>
  <c r="C15" i="28"/>
  <c r="E145" i="35" s="1"/>
  <c r="P145" i="35" s="1"/>
  <c r="AO124" i="27"/>
  <c r="AF124" i="27"/>
  <c r="W124" i="27"/>
  <c r="N124" i="27"/>
  <c r="C124" i="27"/>
  <c r="AO120" i="27"/>
  <c r="AF120" i="27"/>
  <c r="W120" i="27"/>
  <c r="N120" i="27"/>
  <c r="C120" i="27"/>
  <c r="AR115" i="27"/>
  <c r="AI115" i="27"/>
  <c r="Z115" i="27"/>
  <c r="Q115" i="27"/>
  <c r="F115" i="27"/>
  <c r="AR72" i="27"/>
  <c r="AI72" i="27"/>
  <c r="Z72" i="27"/>
  <c r="Q72" i="27"/>
  <c r="F72" i="27"/>
  <c r="AF71" i="27"/>
  <c r="AS61" i="27"/>
  <c r="AR61" i="27"/>
  <c r="AJ61" i="27"/>
  <c r="AA61" i="27"/>
  <c r="Z61" i="27"/>
  <c r="G61" i="27"/>
  <c r="F61" i="27"/>
  <c r="AR48" i="27"/>
  <c r="AI48" i="27"/>
  <c r="Z48" i="27"/>
  <c r="Q48" i="27"/>
  <c r="F48" i="27"/>
  <c r="AR28" i="27"/>
  <c r="AI28" i="27"/>
  <c r="Z28" i="27"/>
  <c r="Q28" i="27"/>
  <c r="F28" i="27"/>
  <c r="AS26" i="27"/>
  <c r="AR26" i="27"/>
  <c r="AJ26" i="27"/>
  <c r="AI26" i="27"/>
  <c r="AA26" i="27"/>
  <c r="Z26" i="27"/>
  <c r="R26" i="27"/>
  <c r="Q26" i="27"/>
  <c r="G26" i="27"/>
  <c r="F26" i="27"/>
  <c r="AR25" i="27"/>
  <c r="AS25" i="27"/>
  <c r="AJ25" i="27"/>
  <c r="AI25" i="27"/>
  <c r="AA25" i="27"/>
  <c r="Z25" i="27"/>
  <c r="Q25" i="27"/>
  <c r="F25" i="27"/>
  <c r="G25" i="27"/>
  <c r="AO27" i="27"/>
  <c r="W27" i="27"/>
  <c r="AR16" i="27"/>
  <c r="AI16" i="27"/>
  <c r="Z16" i="27"/>
  <c r="Q16" i="27"/>
  <c r="F16" i="27"/>
  <c r="K12" i="27"/>
  <c r="K11" i="27"/>
  <c r="AO124" i="26"/>
  <c r="AF124" i="26"/>
  <c r="W124" i="26"/>
  <c r="N124" i="26"/>
  <c r="C124" i="26"/>
  <c r="AO120" i="26"/>
  <c r="AF120" i="26"/>
  <c r="W120" i="26"/>
  <c r="N120" i="26"/>
  <c r="C120" i="26"/>
  <c r="AR115" i="26"/>
  <c r="AI115" i="26"/>
  <c r="Z115" i="26"/>
  <c r="Q115" i="26"/>
  <c r="F115" i="26"/>
  <c r="AR72" i="26"/>
  <c r="AI72" i="26"/>
  <c r="Z72" i="26"/>
  <c r="Q72" i="26"/>
  <c r="F72" i="26"/>
  <c r="AR61" i="26"/>
  <c r="AS61" i="26"/>
  <c r="AA61" i="26"/>
  <c r="Z61" i="26"/>
  <c r="Q61" i="26"/>
  <c r="R61" i="26"/>
  <c r="G61" i="26"/>
  <c r="F61" i="26"/>
  <c r="AR48" i="26"/>
  <c r="AI48" i="26"/>
  <c r="Z48" i="26"/>
  <c r="Q48" i="26"/>
  <c r="F48" i="26"/>
  <c r="N47" i="26"/>
  <c r="AR28" i="26"/>
  <c r="AI28" i="26"/>
  <c r="Z28" i="26"/>
  <c r="Q28" i="26"/>
  <c r="F28" i="26"/>
  <c r="AS26" i="26"/>
  <c r="AR26" i="26"/>
  <c r="AJ26" i="26"/>
  <c r="AI26" i="26"/>
  <c r="AA26" i="26"/>
  <c r="Z26" i="26"/>
  <c r="R26" i="26"/>
  <c r="Q26" i="26"/>
  <c r="G26" i="26"/>
  <c r="F26" i="26"/>
  <c r="AS25" i="26"/>
  <c r="AR25" i="26"/>
  <c r="R25" i="26"/>
  <c r="Q25" i="26"/>
  <c r="AO27" i="26"/>
  <c r="AR16" i="26"/>
  <c r="AI16" i="26"/>
  <c r="Z16" i="26"/>
  <c r="Q16" i="26"/>
  <c r="F16" i="26"/>
  <c r="K12" i="26"/>
  <c r="K11" i="26"/>
  <c r="C15" i="26"/>
  <c r="W15" i="26"/>
  <c r="E9" i="26"/>
  <c r="G9" i="26" s="1"/>
  <c r="AO124" i="22"/>
  <c r="AO120" i="22"/>
  <c r="AR115" i="22"/>
  <c r="AO113" i="22"/>
  <c r="AO112" i="22"/>
  <c r="AO111" i="22"/>
  <c r="AO110" i="22"/>
  <c r="AO109" i="22"/>
  <c r="AO108" i="22"/>
  <c r="AO107" i="22"/>
  <c r="AO106" i="22"/>
  <c r="AO103" i="22"/>
  <c r="AO102" i="22"/>
  <c r="AO101" i="22"/>
  <c r="AO100" i="22"/>
  <c r="AO99" i="22"/>
  <c r="AO98" i="22"/>
  <c r="AO97" i="22"/>
  <c r="AO96" i="22"/>
  <c r="AO95" i="22"/>
  <c r="AO94" i="22"/>
  <c r="AO93" i="22"/>
  <c r="AO92" i="22"/>
  <c r="AO91" i="22"/>
  <c r="AO90" i="22"/>
  <c r="AO89" i="22"/>
  <c r="AO88" i="22"/>
  <c r="AO87" i="22"/>
  <c r="AO86" i="22"/>
  <c r="AO85" i="22"/>
  <c r="AO84" i="22"/>
  <c r="AO83" i="22"/>
  <c r="AO82" i="22"/>
  <c r="AO81" i="22"/>
  <c r="AO80" i="22"/>
  <c r="AO79" i="22"/>
  <c r="AO77" i="22"/>
  <c r="AO114" i="22" s="1"/>
  <c r="AR72" i="22"/>
  <c r="AO70" i="22"/>
  <c r="AO69" i="22"/>
  <c r="AO68" i="22"/>
  <c r="AO67" i="22"/>
  <c r="AO66" i="22"/>
  <c r="AO65" i="22"/>
  <c r="AO64" i="22"/>
  <c r="AO63" i="22"/>
  <c r="AO62" i="22"/>
  <c r="AO60" i="22"/>
  <c r="AO59" i="22"/>
  <c r="AO58" i="22"/>
  <c r="AO57" i="22"/>
  <c r="AO56" i="22"/>
  <c r="AO55" i="22"/>
  <c r="AO54" i="22"/>
  <c r="AO53" i="22"/>
  <c r="AO71" i="22" s="1"/>
  <c r="AO52" i="22"/>
  <c r="AR48" i="22"/>
  <c r="AO46" i="22"/>
  <c r="AO45" i="22"/>
  <c r="AO44" i="22"/>
  <c r="AO43" i="22"/>
  <c r="AO42" i="22"/>
  <c r="AO41" i="22"/>
  <c r="AO40" i="22"/>
  <c r="AO39" i="22"/>
  <c r="AO38" i="22"/>
  <c r="AO37" i="22"/>
  <c r="AO36" i="22"/>
  <c r="AO35" i="22"/>
  <c r="AO34" i="22"/>
  <c r="AO33" i="22"/>
  <c r="AO47" i="22" s="1"/>
  <c r="AO32" i="22"/>
  <c r="AR28" i="22"/>
  <c r="AS26" i="22"/>
  <c r="AR26" i="22"/>
  <c r="AO25" i="22"/>
  <c r="AS25" i="22" s="1"/>
  <c r="AO24" i="22"/>
  <c r="AO23" i="22"/>
  <c r="AO22" i="22"/>
  <c r="AO21" i="22"/>
  <c r="AO20" i="22"/>
  <c r="AR16" i="22"/>
  <c r="AO14" i="22"/>
  <c r="AO13" i="22"/>
  <c r="AO12" i="22"/>
  <c r="AO11" i="22"/>
  <c r="AO10" i="22"/>
  <c r="AO9" i="22"/>
  <c r="AO15" i="22" s="1"/>
  <c r="AF124" i="22"/>
  <c r="AF120" i="22"/>
  <c r="AI115" i="22"/>
  <c r="AF113" i="22"/>
  <c r="AF112" i="22"/>
  <c r="AF111" i="22"/>
  <c r="AF110" i="22"/>
  <c r="AF109" i="22"/>
  <c r="AF108" i="22"/>
  <c r="AF107" i="22"/>
  <c r="AF106" i="22"/>
  <c r="AF103" i="22"/>
  <c r="AF102" i="22"/>
  <c r="AF101" i="22"/>
  <c r="AF100" i="22"/>
  <c r="AF99" i="22"/>
  <c r="AF98" i="22"/>
  <c r="AF97" i="22"/>
  <c r="AF96" i="22"/>
  <c r="AF95" i="22"/>
  <c r="AF94" i="22"/>
  <c r="AF93" i="22"/>
  <c r="AF92" i="22"/>
  <c r="AF91" i="22"/>
  <c r="AF90" i="22"/>
  <c r="AF89" i="22"/>
  <c r="AF88" i="22"/>
  <c r="AF87" i="22"/>
  <c r="AF86" i="22"/>
  <c r="AF85" i="22"/>
  <c r="AF84" i="22"/>
  <c r="AF83" i="22"/>
  <c r="AF82" i="22"/>
  <c r="AF81" i="22"/>
  <c r="AF80" i="22"/>
  <c r="AF79" i="22"/>
  <c r="AF77" i="22"/>
  <c r="AF114" i="22" s="1"/>
  <c r="AI72" i="22"/>
  <c r="AF70" i="22"/>
  <c r="AF69" i="22"/>
  <c r="AF68" i="22"/>
  <c r="AF67" i="22"/>
  <c r="AF66" i="22"/>
  <c r="AF65" i="22"/>
  <c r="AF64" i="22"/>
  <c r="AF63" i="22"/>
  <c r="AF62" i="22"/>
  <c r="AF60" i="22"/>
  <c r="AF59" i="22"/>
  <c r="AF58" i="22"/>
  <c r="AF57" i="22"/>
  <c r="AF56" i="22"/>
  <c r="AF55" i="22"/>
  <c r="AF54" i="22"/>
  <c r="AF53" i="22"/>
  <c r="AF52" i="22"/>
  <c r="AI48" i="22"/>
  <c r="AF46" i="22"/>
  <c r="AF45" i="22"/>
  <c r="AF44" i="22"/>
  <c r="AF43" i="22"/>
  <c r="AF42" i="22"/>
  <c r="AF41" i="22"/>
  <c r="AF40" i="22"/>
  <c r="AF39" i="22"/>
  <c r="AF38" i="22"/>
  <c r="AF37" i="22"/>
  <c r="AF36" i="22"/>
  <c r="AF35" i="22"/>
  <c r="AF34" i="22"/>
  <c r="AF33" i="22"/>
  <c r="AF47" i="22" s="1"/>
  <c r="AF32" i="22"/>
  <c r="AI28" i="22"/>
  <c r="AJ26" i="22"/>
  <c r="AI26" i="22"/>
  <c r="AF25" i="22"/>
  <c r="AI25" i="22" s="1"/>
  <c r="AF24" i="22"/>
  <c r="AF23" i="22"/>
  <c r="AF22" i="22"/>
  <c r="AF21" i="22"/>
  <c r="AF20" i="22"/>
  <c r="AI16" i="22"/>
  <c r="AF14" i="22"/>
  <c r="AF13" i="22"/>
  <c r="AF12" i="22"/>
  <c r="AF11" i="22"/>
  <c r="AF15" i="22" s="1"/>
  <c r="AF10" i="22"/>
  <c r="AF9" i="22"/>
  <c r="W124" i="22"/>
  <c r="W120" i="22"/>
  <c r="Z115" i="22"/>
  <c r="W113" i="22"/>
  <c r="W112" i="22"/>
  <c r="W111" i="22"/>
  <c r="W110" i="22"/>
  <c r="W109" i="22"/>
  <c r="W108" i="22"/>
  <c r="W107" i="22"/>
  <c r="W106" i="22"/>
  <c r="W103" i="22"/>
  <c r="W102" i="22"/>
  <c r="W101" i="22"/>
  <c r="W100" i="22"/>
  <c r="W99" i="22"/>
  <c r="W98" i="22"/>
  <c r="W97" i="22"/>
  <c r="W96" i="22"/>
  <c r="W95" i="22"/>
  <c r="W94" i="22"/>
  <c r="W93" i="22"/>
  <c r="W92" i="22"/>
  <c r="W91" i="22"/>
  <c r="W90" i="22"/>
  <c r="W89" i="22"/>
  <c r="W88" i="22"/>
  <c r="W87" i="22"/>
  <c r="W86" i="22"/>
  <c r="W85" i="22"/>
  <c r="W84" i="22"/>
  <c r="W83" i="22"/>
  <c r="W82" i="22"/>
  <c r="W81" i="22"/>
  <c r="W80" i="22"/>
  <c r="W79" i="22"/>
  <c r="W77" i="22"/>
  <c r="W114" i="22" s="1"/>
  <c r="Z72" i="22"/>
  <c r="W70" i="22"/>
  <c r="W69" i="22"/>
  <c r="W68" i="22"/>
  <c r="W67" i="22"/>
  <c r="W66" i="22"/>
  <c r="W65" i="22"/>
  <c r="W64" i="22"/>
  <c r="W63" i="22"/>
  <c r="W62" i="22"/>
  <c r="W60" i="22"/>
  <c r="W59" i="22"/>
  <c r="W58" i="22"/>
  <c r="W57" i="22"/>
  <c r="W56" i="22"/>
  <c r="W55" i="22"/>
  <c r="W54" i="22"/>
  <c r="W53" i="22"/>
  <c r="W52" i="22"/>
  <c r="Z48" i="22"/>
  <c r="W46" i="22"/>
  <c r="W45" i="22"/>
  <c r="W44" i="22"/>
  <c r="W43" i="22"/>
  <c r="W42" i="22"/>
  <c r="W41" i="22"/>
  <c r="W40" i="22"/>
  <c r="W39" i="22"/>
  <c r="W38" i="22"/>
  <c r="W37" i="22"/>
  <c r="W36" i="22"/>
  <c r="W35" i="22"/>
  <c r="W34" i="22"/>
  <c r="W33" i="22"/>
  <c r="W47" i="22" s="1"/>
  <c r="W32" i="22"/>
  <c r="Z28" i="22"/>
  <c r="AA26" i="22"/>
  <c r="Z26" i="22"/>
  <c r="W25" i="22"/>
  <c r="Z25" i="22" s="1"/>
  <c r="W24" i="22"/>
  <c r="W23" i="22"/>
  <c r="W22" i="22"/>
  <c r="W21" i="22"/>
  <c r="W20" i="22"/>
  <c r="Z16" i="22"/>
  <c r="W14" i="22"/>
  <c r="W13" i="22"/>
  <c r="W12" i="22"/>
  <c r="W11" i="22"/>
  <c r="W15" i="22" s="1"/>
  <c r="W10" i="22"/>
  <c r="W9" i="22"/>
  <c r="N124" i="22"/>
  <c r="N120" i="22"/>
  <c r="Q115" i="22"/>
  <c r="N113" i="22"/>
  <c r="N112" i="22"/>
  <c r="N111" i="22"/>
  <c r="N110" i="22"/>
  <c r="N109" i="22"/>
  <c r="N108" i="22"/>
  <c r="N107" i="22"/>
  <c r="N106" i="22"/>
  <c r="N103" i="22"/>
  <c r="N102" i="22"/>
  <c r="N101" i="22"/>
  <c r="N100" i="22"/>
  <c r="N99" i="22"/>
  <c r="N98" i="22"/>
  <c r="N97" i="22"/>
  <c r="N96" i="22"/>
  <c r="N95" i="22"/>
  <c r="N94" i="22"/>
  <c r="N93" i="22"/>
  <c r="N92" i="22"/>
  <c r="N91" i="22"/>
  <c r="N90" i="22"/>
  <c r="N89" i="22"/>
  <c r="N88" i="22"/>
  <c r="N87" i="22"/>
  <c r="N86" i="22"/>
  <c r="N85" i="22"/>
  <c r="N84" i="22"/>
  <c r="N83" i="22"/>
  <c r="N82" i="22"/>
  <c r="N81" i="22"/>
  <c r="N80" i="22"/>
  <c r="N79" i="22"/>
  <c r="N77" i="22"/>
  <c r="N114" i="22" s="1"/>
  <c r="Q72" i="22"/>
  <c r="N70" i="22"/>
  <c r="N69" i="22"/>
  <c r="N68" i="22"/>
  <c r="N67" i="22"/>
  <c r="N66" i="22"/>
  <c r="N65" i="22"/>
  <c r="N64" i="22"/>
  <c r="N63" i="22"/>
  <c r="N62" i="22"/>
  <c r="N60" i="22"/>
  <c r="N59" i="22"/>
  <c r="N58" i="22"/>
  <c r="N57" i="22"/>
  <c r="N56" i="22"/>
  <c r="N55" i="22"/>
  <c r="N54" i="22"/>
  <c r="N53" i="22"/>
  <c r="N52" i="22"/>
  <c r="N71" i="22" s="1"/>
  <c r="Q48" i="22"/>
  <c r="N46" i="22"/>
  <c r="N45" i="22"/>
  <c r="N44" i="22"/>
  <c r="N43" i="22"/>
  <c r="N42" i="22"/>
  <c r="N41" i="22"/>
  <c r="N40" i="22"/>
  <c r="N39" i="22"/>
  <c r="N38" i="22"/>
  <c r="N37" i="22"/>
  <c r="N36" i="22"/>
  <c r="N35" i="22"/>
  <c r="N34" i="22"/>
  <c r="N33" i="22"/>
  <c r="N32" i="22"/>
  <c r="N47" i="22" s="1"/>
  <c r="Q28" i="22"/>
  <c r="R26" i="22"/>
  <c r="Q26" i="22"/>
  <c r="N25" i="22"/>
  <c r="R25" i="22" s="1"/>
  <c r="N24" i="22"/>
  <c r="N23" i="22"/>
  <c r="N22" i="22"/>
  <c r="N21" i="22"/>
  <c r="N20" i="22"/>
  <c r="Q16" i="22"/>
  <c r="N14" i="22"/>
  <c r="N13" i="22"/>
  <c r="N12" i="22"/>
  <c r="N11" i="22"/>
  <c r="N10" i="22"/>
  <c r="N9" i="22"/>
  <c r="N15" i="22" s="1"/>
  <c r="C79" i="22"/>
  <c r="C80" i="22"/>
  <c r="C81" i="22"/>
  <c r="C82" i="22"/>
  <c r="C83" i="22"/>
  <c r="C84" i="22"/>
  <c r="C85" i="22"/>
  <c r="C86" i="22"/>
  <c r="C87" i="22"/>
  <c r="C88" i="22"/>
  <c r="C89" i="22"/>
  <c r="C90" i="22"/>
  <c r="C91" i="22"/>
  <c r="C92" i="22"/>
  <c r="C93" i="22"/>
  <c r="C94" i="22"/>
  <c r="C95" i="22"/>
  <c r="C96" i="22"/>
  <c r="C97" i="22"/>
  <c r="C98" i="22"/>
  <c r="C99" i="22"/>
  <c r="C100" i="22"/>
  <c r="C101" i="22"/>
  <c r="C102" i="22"/>
  <c r="C103" i="22"/>
  <c r="C106" i="22"/>
  <c r="C107" i="22"/>
  <c r="C108" i="22"/>
  <c r="C109" i="22"/>
  <c r="C110" i="22"/>
  <c r="C111" i="22"/>
  <c r="C112" i="22"/>
  <c r="C113" i="22"/>
  <c r="C77" i="22"/>
  <c r="C53" i="22"/>
  <c r="C54" i="22"/>
  <c r="C55" i="22"/>
  <c r="C56" i="22"/>
  <c r="C57" i="22"/>
  <c r="C58" i="22"/>
  <c r="C59" i="22"/>
  <c r="C60" i="22"/>
  <c r="C62" i="22"/>
  <c r="C63" i="22"/>
  <c r="C64" i="22"/>
  <c r="C65" i="22"/>
  <c r="C66" i="22"/>
  <c r="C67" i="22"/>
  <c r="C68" i="22"/>
  <c r="C69" i="22"/>
  <c r="C70" i="22"/>
  <c r="C52" i="22"/>
  <c r="C33" i="22"/>
  <c r="C34" i="22"/>
  <c r="C35" i="22"/>
  <c r="C36" i="22"/>
  <c r="C37" i="22"/>
  <c r="C38" i="22"/>
  <c r="C39" i="22"/>
  <c r="C40" i="22"/>
  <c r="C41" i="22"/>
  <c r="C42" i="22"/>
  <c r="C43" i="22"/>
  <c r="C44" i="22"/>
  <c r="C45" i="22"/>
  <c r="C46" i="22"/>
  <c r="C32" i="22"/>
  <c r="C21" i="22"/>
  <c r="C22" i="22"/>
  <c r="C23" i="22"/>
  <c r="C24" i="22"/>
  <c r="C25" i="22"/>
  <c r="C20" i="22"/>
  <c r="C10" i="22"/>
  <c r="C11" i="22"/>
  <c r="C12" i="22"/>
  <c r="C13" i="22"/>
  <c r="C14" i="22"/>
  <c r="C9" i="22"/>
  <c r="P40" i="19"/>
  <c r="F115" i="22"/>
  <c r="F72" i="22"/>
  <c r="F28" i="22"/>
  <c r="F48" i="22"/>
  <c r="F16" i="22"/>
  <c r="F25" i="22"/>
  <c r="K12" i="22"/>
  <c r="K11" i="22"/>
  <c r="F26" i="22"/>
  <c r="G26" i="22"/>
  <c r="H62" i="25"/>
  <c r="AQ9" i="26" s="1"/>
  <c r="AR9" i="26" s="1"/>
  <c r="I62" i="25"/>
  <c r="J62" i="25"/>
  <c r="K62" i="25"/>
  <c r="AQ22" i="26" s="1"/>
  <c r="L62" i="25"/>
  <c r="M62" i="25"/>
  <c r="N62" i="25"/>
  <c r="AQ37" i="26" s="1"/>
  <c r="AS37" i="26" s="1"/>
  <c r="O62" i="25"/>
  <c r="P62" i="25"/>
  <c r="AQ40" i="26" s="1"/>
  <c r="Q62" i="25"/>
  <c r="R62" i="25"/>
  <c r="AQ42" i="26" s="1"/>
  <c r="AR42" i="26" s="1"/>
  <c r="S62" i="25"/>
  <c r="AQ53" i="26" s="1"/>
  <c r="T62" i="25"/>
  <c r="AQ56" i="26" s="1"/>
  <c r="AS56" i="26" s="1"/>
  <c r="U62" i="25"/>
  <c r="AQ58" i="26" s="1"/>
  <c r="V62" i="25"/>
  <c r="AQ60" i="26" s="1"/>
  <c r="AR60" i="26" s="1"/>
  <c r="W62" i="25"/>
  <c r="AQ66" i="26" s="1"/>
  <c r="X62" i="25"/>
  <c r="AQ68" i="26" s="1"/>
  <c r="Y62" i="25"/>
  <c r="Z62" i="25"/>
  <c r="AA62" i="25"/>
  <c r="AQ84" i="26" s="1"/>
  <c r="AR84" i="26" s="1"/>
  <c r="AB62" i="25"/>
  <c r="AQ88" i="26" s="1"/>
  <c r="AC62" i="25"/>
  <c r="AD62" i="25"/>
  <c r="AQ94" i="26" s="1"/>
  <c r="AE62" i="25"/>
  <c r="AF62" i="25"/>
  <c r="AG62" i="25"/>
  <c r="AH62" i="25"/>
  <c r="AI62" i="25"/>
  <c r="AJ62" i="25"/>
  <c r="AK62" i="25"/>
  <c r="AD47" i="25"/>
  <c r="AD34" i="25"/>
  <c r="AD22" i="25"/>
  <c r="Q22" i="25"/>
  <c r="P45" i="29" s="1"/>
  <c r="I22" i="25"/>
  <c r="G22" i="25"/>
  <c r="H22" i="25"/>
  <c r="P9" i="28" s="1"/>
  <c r="J22" i="25"/>
  <c r="K22" i="25"/>
  <c r="P22" i="26" s="1"/>
  <c r="L22" i="25"/>
  <c r="M22" i="25"/>
  <c r="N22" i="25"/>
  <c r="P36" i="28" s="1"/>
  <c r="O22" i="25"/>
  <c r="P38" i="29" s="1"/>
  <c r="P22" i="25"/>
  <c r="P39" i="26" s="1"/>
  <c r="Q39" i="26" s="1"/>
  <c r="R22" i="25"/>
  <c r="P42" i="26" s="1"/>
  <c r="S22" i="25"/>
  <c r="P52" i="29" s="1"/>
  <c r="T22" i="25"/>
  <c r="P56" i="26" s="1"/>
  <c r="U22" i="25"/>
  <c r="P59" i="26" s="1"/>
  <c r="V22" i="25"/>
  <c r="W22" i="25"/>
  <c r="P63" i="28" s="1"/>
  <c r="X22" i="25"/>
  <c r="P68" i="26" s="1"/>
  <c r="Y22" i="25"/>
  <c r="Z22" i="25"/>
  <c r="AA22" i="25"/>
  <c r="P82" i="26" s="1"/>
  <c r="AB22" i="25"/>
  <c r="P86" i="26" s="1"/>
  <c r="AC22" i="25"/>
  <c r="AE22" i="25"/>
  <c r="AF22" i="25"/>
  <c r="AG22" i="25"/>
  <c r="P101" i="28" s="1"/>
  <c r="R101" i="28" s="1"/>
  <c r="AH22" i="25"/>
  <c r="AI22" i="25"/>
  <c r="P110" i="26" s="1"/>
  <c r="AJ22" i="25"/>
  <c r="P103" i="28" s="1"/>
  <c r="H47" i="25"/>
  <c r="I47" i="25"/>
  <c r="J47" i="25"/>
  <c r="K47" i="25"/>
  <c r="AH20" i="26" s="1"/>
  <c r="AJ20" i="26" s="1"/>
  <c r="L47" i="25"/>
  <c r="M47" i="25"/>
  <c r="N47" i="25"/>
  <c r="O47" i="25"/>
  <c r="AH38" i="26" s="1"/>
  <c r="P47" i="25"/>
  <c r="AH39" i="26" s="1"/>
  <c r="AI39" i="26" s="1"/>
  <c r="Q47" i="25"/>
  <c r="AH45" i="26" s="1"/>
  <c r="AI45" i="26" s="1"/>
  <c r="R47" i="25"/>
  <c r="AH42" i="26" s="1"/>
  <c r="AJ42" i="26" s="1"/>
  <c r="S47" i="25"/>
  <c r="AH53" i="26" s="1"/>
  <c r="AJ53" i="26" s="1"/>
  <c r="T47" i="25"/>
  <c r="U47" i="25"/>
  <c r="AH58" i="26" s="1"/>
  <c r="AI58" i="26" s="1"/>
  <c r="V47" i="25"/>
  <c r="AH60" i="26" s="1"/>
  <c r="AI60" i="26" s="1"/>
  <c r="W47" i="25"/>
  <c r="AH66" i="26" s="1"/>
  <c r="AJ66" i="26" s="1"/>
  <c r="X47" i="25"/>
  <c r="AH68" i="26" s="1"/>
  <c r="AJ68" i="26" s="1"/>
  <c r="Y47" i="25"/>
  <c r="Z47" i="25"/>
  <c r="AA47" i="25"/>
  <c r="AB47" i="25"/>
  <c r="AH86" i="26" s="1"/>
  <c r="AC47" i="25"/>
  <c r="AH89" i="26" s="1"/>
  <c r="AJ89" i="26" s="1"/>
  <c r="AE47" i="25"/>
  <c r="AF47" i="25"/>
  <c r="AG47" i="25"/>
  <c r="AH47" i="25"/>
  <c r="AI47" i="25"/>
  <c r="AJ47" i="25"/>
  <c r="AK47" i="25"/>
  <c r="G47" i="25"/>
  <c r="G62" i="25"/>
  <c r="H34" i="25"/>
  <c r="Y9" i="26" s="1"/>
  <c r="I34" i="25"/>
  <c r="J34" i="25"/>
  <c r="K34" i="25"/>
  <c r="Y23" i="26" s="1"/>
  <c r="AA23" i="26" s="1"/>
  <c r="L34" i="25"/>
  <c r="M34" i="25"/>
  <c r="N34" i="25"/>
  <c r="Y35" i="26" s="1"/>
  <c r="Z35" i="26" s="1"/>
  <c r="O34" i="25"/>
  <c r="Y38" i="26" s="1"/>
  <c r="Z38" i="26" s="1"/>
  <c r="P34" i="25"/>
  <c r="Y41" i="26" s="1"/>
  <c r="Q34" i="25"/>
  <c r="Y44" i="26" s="1"/>
  <c r="Z44" i="26" s="1"/>
  <c r="R34" i="25"/>
  <c r="S34" i="25"/>
  <c r="T34" i="25"/>
  <c r="Y56" i="26" s="1"/>
  <c r="AA56" i="26" s="1"/>
  <c r="U34" i="25"/>
  <c r="Y59" i="26" s="1"/>
  <c r="V34" i="25"/>
  <c r="W34" i="25"/>
  <c r="Y67" i="26" s="1"/>
  <c r="X34" i="25"/>
  <c r="Y34" i="25"/>
  <c r="Z34" i="25"/>
  <c r="AA34" i="25"/>
  <c r="Y85" i="26" s="1"/>
  <c r="AB34" i="25"/>
  <c r="AC34" i="25"/>
  <c r="AE34" i="25"/>
  <c r="AF34" i="25"/>
  <c r="AG34" i="25"/>
  <c r="AH34" i="25"/>
  <c r="AI34" i="25"/>
  <c r="AJ34" i="25"/>
  <c r="AK34" i="25"/>
  <c r="G34" i="25"/>
  <c r="E78" i="26"/>
  <c r="E23" i="26"/>
  <c r="E37" i="26"/>
  <c r="G37" i="26" s="1"/>
  <c r="E38" i="26"/>
  <c r="F38" i="26" s="1"/>
  <c r="E55" i="26"/>
  <c r="F55" i="26" s="1"/>
  <c r="E58" i="26"/>
  <c r="G58" i="26" s="1"/>
  <c r="E66" i="26"/>
  <c r="E86" i="26"/>
  <c r="G86" i="26" s="1"/>
  <c r="E90" i="26"/>
  <c r="AK7" i="25"/>
  <c r="C124" i="22"/>
  <c r="C120" i="22"/>
  <c r="C114" i="27" l="1"/>
  <c r="AA41" i="26"/>
  <c r="AO47" i="26"/>
  <c r="E117" i="35"/>
  <c r="P117" i="35" s="1"/>
  <c r="E131" i="35"/>
  <c r="P131" i="35" s="1"/>
  <c r="N15" i="28"/>
  <c r="E138" i="35"/>
  <c r="R14" i="32"/>
  <c r="Z10" i="33"/>
  <c r="AR12" i="33"/>
  <c r="Q13" i="31"/>
  <c r="AJ12" i="31"/>
  <c r="AR10" i="33"/>
  <c r="G14" i="32"/>
  <c r="R12" i="32"/>
  <c r="AI12" i="32"/>
  <c r="AI10" i="31"/>
  <c r="R11" i="32"/>
  <c r="AJ13" i="32"/>
  <c r="E111" i="35"/>
  <c r="T107" i="35" s="1"/>
  <c r="E104" i="35"/>
  <c r="T100" i="35" s="1"/>
  <c r="E97" i="35"/>
  <c r="P97" i="35" s="1"/>
  <c r="E90" i="35"/>
  <c r="P90" i="35" s="1"/>
  <c r="E83" i="35"/>
  <c r="T79" i="35" s="1"/>
  <c r="W71" i="22"/>
  <c r="AF71" i="22"/>
  <c r="F12" i="32"/>
  <c r="G11" i="32"/>
  <c r="AI12" i="33"/>
  <c r="R10" i="33"/>
  <c r="F12" i="31"/>
  <c r="Z13" i="32"/>
  <c r="AI10" i="32"/>
  <c r="AS13" i="32"/>
  <c r="AA14" i="31"/>
  <c r="AI14" i="32"/>
  <c r="R12" i="31"/>
  <c r="R14" i="33"/>
  <c r="P4" i="35"/>
  <c r="P102" i="35"/>
  <c r="P120" i="35"/>
  <c r="P118" i="35"/>
  <c r="P24" i="35"/>
  <c r="P134" i="35"/>
  <c r="P58" i="35"/>
  <c r="P93" i="35"/>
  <c r="P109" i="35"/>
  <c r="P177" i="35"/>
  <c r="P138" i="35"/>
  <c r="P79" i="35"/>
  <c r="P55" i="35"/>
  <c r="P101" i="35"/>
  <c r="P82" i="35"/>
  <c r="P10" i="35"/>
  <c r="P26" i="35"/>
  <c r="P44" i="35"/>
  <c r="P89" i="35"/>
  <c r="P107" i="35"/>
  <c r="P12" i="35"/>
  <c r="P162" i="35"/>
  <c r="P51" i="35"/>
  <c r="P86" i="35"/>
  <c r="P124" i="35"/>
  <c r="P87" i="35"/>
  <c r="P108" i="35"/>
  <c r="P126" i="35"/>
  <c r="P48" i="35"/>
  <c r="Y69" i="22"/>
  <c r="AA69" i="22" s="1"/>
  <c r="Y70" i="33"/>
  <c r="Y69" i="33"/>
  <c r="Y70" i="22"/>
  <c r="Y70" i="32"/>
  <c r="Y69" i="30"/>
  <c r="AA69" i="30" s="1"/>
  <c r="Y70" i="31"/>
  <c r="Z70" i="31" s="1"/>
  <c r="Y69" i="32"/>
  <c r="AA69" i="32" s="1"/>
  <c r="Y69" i="31"/>
  <c r="Y70" i="30"/>
  <c r="AA70" i="30" s="1"/>
  <c r="Y70" i="29"/>
  <c r="AA70" i="29" s="1"/>
  <c r="Y70" i="27"/>
  <c r="AA70" i="27" s="1"/>
  <c r="Y69" i="29"/>
  <c r="AA69" i="29" s="1"/>
  <c r="Y69" i="27"/>
  <c r="AA69" i="27" s="1"/>
  <c r="Y70" i="28"/>
  <c r="Z70" i="28" s="1"/>
  <c r="Y69" i="28"/>
  <c r="Z69" i="28" s="1"/>
  <c r="E95" i="22"/>
  <c r="G95" i="22" s="1"/>
  <c r="E96" i="33"/>
  <c r="F96" i="33" s="1"/>
  <c r="E96" i="22"/>
  <c r="E95" i="33"/>
  <c r="G95" i="33" s="1"/>
  <c r="E96" i="32"/>
  <c r="G96" i="32" s="1"/>
  <c r="E96" i="30"/>
  <c r="E95" i="29"/>
  <c r="G95" i="29" s="1"/>
  <c r="E95" i="30"/>
  <c r="G95" i="30" s="1"/>
  <c r="E95" i="32"/>
  <c r="E96" i="31"/>
  <c r="G96" i="31" s="1"/>
  <c r="E95" i="31"/>
  <c r="E96" i="29"/>
  <c r="F96" i="29" s="1"/>
  <c r="E96" i="27"/>
  <c r="E96" i="28"/>
  <c r="G96" i="28" s="1"/>
  <c r="E95" i="27"/>
  <c r="G95" i="27" s="1"/>
  <c r="E95" i="28"/>
  <c r="G95" i="28" s="1"/>
  <c r="E96" i="26"/>
  <c r="G96" i="26" s="1"/>
  <c r="E45" i="33"/>
  <c r="E45" i="22"/>
  <c r="G45" i="22" s="1"/>
  <c r="E44" i="33"/>
  <c r="G44" i="33" s="1"/>
  <c r="E45" i="32"/>
  <c r="F45" i="32" s="1"/>
  <c r="E44" i="22"/>
  <c r="E43" i="33"/>
  <c r="F43" i="33" s="1"/>
  <c r="E43" i="22"/>
  <c r="G43" i="22" s="1"/>
  <c r="E43" i="32"/>
  <c r="E44" i="30"/>
  <c r="F44" i="30" s="1"/>
  <c r="E44" i="31"/>
  <c r="G44" i="31" s="1"/>
  <c r="E43" i="30"/>
  <c r="F43" i="30" s="1"/>
  <c r="E43" i="31"/>
  <c r="G43" i="31" s="1"/>
  <c r="E44" i="32"/>
  <c r="G44" i="32" s="1"/>
  <c r="E45" i="30"/>
  <c r="F45" i="30" s="1"/>
  <c r="E45" i="31"/>
  <c r="F45" i="31" s="1"/>
  <c r="E45" i="29"/>
  <c r="E45" i="28"/>
  <c r="E44" i="27"/>
  <c r="E44" i="29"/>
  <c r="F44" i="29" s="1"/>
  <c r="E44" i="28"/>
  <c r="G44" i="28" s="1"/>
  <c r="E43" i="27"/>
  <c r="F43" i="27" s="1"/>
  <c r="E43" i="29"/>
  <c r="F43" i="29" s="1"/>
  <c r="E43" i="28"/>
  <c r="G43" i="28" s="1"/>
  <c r="E45" i="27"/>
  <c r="G45" i="27" s="1"/>
  <c r="AH95" i="22"/>
  <c r="AH96" i="33"/>
  <c r="AI96" i="33" s="1"/>
  <c r="AH96" i="22"/>
  <c r="AI96" i="22" s="1"/>
  <c r="AH95" i="33"/>
  <c r="AH96" i="32"/>
  <c r="AJ96" i="32" s="1"/>
  <c r="AH96" i="30"/>
  <c r="AH95" i="29"/>
  <c r="AI95" i="29" s="1"/>
  <c r="AH95" i="30"/>
  <c r="AH96" i="31"/>
  <c r="AH95" i="32"/>
  <c r="AI95" i="32" s="1"/>
  <c r="AH95" i="31"/>
  <c r="AJ95" i="31" s="1"/>
  <c r="AH96" i="29"/>
  <c r="AH96" i="27"/>
  <c r="AH95" i="26"/>
  <c r="AH96" i="28"/>
  <c r="AJ96" i="28" s="1"/>
  <c r="AH95" i="27"/>
  <c r="AH95" i="28"/>
  <c r="AJ95" i="28" s="1"/>
  <c r="AH96" i="26"/>
  <c r="E83" i="22"/>
  <c r="F83" i="22" s="1"/>
  <c r="E80" i="22"/>
  <c r="E85" i="33"/>
  <c r="E82" i="33"/>
  <c r="F82" i="33" s="1"/>
  <c r="E79" i="33"/>
  <c r="E85" i="22"/>
  <c r="G85" i="22" s="1"/>
  <c r="E82" i="22"/>
  <c r="F82" i="22" s="1"/>
  <c r="E79" i="22"/>
  <c r="F79" i="22" s="1"/>
  <c r="E84" i="33"/>
  <c r="G84" i="33" s="1"/>
  <c r="E81" i="33"/>
  <c r="G81" i="33" s="1"/>
  <c r="E84" i="22"/>
  <c r="E81" i="22"/>
  <c r="G81" i="22" s="1"/>
  <c r="E83" i="33"/>
  <c r="F83" i="33" s="1"/>
  <c r="E80" i="33"/>
  <c r="F80" i="33" s="1"/>
  <c r="E84" i="32"/>
  <c r="G84" i="32" s="1"/>
  <c r="E84" i="30"/>
  <c r="F84" i="30" s="1"/>
  <c r="E81" i="30"/>
  <c r="E85" i="32"/>
  <c r="E85" i="31"/>
  <c r="E82" i="31"/>
  <c r="G82" i="31" s="1"/>
  <c r="E79" i="31"/>
  <c r="G79" i="31" s="1"/>
  <c r="E79" i="32"/>
  <c r="G79" i="32" s="1"/>
  <c r="E83" i="30"/>
  <c r="G83" i="30" s="1"/>
  <c r="E80" i="30"/>
  <c r="G80" i="30" s="1"/>
  <c r="E84" i="31"/>
  <c r="F84" i="31" s="1"/>
  <c r="E85" i="29"/>
  <c r="E82" i="29"/>
  <c r="G82" i="29" s="1"/>
  <c r="E79" i="29"/>
  <c r="G79" i="29" s="1"/>
  <c r="E82" i="32"/>
  <c r="G82" i="32" s="1"/>
  <c r="E85" i="30"/>
  <c r="E82" i="30"/>
  <c r="E79" i="30"/>
  <c r="G79" i="30" s="1"/>
  <c r="E84" i="29"/>
  <c r="F84" i="29" s="1"/>
  <c r="E83" i="28"/>
  <c r="E80" i="28"/>
  <c r="F80" i="28" s="1"/>
  <c r="E84" i="27"/>
  <c r="E85" i="28"/>
  <c r="G85" i="28" s="1"/>
  <c r="E82" i="28"/>
  <c r="G82" i="28" s="1"/>
  <c r="E79" i="28"/>
  <c r="E84" i="28"/>
  <c r="G84" i="28" s="1"/>
  <c r="E81" i="28"/>
  <c r="E85" i="27"/>
  <c r="G85" i="27" s="1"/>
  <c r="E82" i="27"/>
  <c r="F82" i="27" s="1"/>
  <c r="E79" i="27"/>
  <c r="G79" i="27" s="1"/>
  <c r="Y107" i="22"/>
  <c r="AA107" i="22" s="1"/>
  <c r="Y107" i="32"/>
  <c r="Y107" i="33"/>
  <c r="AA107" i="33" s="1"/>
  <c r="Y107" i="29"/>
  <c r="Y107" i="30"/>
  <c r="Z107" i="30" s="1"/>
  <c r="Y107" i="31"/>
  <c r="Y107" i="26"/>
  <c r="Y107" i="27"/>
  <c r="AA107" i="27" s="1"/>
  <c r="Y107" i="28"/>
  <c r="Z107" i="28" s="1"/>
  <c r="E69" i="22"/>
  <c r="E70" i="33"/>
  <c r="E69" i="33"/>
  <c r="F69" i="33" s="1"/>
  <c r="E70" i="22"/>
  <c r="F70" i="22" s="1"/>
  <c r="E70" i="30"/>
  <c r="E70" i="32"/>
  <c r="F70" i="32" s="1"/>
  <c r="E69" i="30"/>
  <c r="G69" i="30" s="1"/>
  <c r="E70" i="31"/>
  <c r="F70" i="31" s="1"/>
  <c r="E69" i="32"/>
  <c r="F69" i="32" s="1"/>
  <c r="E69" i="31"/>
  <c r="E70" i="29"/>
  <c r="G70" i="29" s="1"/>
  <c r="E70" i="27"/>
  <c r="G70" i="27" s="1"/>
  <c r="E69" i="29"/>
  <c r="G69" i="29" s="1"/>
  <c r="E69" i="27"/>
  <c r="G69" i="27" s="1"/>
  <c r="E70" i="28"/>
  <c r="E69" i="28"/>
  <c r="G69" i="28" s="1"/>
  <c r="Y98" i="22"/>
  <c r="Y100" i="33"/>
  <c r="Z100" i="33" s="1"/>
  <c r="Y97" i="33"/>
  <c r="Y98" i="32"/>
  <c r="Z98" i="32" s="1"/>
  <c r="Y100" i="22"/>
  <c r="Y97" i="22"/>
  <c r="Y99" i="33"/>
  <c r="AA99" i="33" s="1"/>
  <c r="Y100" i="32"/>
  <c r="AA100" i="32" s="1"/>
  <c r="Y97" i="32"/>
  <c r="Y99" i="22"/>
  <c r="Y98" i="33"/>
  <c r="Y99" i="32"/>
  <c r="AA99" i="32" s="1"/>
  <c r="Y99" i="30"/>
  <c r="Y100" i="31"/>
  <c r="AA100" i="31" s="1"/>
  <c r="Y97" i="31"/>
  <c r="Y98" i="29"/>
  <c r="Z98" i="29" s="1"/>
  <c r="Y98" i="30"/>
  <c r="Y99" i="31"/>
  <c r="Y100" i="29"/>
  <c r="Z100" i="29" s="1"/>
  <c r="Y97" i="29"/>
  <c r="AA97" i="29" s="1"/>
  <c r="Y100" i="30"/>
  <c r="Y97" i="30"/>
  <c r="Y98" i="31"/>
  <c r="Z98" i="31" s="1"/>
  <c r="Y99" i="29"/>
  <c r="AA99" i="29" s="1"/>
  <c r="Y100" i="28"/>
  <c r="AA100" i="28" s="1"/>
  <c r="Y97" i="28"/>
  <c r="Y99" i="27"/>
  <c r="Y98" i="26"/>
  <c r="AA98" i="26" s="1"/>
  <c r="Y99" i="28"/>
  <c r="Y98" i="27"/>
  <c r="Y100" i="26"/>
  <c r="AA100" i="26" s="1"/>
  <c r="Y97" i="26"/>
  <c r="AA97" i="26" s="1"/>
  <c r="Y98" i="28"/>
  <c r="Y100" i="27"/>
  <c r="Y97" i="27"/>
  <c r="Y99" i="26"/>
  <c r="AA99" i="26" s="1"/>
  <c r="Y53" i="22"/>
  <c r="Z53" i="22" s="1"/>
  <c r="Y53" i="33"/>
  <c r="AA53" i="33" s="1"/>
  <c r="Y52" i="22"/>
  <c r="Z52" i="22" s="1"/>
  <c r="Y52" i="33"/>
  <c r="Z52" i="33" s="1"/>
  <c r="Y54" i="22"/>
  <c r="Y54" i="33"/>
  <c r="Y52" i="32"/>
  <c r="AA52" i="32" s="1"/>
  <c r="Y53" i="31"/>
  <c r="AA53" i="31" s="1"/>
  <c r="Y52" i="30"/>
  <c r="Y52" i="31"/>
  <c r="Z52" i="31" s="1"/>
  <c r="Y54" i="32"/>
  <c r="Y54" i="30"/>
  <c r="Z54" i="30" s="1"/>
  <c r="Y53" i="32"/>
  <c r="Y54" i="31"/>
  <c r="Y53" i="30"/>
  <c r="Z53" i="30" s="1"/>
  <c r="Y53" i="27"/>
  <c r="AA53" i="27" s="1"/>
  <c r="Y53" i="29"/>
  <c r="Z53" i="29" s="1"/>
  <c r="Y53" i="28"/>
  <c r="Z53" i="28" s="1"/>
  <c r="Y52" i="27"/>
  <c r="AA52" i="27" s="1"/>
  <c r="Y52" i="29"/>
  <c r="Z52" i="29" s="1"/>
  <c r="Y52" i="28"/>
  <c r="Z52" i="28" s="1"/>
  <c r="Y54" i="27"/>
  <c r="Y54" i="29"/>
  <c r="Y54" i="28"/>
  <c r="AA54" i="28" s="1"/>
  <c r="AH36" i="22"/>
  <c r="AI36" i="22" s="1"/>
  <c r="AH33" i="22"/>
  <c r="AH35" i="33"/>
  <c r="AJ35" i="33" s="1"/>
  <c r="AH32" i="33"/>
  <c r="AJ32" i="33" s="1"/>
  <c r="AH35" i="22"/>
  <c r="AH32" i="22"/>
  <c r="AH37" i="33"/>
  <c r="AJ37" i="33" s="1"/>
  <c r="AH34" i="33"/>
  <c r="AI34" i="33" s="1"/>
  <c r="AH37" i="22"/>
  <c r="AH34" i="22"/>
  <c r="AI34" i="22" s="1"/>
  <c r="AH36" i="33"/>
  <c r="AJ36" i="33" s="1"/>
  <c r="AH33" i="33"/>
  <c r="AJ33" i="33" s="1"/>
  <c r="AH36" i="32"/>
  <c r="AJ36" i="32" s="1"/>
  <c r="AH33" i="32"/>
  <c r="AH35" i="31"/>
  <c r="AI35" i="31" s="1"/>
  <c r="AH32" i="31"/>
  <c r="AI32" i="31" s="1"/>
  <c r="AH37" i="30"/>
  <c r="AI37" i="30" s="1"/>
  <c r="AH34" i="30"/>
  <c r="AH35" i="32"/>
  <c r="AJ35" i="32" s="1"/>
  <c r="AH32" i="32"/>
  <c r="AH37" i="31"/>
  <c r="AH34" i="31"/>
  <c r="AJ34" i="31" s="1"/>
  <c r="AH36" i="30"/>
  <c r="AI36" i="30" s="1"/>
  <c r="AH33" i="30"/>
  <c r="AI33" i="30" s="1"/>
  <c r="AH37" i="32"/>
  <c r="AJ37" i="32" s="1"/>
  <c r="AH34" i="32"/>
  <c r="AH36" i="31"/>
  <c r="AJ36" i="31" s="1"/>
  <c r="AH33" i="31"/>
  <c r="AJ33" i="31" s="1"/>
  <c r="AH35" i="30"/>
  <c r="AJ35" i="30" s="1"/>
  <c r="AH32" i="30"/>
  <c r="AH36" i="29"/>
  <c r="AI36" i="29" s="1"/>
  <c r="AH33" i="29"/>
  <c r="AH36" i="28"/>
  <c r="AH33" i="28"/>
  <c r="AI33" i="28" s="1"/>
  <c r="AH35" i="27"/>
  <c r="AI35" i="27" s="1"/>
  <c r="AH32" i="27"/>
  <c r="AJ32" i="27" s="1"/>
  <c r="AH35" i="29"/>
  <c r="AJ35" i="29" s="1"/>
  <c r="AH32" i="29"/>
  <c r="AH35" i="28"/>
  <c r="AI35" i="28" s="1"/>
  <c r="AH32" i="28"/>
  <c r="AJ32" i="28" s="1"/>
  <c r="AH37" i="27"/>
  <c r="AJ37" i="27" s="1"/>
  <c r="AH34" i="27"/>
  <c r="AJ34" i="27" s="1"/>
  <c r="AH37" i="29"/>
  <c r="AJ37" i="29" s="1"/>
  <c r="AH34" i="29"/>
  <c r="AI34" i="29" s="1"/>
  <c r="AH37" i="28"/>
  <c r="AJ37" i="28" s="1"/>
  <c r="AH34" i="28"/>
  <c r="AH36" i="27"/>
  <c r="AJ36" i="27" s="1"/>
  <c r="AH33" i="27"/>
  <c r="AJ33" i="27" s="1"/>
  <c r="AQ91" i="22"/>
  <c r="AQ90" i="33"/>
  <c r="AQ91" i="32"/>
  <c r="AS91" i="32" s="1"/>
  <c r="AQ90" i="22"/>
  <c r="AR90" i="22" s="1"/>
  <c r="AQ89" i="33"/>
  <c r="AQ89" i="22"/>
  <c r="AQ91" i="33"/>
  <c r="AS91" i="33" s="1"/>
  <c r="AQ91" i="31"/>
  <c r="AQ89" i="29"/>
  <c r="AQ90" i="32"/>
  <c r="AQ89" i="30"/>
  <c r="AS89" i="30" s="1"/>
  <c r="AQ89" i="32"/>
  <c r="AS89" i="32" s="1"/>
  <c r="AQ90" i="31"/>
  <c r="AR90" i="31" s="1"/>
  <c r="AQ91" i="29"/>
  <c r="AQ91" i="30"/>
  <c r="AS91" i="30" s="1"/>
  <c r="AQ89" i="31"/>
  <c r="AS89" i="31" s="1"/>
  <c r="AQ90" i="29"/>
  <c r="AQ90" i="30"/>
  <c r="AQ90" i="28"/>
  <c r="AS90" i="28" s="1"/>
  <c r="AQ89" i="27"/>
  <c r="AQ89" i="28"/>
  <c r="AQ91" i="27"/>
  <c r="AQ90" i="26"/>
  <c r="AS90" i="26" s="1"/>
  <c r="AQ91" i="28"/>
  <c r="AS91" i="28" s="1"/>
  <c r="AQ90" i="27"/>
  <c r="AQ44" i="33"/>
  <c r="AR44" i="33" s="1"/>
  <c r="AQ44" i="22"/>
  <c r="AR44" i="22" s="1"/>
  <c r="AQ43" i="33"/>
  <c r="AR43" i="33" s="1"/>
  <c r="AQ43" i="22"/>
  <c r="AR43" i="22" s="1"/>
  <c r="AQ45" i="33"/>
  <c r="AS45" i="33" s="1"/>
  <c r="AQ45" i="22"/>
  <c r="AR45" i="22" s="1"/>
  <c r="AQ44" i="31"/>
  <c r="AQ43" i="30"/>
  <c r="AQ45" i="32"/>
  <c r="AQ43" i="31"/>
  <c r="AS43" i="31" s="1"/>
  <c r="AQ44" i="32"/>
  <c r="AS44" i="32" s="1"/>
  <c r="AQ45" i="30"/>
  <c r="AS45" i="30" s="1"/>
  <c r="AQ45" i="31"/>
  <c r="AQ43" i="32"/>
  <c r="AS43" i="32" s="1"/>
  <c r="AQ44" i="30"/>
  <c r="AS44" i="30" s="1"/>
  <c r="AQ44" i="27"/>
  <c r="AS44" i="27" s="1"/>
  <c r="AQ44" i="29"/>
  <c r="AQ44" i="28"/>
  <c r="AS44" i="28" s="1"/>
  <c r="AQ43" i="27"/>
  <c r="AS43" i="27" s="1"/>
  <c r="AQ43" i="29"/>
  <c r="AQ43" i="28"/>
  <c r="AQ45" i="27"/>
  <c r="AS45" i="27" s="1"/>
  <c r="AQ45" i="29"/>
  <c r="AR45" i="29" s="1"/>
  <c r="AQ45" i="28"/>
  <c r="Y22" i="26"/>
  <c r="Z22" i="26" s="1"/>
  <c r="AQ34" i="26"/>
  <c r="AR34" i="26" s="1"/>
  <c r="AQ43" i="26"/>
  <c r="AS43" i="26" s="1"/>
  <c r="AH46" i="26"/>
  <c r="AJ46" i="26" s="1"/>
  <c r="E52" i="26"/>
  <c r="AQ54" i="26"/>
  <c r="AR54" i="26" s="1"/>
  <c r="AQ57" i="26"/>
  <c r="AH62" i="26"/>
  <c r="AH65" i="26"/>
  <c r="Y84" i="26"/>
  <c r="AA84" i="26" s="1"/>
  <c r="AH56" i="22"/>
  <c r="AH56" i="33"/>
  <c r="AJ56" i="33" s="1"/>
  <c r="AH55" i="22"/>
  <c r="AI55" i="22" s="1"/>
  <c r="AH55" i="33"/>
  <c r="AH56" i="32"/>
  <c r="AI56" i="32" s="1"/>
  <c r="AH55" i="30"/>
  <c r="AH55" i="32"/>
  <c r="AJ55" i="32" s="1"/>
  <c r="AH55" i="31"/>
  <c r="AI55" i="31" s="1"/>
  <c r="AH56" i="29"/>
  <c r="AI56" i="29" s="1"/>
  <c r="AH56" i="30"/>
  <c r="AJ56" i="30" s="1"/>
  <c r="AH56" i="31"/>
  <c r="AJ56" i="31" s="1"/>
  <c r="AH56" i="28"/>
  <c r="AJ56" i="28" s="1"/>
  <c r="AH55" i="27"/>
  <c r="AI55" i="27" s="1"/>
  <c r="AH55" i="29"/>
  <c r="AI55" i="29" s="1"/>
  <c r="AH55" i="28"/>
  <c r="AI55" i="28" s="1"/>
  <c r="AH56" i="27"/>
  <c r="AJ56" i="27" s="1"/>
  <c r="E92" i="22"/>
  <c r="F92" i="22" s="1"/>
  <c r="E94" i="33"/>
  <c r="G94" i="33" s="1"/>
  <c r="E94" i="22"/>
  <c r="F94" i="22" s="1"/>
  <c r="E93" i="33"/>
  <c r="G93" i="33" s="1"/>
  <c r="E93" i="22"/>
  <c r="E92" i="33"/>
  <c r="F92" i="33" s="1"/>
  <c r="E93" i="32"/>
  <c r="F93" i="32" s="1"/>
  <c r="E92" i="32"/>
  <c r="G92" i="32" s="1"/>
  <c r="E93" i="30"/>
  <c r="G93" i="30" s="1"/>
  <c r="E94" i="31"/>
  <c r="F94" i="31" s="1"/>
  <c r="E92" i="29"/>
  <c r="F92" i="29" s="1"/>
  <c r="E92" i="30"/>
  <c r="E93" i="31"/>
  <c r="G93" i="31" s="1"/>
  <c r="E94" i="29"/>
  <c r="E94" i="32"/>
  <c r="F94" i="32" s="1"/>
  <c r="E94" i="30"/>
  <c r="G94" i="30" s="1"/>
  <c r="E92" i="31"/>
  <c r="G92" i="31" s="1"/>
  <c r="E93" i="29"/>
  <c r="E94" i="28"/>
  <c r="G94" i="28" s="1"/>
  <c r="E93" i="27"/>
  <c r="G93" i="27" s="1"/>
  <c r="E93" i="28"/>
  <c r="E92" i="27"/>
  <c r="F92" i="27" s="1"/>
  <c r="E94" i="26"/>
  <c r="F94" i="26" s="1"/>
  <c r="E92" i="28"/>
  <c r="G92" i="28" s="1"/>
  <c r="E94" i="27"/>
  <c r="F94" i="27" s="1"/>
  <c r="AQ88" i="22"/>
  <c r="AR88" i="22" s="1"/>
  <c r="AQ87" i="33"/>
  <c r="AR87" i="33" s="1"/>
  <c r="AQ88" i="32"/>
  <c r="AS88" i="32" s="1"/>
  <c r="AQ87" i="22"/>
  <c r="AQ86" i="33"/>
  <c r="AQ86" i="22"/>
  <c r="AR86" i="22" s="1"/>
  <c r="AQ88" i="33"/>
  <c r="AR88" i="33" s="1"/>
  <c r="AQ88" i="31"/>
  <c r="AQ86" i="29"/>
  <c r="AR86" i="29" s="1"/>
  <c r="AQ86" i="30"/>
  <c r="AR86" i="30" s="1"/>
  <c r="AQ87" i="31"/>
  <c r="AQ88" i="30"/>
  <c r="AR88" i="30" s="1"/>
  <c r="AQ86" i="31"/>
  <c r="AR86" i="31" s="1"/>
  <c r="AQ87" i="32"/>
  <c r="AS87" i="32" s="1"/>
  <c r="AQ86" i="32"/>
  <c r="AR86" i="32" s="1"/>
  <c r="AQ87" i="30"/>
  <c r="AQ88" i="28"/>
  <c r="AS88" i="28" s="1"/>
  <c r="AQ86" i="27"/>
  <c r="AR86" i="27" s="1"/>
  <c r="AQ87" i="28"/>
  <c r="AS87" i="28" s="1"/>
  <c r="AQ88" i="27"/>
  <c r="AR88" i="27" s="1"/>
  <c r="AQ87" i="26"/>
  <c r="AS87" i="26" s="1"/>
  <c r="AQ86" i="28"/>
  <c r="AR86" i="28" s="1"/>
  <c r="AQ88" i="29"/>
  <c r="AQ87" i="29"/>
  <c r="AS87" i="29" s="1"/>
  <c r="AQ87" i="27"/>
  <c r="AQ41" i="33"/>
  <c r="AS41" i="33" s="1"/>
  <c r="AQ41" i="22"/>
  <c r="AR41" i="22" s="1"/>
  <c r="AQ40" i="33"/>
  <c r="AQ40" i="22"/>
  <c r="AR40" i="22" s="1"/>
  <c r="AQ39" i="33"/>
  <c r="AR39" i="33" s="1"/>
  <c r="AQ39" i="22"/>
  <c r="AR39" i="22" s="1"/>
  <c r="AQ39" i="32"/>
  <c r="AQ41" i="31"/>
  <c r="AS41" i="31" s="1"/>
  <c r="AQ40" i="30"/>
  <c r="AR40" i="30" s="1"/>
  <c r="AQ41" i="32"/>
  <c r="AS41" i="32" s="1"/>
  <c r="AQ40" i="31"/>
  <c r="AR40" i="31" s="1"/>
  <c r="AQ39" i="30"/>
  <c r="AR39" i="30" s="1"/>
  <c r="AQ40" i="32"/>
  <c r="AS40" i="32" s="1"/>
  <c r="AQ39" i="31"/>
  <c r="AR39" i="31" s="1"/>
  <c r="AQ41" i="30"/>
  <c r="AS41" i="30" s="1"/>
  <c r="AQ41" i="27"/>
  <c r="AR41" i="27" s="1"/>
  <c r="AQ41" i="29"/>
  <c r="AR41" i="29" s="1"/>
  <c r="AQ41" i="28"/>
  <c r="AS41" i="28" s="1"/>
  <c r="AQ40" i="27"/>
  <c r="AQ40" i="29"/>
  <c r="AR40" i="29" s="1"/>
  <c r="AQ40" i="28"/>
  <c r="AR40" i="28" s="1"/>
  <c r="AQ39" i="27"/>
  <c r="AR39" i="27" s="1"/>
  <c r="AQ39" i="29"/>
  <c r="AR39" i="29" s="1"/>
  <c r="AQ39" i="28"/>
  <c r="AH22" i="26"/>
  <c r="AI22" i="26" s="1"/>
  <c r="Y32" i="26"/>
  <c r="AA32" i="26" s="1"/>
  <c r="E35" i="26"/>
  <c r="E41" i="26"/>
  <c r="G41" i="26" s="1"/>
  <c r="E44" i="26"/>
  <c r="F44" i="26" s="1"/>
  <c r="AQ46" i="26"/>
  <c r="Y52" i="26"/>
  <c r="AA52" i="26" s="1"/>
  <c r="AQ62" i="26"/>
  <c r="AR62" i="26" s="1"/>
  <c r="AQ65" i="26"/>
  <c r="AR65" i="26" s="1"/>
  <c r="E89" i="26"/>
  <c r="Y92" i="22"/>
  <c r="Z92" i="22" s="1"/>
  <c r="Y94" i="33"/>
  <c r="Z94" i="33" s="1"/>
  <c r="Y94" i="22"/>
  <c r="Y93" i="33"/>
  <c r="AA93" i="33" s="1"/>
  <c r="Y94" i="32"/>
  <c r="Y93" i="22"/>
  <c r="AA93" i="22" s="1"/>
  <c r="Y92" i="33"/>
  <c r="AA92" i="33" s="1"/>
  <c r="Y93" i="32"/>
  <c r="AA93" i="32" s="1"/>
  <c r="Y93" i="30"/>
  <c r="Z93" i="30" s="1"/>
  <c r="Y94" i="31"/>
  <c r="Y92" i="29"/>
  <c r="AA92" i="29" s="1"/>
  <c r="Y92" i="30"/>
  <c r="Y93" i="31"/>
  <c r="AA93" i="31" s="1"/>
  <c r="Y94" i="29"/>
  <c r="AA94" i="29" s="1"/>
  <c r="Y94" i="30"/>
  <c r="Y92" i="31"/>
  <c r="Y93" i="29"/>
  <c r="Y92" i="32"/>
  <c r="Y94" i="28"/>
  <c r="Y93" i="27"/>
  <c r="AA93" i="27" s="1"/>
  <c r="Y92" i="26"/>
  <c r="AA92" i="26" s="1"/>
  <c r="Y93" i="28"/>
  <c r="Y92" i="27"/>
  <c r="AA92" i="27" s="1"/>
  <c r="Y94" i="26"/>
  <c r="AA94" i="26" s="1"/>
  <c r="Y92" i="28"/>
  <c r="AA92" i="28" s="1"/>
  <c r="Y94" i="27"/>
  <c r="AA94" i="27" s="1"/>
  <c r="Y93" i="26"/>
  <c r="AQ79" i="33"/>
  <c r="AQ85" i="22"/>
  <c r="AQ82" i="22"/>
  <c r="AQ79" i="22"/>
  <c r="AR79" i="22" s="1"/>
  <c r="AQ84" i="33"/>
  <c r="AS84" i="33" s="1"/>
  <c r="AQ81" i="33"/>
  <c r="AR81" i="33" s="1"/>
  <c r="AQ85" i="32"/>
  <c r="AR85" i="32" s="1"/>
  <c r="AQ82" i="32"/>
  <c r="AR82" i="32" s="1"/>
  <c r="AQ79" i="32"/>
  <c r="AQ84" i="22"/>
  <c r="AR84" i="22" s="1"/>
  <c r="AQ81" i="22"/>
  <c r="AS81" i="22" s="1"/>
  <c r="AQ83" i="33"/>
  <c r="AQ80" i="33"/>
  <c r="AQ83" i="22"/>
  <c r="AQ80" i="22"/>
  <c r="AR80" i="22" s="1"/>
  <c r="AQ85" i="33"/>
  <c r="AR85" i="33" s="1"/>
  <c r="AQ82" i="33"/>
  <c r="AR82" i="33" s="1"/>
  <c r="AQ85" i="31"/>
  <c r="AS85" i="31" s="1"/>
  <c r="AQ82" i="31"/>
  <c r="AQ79" i="31"/>
  <c r="AR79" i="31" s="1"/>
  <c r="AQ83" i="30"/>
  <c r="AQ80" i="30"/>
  <c r="AS80" i="30" s="1"/>
  <c r="AQ84" i="32"/>
  <c r="AR84" i="32" s="1"/>
  <c r="AQ84" i="31"/>
  <c r="AQ85" i="30"/>
  <c r="AR85" i="30" s="1"/>
  <c r="AQ82" i="30"/>
  <c r="AS82" i="30" s="1"/>
  <c r="AQ79" i="30"/>
  <c r="AS79" i="30" s="1"/>
  <c r="AQ84" i="30"/>
  <c r="AQ81" i="30"/>
  <c r="AR81" i="30" s="1"/>
  <c r="AQ79" i="29"/>
  <c r="AR79" i="29" s="1"/>
  <c r="AQ85" i="29"/>
  <c r="AQ85" i="28"/>
  <c r="AS85" i="28" s="1"/>
  <c r="AQ82" i="28"/>
  <c r="AQ79" i="28"/>
  <c r="AR79" i="28" s="1"/>
  <c r="AQ84" i="29"/>
  <c r="AS84" i="29" s="1"/>
  <c r="AQ84" i="28"/>
  <c r="AS84" i="28" s="1"/>
  <c r="AQ81" i="28"/>
  <c r="AR81" i="28" s="1"/>
  <c r="AQ82" i="29"/>
  <c r="AS82" i="29" s="1"/>
  <c r="AQ85" i="27"/>
  <c r="AQ82" i="27"/>
  <c r="AQ79" i="27"/>
  <c r="AQ83" i="28"/>
  <c r="AS83" i="28" s="1"/>
  <c r="AQ80" i="28"/>
  <c r="AR80" i="28" s="1"/>
  <c r="AQ84" i="27"/>
  <c r="AR84" i="27" s="1"/>
  <c r="AQ38" i="33"/>
  <c r="AQ38" i="22"/>
  <c r="AR38" i="22" s="1"/>
  <c r="AQ38" i="31"/>
  <c r="AS38" i="31" s="1"/>
  <c r="AQ38" i="32"/>
  <c r="AR38" i="32" s="1"/>
  <c r="AQ38" i="30"/>
  <c r="AQ38" i="27"/>
  <c r="AS38" i="27" s="1"/>
  <c r="AQ38" i="29"/>
  <c r="AR38" i="29" s="1"/>
  <c r="AQ38" i="28"/>
  <c r="AS38" i="28" s="1"/>
  <c r="E20" i="26"/>
  <c r="AH32" i="26"/>
  <c r="AJ32" i="26" s="1"/>
  <c r="P44" i="26"/>
  <c r="R44" i="26" s="1"/>
  <c r="AH52" i="26"/>
  <c r="AJ52" i="26" s="1"/>
  <c r="Y55" i="26"/>
  <c r="Y58" i="26"/>
  <c r="Z58" i="26" s="1"/>
  <c r="E63" i="26"/>
  <c r="F63" i="26" s="1"/>
  <c r="E69" i="26"/>
  <c r="F69" i="26" s="1"/>
  <c r="E85" i="26"/>
  <c r="F85" i="26" s="1"/>
  <c r="E42" i="33"/>
  <c r="G42" i="33" s="1"/>
  <c r="E42" i="22"/>
  <c r="G42" i="22" s="1"/>
  <c r="E42" i="32"/>
  <c r="F42" i="32" s="1"/>
  <c r="E46" i="33"/>
  <c r="F46" i="33" s="1"/>
  <c r="E46" i="22"/>
  <c r="F46" i="22" s="1"/>
  <c r="E46" i="32"/>
  <c r="E46" i="30"/>
  <c r="G46" i="30" s="1"/>
  <c r="E46" i="31"/>
  <c r="F46" i="31" s="1"/>
  <c r="E42" i="30"/>
  <c r="G42" i="30" s="1"/>
  <c r="E42" i="31"/>
  <c r="E42" i="29"/>
  <c r="E42" i="28"/>
  <c r="E46" i="27"/>
  <c r="E46" i="29"/>
  <c r="F46" i="29" s="1"/>
  <c r="E46" i="28"/>
  <c r="G46" i="28" s="1"/>
  <c r="E42" i="27"/>
  <c r="G42" i="27" s="1"/>
  <c r="AH98" i="22"/>
  <c r="AI98" i="22" s="1"/>
  <c r="AH100" i="33"/>
  <c r="AH97" i="33"/>
  <c r="AJ97" i="33" s="1"/>
  <c r="AH100" i="22"/>
  <c r="AI100" i="22" s="1"/>
  <c r="AH97" i="22"/>
  <c r="AJ97" i="22" s="1"/>
  <c r="AH99" i="33"/>
  <c r="AI99" i="33" s="1"/>
  <c r="AH100" i="32"/>
  <c r="AH97" i="32"/>
  <c r="AJ97" i="32" s="1"/>
  <c r="AH99" i="22"/>
  <c r="AI99" i="22" s="1"/>
  <c r="AH98" i="33"/>
  <c r="AJ98" i="33" s="1"/>
  <c r="AH99" i="32"/>
  <c r="AI99" i="32" s="1"/>
  <c r="AH99" i="30"/>
  <c r="AI99" i="30" s="1"/>
  <c r="AH100" i="31"/>
  <c r="AJ100" i="31" s="1"/>
  <c r="AH97" i="31"/>
  <c r="AH98" i="29"/>
  <c r="AJ98" i="29" s="1"/>
  <c r="AH98" i="32"/>
  <c r="AJ98" i="32" s="1"/>
  <c r="AH98" i="30"/>
  <c r="AJ98" i="30" s="1"/>
  <c r="AH99" i="31"/>
  <c r="AJ99" i="31" s="1"/>
  <c r="AH100" i="29"/>
  <c r="AH97" i="29"/>
  <c r="AJ97" i="29" s="1"/>
  <c r="AH100" i="30"/>
  <c r="AH97" i="30"/>
  <c r="AI97" i="30" s="1"/>
  <c r="AH98" i="31"/>
  <c r="AJ98" i="31" s="1"/>
  <c r="AH99" i="29"/>
  <c r="AI99" i="29" s="1"/>
  <c r="AH100" i="28"/>
  <c r="AJ100" i="28" s="1"/>
  <c r="AH97" i="28"/>
  <c r="AH99" i="27"/>
  <c r="AJ99" i="27" s="1"/>
  <c r="AH98" i="26"/>
  <c r="AJ98" i="26" s="1"/>
  <c r="AH99" i="28"/>
  <c r="AJ99" i="28" s="1"/>
  <c r="AH98" i="27"/>
  <c r="AH100" i="26"/>
  <c r="AH97" i="26"/>
  <c r="AH98" i="28"/>
  <c r="AH100" i="27"/>
  <c r="AJ100" i="27" s="1"/>
  <c r="AH97" i="27"/>
  <c r="AI97" i="27" s="1"/>
  <c r="AH99" i="26"/>
  <c r="AI99" i="26" s="1"/>
  <c r="Y113" i="22"/>
  <c r="AA113" i="22" s="1"/>
  <c r="Y103" i="33"/>
  <c r="Y113" i="32"/>
  <c r="Z113" i="32" s="1"/>
  <c r="Y103" i="22"/>
  <c r="AA103" i="22" s="1"/>
  <c r="Y111" i="33"/>
  <c r="Z111" i="33" s="1"/>
  <c r="Y103" i="32"/>
  <c r="Y111" i="22"/>
  <c r="Y113" i="33"/>
  <c r="Z113" i="33" s="1"/>
  <c r="Y111" i="32"/>
  <c r="Y111" i="30"/>
  <c r="Z111" i="30" s="1"/>
  <c r="Y103" i="31"/>
  <c r="AA103" i="31" s="1"/>
  <c r="Y113" i="29"/>
  <c r="Z113" i="29" s="1"/>
  <c r="Y113" i="30"/>
  <c r="AA113" i="30" s="1"/>
  <c r="Y111" i="31"/>
  <c r="Y103" i="29"/>
  <c r="Z103" i="29" s="1"/>
  <c r="Y103" i="30"/>
  <c r="AA103" i="30" s="1"/>
  <c r="Y113" i="31"/>
  <c r="Z113" i="31" s="1"/>
  <c r="Y111" i="29"/>
  <c r="Y103" i="28"/>
  <c r="Y111" i="27"/>
  <c r="Z111" i="27" s="1"/>
  <c r="Y113" i="26"/>
  <c r="Z113" i="26" s="1"/>
  <c r="Y111" i="28"/>
  <c r="AA111" i="28" s="1"/>
  <c r="Y113" i="27"/>
  <c r="Z113" i="27" s="1"/>
  <c r="Y103" i="26"/>
  <c r="Z103" i="26" s="1"/>
  <c r="Y113" i="28"/>
  <c r="AA113" i="28" s="1"/>
  <c r="Y103" i="27"/>
  <c r="Y111" i="26"/>
  <c r="AA111" i="26" s="1"/>
  <c r="AH69" i="22"/>
  <c r="AJ69" i="22" s="1"/>
  <c r="AH70" i="33"/>
  <c r="AJ70" i="33" s="1"/>
  <c r="AH69" i="33"/>
  <c r="AI69" i="33" s="1"/>
  <c r="AH70" i="22"/>
  <c r="AH69" i="32"/>
  <c r="AH70" i="32"/>
  <c r="AH69" i="30"/>
  <c r="AJ69" i="30" s="1"/>
  <c r="AH70" i="31"/>
  <c r="AI70" i="31" s="1"/>
  <c r="AH69" i="31"/>
  <c r="AJ69" i="31" s="1"/>
  <c r="AH70" i="30"/>
  <c r="AJ70" i="30" s="1"/>
  <c r="AH69" i="29"/>
  <c r="AH69" i="27"/>
  <c r="AJ69" i="27" s="1"/>
  <c r="AH70" i="28"/>
  <c r="AJ70" i="28" s="1"/>
  <c r="AH69" i="28"/>
  <c r="AI69" i="28" s="1"/>
  <c r="AH70" i="29"/>
  <c r="AJ70" i="29" s="1"/>
  <c r="AH70" i="27"/>
  <c r="AJ70" i="27" s="1"/>
  <c r="AQ35" i="33"/>
  <c r="AQ32" i="33"/>
  <c r="AS32" i="33" s="1"/>
  <c r="AQ35" i="22"/>
  <c r="AR35" i="22" s="1"/>
  <c r="AQ32" i="22"/>
  <c r="AR32" i="22" s="1"/>
  <c r="AQ37" i="33"/>
  <c r="AS37" i="33" s="1"/>
  <c r="AQ34" i="33"/>
  <c r="AR34" i="33" s="1"/>
  <c r="AQ37" i="22"/>
  <c r="AQ34" i="22"/>
  <c r="AR34" i="22" s="1"/>
  <c r="AQ36" i="33"/>
  <c r="AR36" i="33" s="1"/>
  <c r="AQ33" i="33"/>
  <c r="AR33" i="33" s="1"/>
  <c r="AQ36" i="22"/>
  <c r="AQ33" i="22"/>
  <c r="AQ35" i="31"/>
  <c r="AQ32" i="31"/>
  <c r="AR32" i="31" s="1"/>
  <c r="AQ37" i="30"/>
  <c r="AR37" i="30" s="1"/>
  <c r="AQ34" i="30"/>
  <c r="AS34" i="30" s="1"/>
  <c r="AQ35" i="32"/>
  <c r="AR35" i="32" s="1"/>
  <c r="AQ32" i="32"/>
  <c r="AS32" i="32" s="1"/>
  <c r="AQ37" i="31"/>
  <c r="AQ34" i="31"/>
  <c r="AR34" i="31" s="1"/>
  <c r="AQ36" i="30"/>
  <c r="AS36" i="30" s="1"/>
  <c r="AQ33" i="30"/>
  <c r="AS33" i="30" s="1"/>
  <c r="AQ37" i="32"/>
  <c r="AR37" i="32" s="1"/>
  <c r="AQ34" i="32"/>
  <c r="AS34" i="32" s="1"/>
  <c r="AQ36" i="31"/>
  <c r="AQ33" i="31"/>
  <c r="AQ35" i="30"/>
  <c r="AS35" i="30" s="1"/>
  <c r="AQ32" i="30"/>
  <c r="AS32" i="30" s="1"/>
  <c r="AQ36" i="32"/>
  <c r="AR36" i="32" s="1"/>
  <c r="AQ33" i="32"/>
  <c r="AS33" i="32" s="1"/>
  <c r="AQ35" i="27"/>
  <c r="AQ32" i="27"/>
  <c r="AR32" i="27" s="1"/>
  <c r="AQ35" i="29"/>
  <c r="AR35" i="29" s="1"/>
  <c r="AQ32" i="29"/>
  <c r="AS32" i="29" s="1"/>
  <c r="AQ35" i="28"/>
  <c r="AQ32" i="28"/>
  <c r="AQ37" i="27"/>
  <c r="AS37" i="27" s="1"/>
  <c r="AQ34" i="27"/>
  <c r="AQ37" i="29"/>
  <c r="AR37" i="29" s="1"/>
  <c r="AQ34" i="29"/>
  <c r="AR34" i="29" s="1"/>
  <c r="AQ37" i="28"/>
  <c r="AS37" i="28" s="1"/>
  <c r="AQ34" i="28"/>
  <c r="AS34" i="28" s="1"/>
  <c r="AQ36" i="27"/>
  <c r="AQ33" i="27"/>
  <c r="AS33" i="27" s="1"/>
  <c r="AQ36" i="29"/>
  <c r="AR36" i="29" s="1"/>
  <c r="AQ33" i="29"/>
  <c r="AR33" i="29" s="1"/>
  <c r="AQ36" i="28"/>
  <c r="AS36" i="28" s="1"/>
  <c r="AQ33" i="28"/>
  <c r="Y20" i="26"/>
  <c r="Z20" i="26" s="1"/>
  <c r="AQ32" i="26"/>
  <c r="AS32" i="26" s="1"/>
  <c r="AH35" i="26"/>
  <c r="AH41" i="26"/>
  <c r="AI41" i="26" s="1"/>
  <c r="AQ52" i="26"/>
  <c r="AS52" i="26" s="1"/>
  <c r="AH55" i="26"/>
  <c r="AI55" i="26" s="1"/>
  <c r="Y63" i="26"/>
  <c r="Z63" i="26" s="1"/>
  <c r="Y66" i="26"/>
  <c r="AA66" i="26" s="1"/>
  <c r="Y69" i="26"/>
  <c r="Z69" i="26" s="1"/>
  <c r="AQ89" i="26"/>
  <c r="AR89" i="26" s="1"/>
  <c r="E59" i="22"/>
  <c r="F59" i="22" s="1"/>
  <c r="E59" i="33"/>
  <c r="G59" i="33" s="1"/>
  <c r="E58" i="22"/>
  <c r="G58" i="22" s="1"/>
  <c r="E58" i="33"/>
  <c r="E57" i="22"/>
  <c r="F57" i="22" s="1"/>
  <c r="E57" i="33"/>
  <c r="E58" i="32"/>
  <c r="F58" i="32" s="1"/>
  <c r="E59" i="32"/>
  <c r="E59" i="31"/>
  <c r="G59" i="31" s="1"/>
  <c r="E58" i="30"/>
  <c r="F58" i="30" s="1"/>
  <c r="E58" i="31"/>
  <c r="E57" i="30"/>
  <c r="F57" i="30" s="1"/>
  <c r="E57" i="32"/>
  <c r="E57" i="31"/>
  <c r="G57" i="31" s="1"/>
  <c r="E59" i="30"/>
  <c r="G59" i="30" s="1"/>
  <c r="E57" i="28"/>
  <c r="E59" i="27"/>
  <c r="G59" i="27" s="1"/>
  <c r="E57" i="29"/>
  <c r="E59" i="28"/>
  <c r="F59" i="28" s="1"/>
  <c r="E58" i="27"/>
  <c r="E59" i="29"/>
  <c r="G59" i="29" s="1"/>
  <c r="E58" i="28"/>
  <c r="G58" i="28" s="1"/>
  <c r="E57" i="27"/>
  <c r="G57" i="27" s="1"/>
  <c r="E58" i="29"/>
  <c r="G58" i="29" s="1"/>
  <c r="Y83" i="22"/>
  <c r="Y80" i="22"/>
  <c r="AA80" i="22" s="1"/>
  <c r="Y85" i="33"/>
  <c r="Z85" i="33" s="1"/>
  <c r="Y82" i="33"/>
  <c r="Z82" i="33" s="1"/>
  <c r="Y79" i="33"/>
  <c r="Y85" i="22"/>
  <c r="Y82" i="22"/>
  <c r="Z82" i="22" s="1"/>
  <c r="Y79" i="22"/>
  <c r="Z79" i="22" s="1"/>
  <c r="Y84" i="33"/>
  <c r="AA84" i="33" s="1"/>
  <c r="Y81" i="33"/>
  <c r="AA81" i="33" s="1"/>
  <c r="Y85" i="32"/>
  <c r="Z85" i="32" s="1"/>
  <c r="Y82" i="32"/>
  <c r="AA82" i="32" s="1"/>
  <c r="Y84" i="22"/>
  <c r="Y81" i="22"/>
  <c r="AA81" i="22" s="1"/>
  <c r="Y83" i="33"/>
  <c r="AA83" i="33" s="1"/>
  <c r="Y80" i="33"/>
  <c r="AA80" i="33" s="1"/>
  <c r="Y84" i="32"/>
  <c r="AA84" i="32" s="1"/>
  <c r="Y84" i="30"/>
  <c r="Z84" i="30" s="1"/>
  <c r="Y81" i="30"/>
  <c r="Y85" i="31"/>
  <c r="AA85" i="31" s="1"/>
  <c r="Y82" i="31"/>
  <c r="Z82" i="31" s="1"/>
  <c r="Y79" i="31"/>
  <c r="AA79" i="31" s="1"/>
  <c r="Y79" i="32"/>
  <c r="AA79" i="32" s="1"/>
  <c r="Y83" i="30"/>
  <c r="AA83" i="30" s="1"/>
  <c r="Y80" i="30"/>
  <c r="Y84" i="31"/>
  <c r="Z84" i="31" s="1"/>
  <c r="Y85" i="29"/>
  <c r="Y82" i="29"/>
  <c r="AA82" i="29" s="1"/>
  <c r="Y79" i="29"/>
  <c r="Y85" i="30"/>
  <c r="Y82" i="30"/>
  <c r="Z82" i="30" s="1"/>
  <c r="Y79" i="30"/>
  <c r="AA79" i="30" s="1"/>
  <c r="Y84" i="29"/>
  <c r="AA84" i="29" s="1"/>
  <c r="Y84" i="27"/>
  <c r="Z84" i="27" s="1"/>
  <c r="Y85" i="28"/>
  <c r="Z85" i="28" s="1"/>
  <c r="Y82" i="28"/>
  <c r="AA82" i="28" s="1"/>
  <c r="Y79" i="28"/>
  <c r="Y84" i="28"/>
  <c r="Z84" i="28" s="1"/>
  <c r="Y81" i="28"/>
  <c r="Z81" i="28" s="1"/>
  <c r="Y85" i="27"/>
  <c r="Y82" i="27"/>
  <c r="Y79" i="27"/>
  <c r="Y83" i="28"/>
  <c r="Z83" i="28" s="1"/>
  <c r="Y80" i="28"/>
  <c r="AH110" i="22"/>
  <c r="AJ110" i="22" s="1"/>
  <c r="AH109" i="33"/>
  <c r="AH110" i="32"/>
  <c r="AJ110" i="32" s="1"/>
  <c r="AH109" i="22"/>
  <c r="AJ109" i="22" s="1"/>
  <c r="AH108" i="33"/>
  <c r="AH109" i="32"/>
  <c r="AJ109" i="32" s="1"/>
  <c r="AH108" i="22"/>
  <c r="AJ108" i="22" s="1"/>
  <c r="AH110" i="33"/>
  <c r="AH108" i="30"/>
  <c r="AH109" i="31"/>
  <c r="AJ109" i="31" s="1"/>
  <c r="AH110" i="29"/>
  <c r="AH110" i="30"/>
  <c r="AJ110" i="30" s="1"/>
  <c r="AH109" i="29"/>
  <c r="AH109" i="30"/>
  <c r="AJ109" i="30" s="1"/>
  <c r="AH110" i="31"/>
  <c r="AJ110" i="31" s="1"/>
  <c r="AH109" i="28"/>
  <c r="AJ109" i="28" s="1"/>
  <c r="AH110" i="26"/>
  <c r="AH108" i="28"/>
  <c r="AJ108" i="28" s="1"/>
  <c r="AH110" i="27"/>
  <c r="AJ110" i="27" s="1"/>
  <c r="AH109" i="26"/>
  <c r="AH110" i="28"/>
  <c r="AJ110" i="28" s="1"/>
  <c r="AH109" i="27"/>
  <c r="AH14" i="28"/>
  <c r="AH13" i="29"/>
  <c r="AH13" i="26"/>
  <c r="AH14" i="29"/>
  <c r="AH14" i="26"/>
  <c r="AH13" i="22"/>
  <c r="AH13" i="30"/>
  <c r="AH13" i="27"/>
  <c r="AJ13" i="27" s="1"/>
  <c r="AH14" i="22"/>
  <c r="AH14" i="30"/>
  <c r="AI14" i="30" s="1"/>
  <c r="AH14" i="27"/>
  <c r="AH13" i="28"/>
  <c r="AJ13" i="28" s="1"/>
  <c r="AJ34" i="22"/>
  <c r="E33" i="26"/>
  <c r="G33" i="26" s="1"/>
  <c r="AQ35" i="26"/>
  <c r="AR35" i="26" s="1"/>
  <c r="AQ38" i="26"/>
  <c r="AR38" i="26" s="1"/>
  <c r="AQ41" i="26"/>
  <c r="AR41" i="26" s="1"/>
  <c r="AH44" i="26"/>
  <c r="AJ44" i="26" s="1"/>
  <c r="E53" i="26"/>
  <c r="AQ55" i="26"/>
  <c r="AR55" i="26" s="1"/>
  <c r="AH63" i="26"/>
  <c r="AJ63" i="26" s="1"/>
  <c r="AH69" i="26"/>
  <c r="AJ69" i="26" s="1"/>
  <c r="Y78" i="26"/>
  <c r="AQ85" i="26"/>
  <c r="E98" i="22"/>
  <c r="F98" i="22" s="1"/>
  <c r="E100" i="33"/>
  <c r="G100" i="33" s="1"/>
  <c r="E97" i="33"/>
  <c r="E100" i="22"/>
  <c r="E97" i="22"/>
  <c r="G97" i="22" s="1"/>
  <c r="E99" i="33"/>
  <c r="E99" i="22"/>
  <c r="G99" i="22" s="1"/>
  <c r="E98" i="33"/>
  <c r="E99" i="32"/>
  <c r="G99" i="32" s="1"/>
  <c r="E100" i="32"/>
  <c r="E99" i="30"/>
  <c r="E98" i="32"/>
  <c r="E100" i="31"/>
  <c r="G100" i="31" s="1"/>
  <c r="E97" i="31"/>
  <c r="G97" i="31" s="1"/>
  <c r="E98" i="29"/>
  <c r="E97" i="32"/>
  <c r="E98" i="30"/>
  <c r="E99" i="31"/>
  <c r="F99" i="31" s="1"/>
  <c r="E100" i="29"/>
  <c r="F100" i="29" s="1"/>
  <c r="E97" i="29"/>
  <c r="E100" i="30"/>
  <c r="G100" i="30" s="1"/>
  <c r="E97" i="30"/>
  <c r="E98" i="31"/>
  <c r="E99" i="29"/>
  <c r="E100" i="28"/>
  <c r="G100" i="28" s="1"/>
  <c r="E97" i="28"/>
  <c r="G97" i="28" s="1"/>
  <c r="E99" i="27"/>
  <c r="E98" i="26"/>
  <c r="E99" i="28"/>
  <c r="G99" i="28" s="1"/>
  <c r="E98" i="27"/>
  <c r="G98" i="27" s="1"/>
  <c r="E100" i="26"/>
  <c r="G100" i="26" s="1"/>
  <c r="E97" i="26"/>
  <c r="E98" i="28"/>
  <c r="F98" i="28" s="1"/>
  <c r="E100" i="27"/>
  <c r="E97" i="27"/>
  <c r="E99" i="26"/>
  <c r="AH10" i="29"/>
  <c r="AH10" i="26"/>
  <c r="AH77" i="22"/>
  <c r="AH9" i="33"/>
  <c r="AH104" i="32"/>
  <c r="AI104" i="32" s="1"/>
  <c r="AH10" i="22"/>
  <c r="AH10" i="30"/>
  <c r="AJ10" i="30" s="1"/>
  <c r="AH10" i="27"/>
  <c r="AH9" i="22"/>
  <c r="AH10" i="28"/>
  <c r="AH77" i="33"/>
  <c r="AH105" i="32"/>
  <c r="AH9" i="30"/>
  <c r="AI9" i="30" s="1"/>
  <c r="AH104" i="29"/>
  <c r="AI104" i="29" s="1"/>
  <c r="AH9" i="31"/>
  <c r="AJ9" i="31" s="1"/>
  <c r="AH77" i="30"/>
  <c r="AI77" i="30" s="1"/>
  <c r="AH105" i="31"/>
  <c r="AJ105" i="31" s="1"/>
  <c r="AH78" i="31"/>
  <c r="AI78" i="31" s="1"/>
  <c r="AH78" i="32"/>
  <c r="AH9" i="32"/>
  <c r="AH104" i="31"/>
  <c r="AI104" i="31" s="1"/>
  <c r="AH105" i="29"/>
  <c r="AH105" i="27"/>
  <c r="AH78" i="27"/>
  <c r="AH9" i="27"/>
  <c r="AJ9" i="27" s="1"/>
  <c r="AH104" i="26"/>
  <c r="AJ104" i="26" s="1"/>
  <c r="AH9" i="28"/>
  <c r="AJ9" i="28" s="1"/>
  <c r="AH78" i="29"/>
  <c r="AI78" i="29" s="1"/>
  <c r="AH104" i="27"/>
  <c r="AI104" i="27" s="1"/>
  <c r="AH9" i="29"/>
  <c r="AJ9" i="29" s="1"/>
  <c r="AH105" i="26"/>
  <c r="AJ105" i="26" s="1"/>
  <c r="AH77" i="28"/>
  <c r="Y68" i="33"/>
  <c r="AA68" i="33" s="1"/>
  <c r="Y68" i="32"/>
  <c r="AA68" i="32" s="1"/>
  <c r="Y68" i="22"/>
  <c r="AA68" i="22" s="1"/>
  <c r="Y68" i="31"/>
  <c r="Y68" i="30"/>
  <c r="AA68" i="30" s="1"/>
  <c r="Y68" i="28"/>
  <c r="Y68" i="29"/>
  <c r="AA68" i="29" s="1"/>
  <c r="Y68" i="27"/>
  <c r="AA68" i="27" s="1"/>
  <c r="E89" i="22"/>
  <c r="F89" i="22" s="1"/>
  <c r="E91" i="33"/>
  <c r="F91" i="33" s="1"/>
  <c r="E91" i="22"/>
  <c r="E90" i="33"/>
  <c r="E90" i="22"/>
  <c r="F90" i="22" s="1"/>
  <c r="E89" i="33"/>
  <c r="F89" i="33" s="1"/>
  <c r="E90" i="32"/>
  <c r="F90" i="32" s="1"/>
  <c r="E91" i="32"/>
  <c r="E90" i="30"/>
  <c r="F90" i="30" s="1"/>
  <c r="E91" i="31"/>
  <c r="G91" i="31" s="1"/>
  <c r="E89" i="29"/>
  <c r="G89" i="29" s="1"/>
  <c r="E89" i="30"/>
  <c r="G89" i="30" s="1"/>
  <c r="E89" i="32"/>
  <c r="F89" i="32" s="1"/>
  <c r="E90" i="31"/>
  <c r="G90" i="31" s="1"/>
  <c r="E91" i="29"/>
  <c r="E91" i="30"/>
  <c r="E89" i="31"/>
  <c r="F89" i="31" s="1"/>
  <c r="E90" i="29"/>
  <c r="F90" i="29" s="1"/>
  <c r="E91" i="28"/>
  <c r="E90" i="27"/>
  <c r="F90" i="27" s="1"/>
  <c r="E90" i="28"/>
  <c r="G90" i="28" s="1"/>
  <c r="E89" i="27"/>
  <c r="F89" i="27" s="1"/>
  <c r="E91" i="27"/>
  <c r="G91" i="27" s="1"/>
  <c r="E89" i="28"/>
  <c r="F89" i="28" s="1"/>
  <c r="Y23" i="22"/>
  <c r="AA23" i="22" s="1"/>
  <c r="Y20" i="22"/>
  <c r="Z20" i="22" s="1"/>
  <c r="Y23" i="33"/>
  <c r="Z23" i="33" s="1"/>
  <c r="Y20" i="33"/>
  <c r="Y22" i="22"/>
  <c r="Y22" i="33"/>
  <c r="AA22" i="33" s="1"/>
  <c r="Y24" i="22"/>
  <c r="Y21" i="22"/>
  <c r="Y24" i="33"/>
  <c r="Y21" i="33"/>
  <c r="Y24" i="32"/>
  <c r="AA24" i="32" s="1"/>
  <c r="Y21" i="32"/>
  <c r="Z21" i="32" s="1"/>
  <c r="Y23" i="31"/>
  <c r="Z23" i="31" s="1"/>
  <c r="Y20" i="31"/>
  <c r="Z20" i="31" s="1"/>
  <c r="Y22" i="30"/>
  <c r="Y23" i="32"/>
  <c r="Y20" i="32"/>
  <c r="Z20" i="32" s="1"/>
  <c r="Y22" i="31"/>
  <c r="Z22" i="31" s="1"/>
  <c r="Y24" i="30"/>
  <c r="AA24" i="30" s="1"/>
  <c r="Y21" i="30"/>
  <c r="Y22" i="32"/>
  <c r="Y24" i="31"/>
  <c r="Y21" i="31"/>
  <c r="Z21" i="31" s="1"/>
  <c r="Y23" i="30"/>
  <c r="AA23" i="30" s="1"/>
  <c r="Y20" i="30"/>
  <c r="AA20" i="30" s="1"/>
  <c r="Y24" i="27"/>
  <c r="AA24" i="27" s="1"/>
  <c r="Y21" i="27"/>
  <c r="Z21" i="27" s="1"/>
  <c r="Y24" i="28"/>
  <c r="Z24" i="28" s="1"/>
  <c r="Y21" i="28"/>
  <c r="AA21" i="28" s="1"/>
  <c r="Y23" i="29"/>
  <c r="Y20" i="29"/>
  <c r="Y23" i="27"/>
  <c r="Y23" i="28"/>
  <c r="Y20" i="28"/>
  <c r="Y20" i="27"/>
  <c r="AA20" i="27" s="1"/>
  <c r="Y22" i="29"/>
  <c r="Z22" i="29" s="1"/>
  <c r="Y22" i="27"/>
  <c r="AA22" i="27" s="1"/>
  <c r="Y22" i="28"/>
  <c r="Z22" i="28" s="1"/>
  <c r="Y24" i="29"/>
  <c r="Y21" i="29"/>
  <c r="E68" i="33"/>
  <c r="G68" i="33" s="1"/>
  <c r="E68" i="32"/>
  <c r="G68" i="32" s="1"/>
  <c r="E68" i="22"/>
  <c r="F68" i="22" s="1"/>
  <c r="E68" i="31"/>
  <c r="E68" i="29"/>
  <c r="F68" i="29" s="1"/>
  <c r="E68" i="30"/>
  <c r="E68" i="28"/>
  <c r="F68" i="28" s="1"/>
  <c r="E68" i="27"/>
  <c r="G68" i="27" s="1"/>
  <c r="Y95" i="22"/>
  <c r="Z95" i="22" s="1"/>
  <c r="Y95" i="32"/>
  <c r="AA95" i="32" s="1"/>
  <c r="Y96" i="33"/>
  <c r="Y96" i="22"/>
  <c r="Y95" i="33"/>
  <c r="AA95" i="33" s="1"/>
  <c r="Y96" i="32"/>
  <c r="AA96" i="32" s="1"/>
  <c r="Y96" i="30"/>
  <c r="Y95" i="29"/>
  <c r="Y95" i="30"/>
  <c r="Z95" i="30" s="1"/>
  <c r="Y96" i="31"/>
  <c r="Y95" i="31"/>
  <c r="AA95" i="31" s="1"/>
  <c r="Y96" i="29"/>
  <c r="Z96" i="29" s="1"/>
  <c r="Y96" i="27"/>
  <c r="Z96" i="27" s="1"/>
  <c r="Y95" i="26"/>
  <c r="AA95" i="26" s="1"/>
  <c r="Y96" i="28"/>
  <c r="AA96" i="28" s="1"/>
  <c r="Y95" i="27"/>
  <c r="Y95" i="28"/>
  <c r="AA95" i="28" s="1"/>
  <c r="Y96" i="26"/>
  <c r="AA96" i="26" s="1"/>
  <c r="Y42" i="22"/>
  <c r="Z42" i="22" s="1"/>
  <c r="Y46" i="33"/>
  <c r="Y46" i="22"/>
  <c r="Y42" i="33"/>
  <c r="Y46" i="32"/>
  <c r="Z46" i="32" s="1"/>
  <c r="Y42" i="32"/>
  <c r="Z42" i="32" s="1"/>
  <c r="Y46" i="30"/>
  <c r="Z46" i="30" s="1"/>
  <c r="Y46" i="31"/>
  <c r="Z46" i="31" s="1"/>
  <c r="Y42" i="30"/>
  <c r="AA42" i="30" s="1"/>
  <c r="Y42" i="31"/>
  <c r="Y42" i="29"/>
  <c r="Z42" i="29" s="1"/>
  <c r="Y42" i="28"/>
  <c r="AA42" i="28" s="1"/>
  <c r="Y46" i="27"/>
  <c r="Y46" i="29"/>
  <c r="Y46" i="28"/>
  <c r="Y42" i="27"/>
  <c r="E113" i="22"/>
  <c r="F113" i="22" s="1"/>
  <c r="E103" i="33"/>
  <c r="G103" i="33" s="1"/>
  <c r="E113" i="32"/>
  <c r="G113" i="32" s="1"/>
  <c r="E103" i="22"/>
  <c r="F103" i="22" s="1"/>
  <c r="E111" i="33"/>
  <c r="E103" i="32"/>
  <c r="E111" i="22"/>
  <c r="F111" i="22" s="1"/>
  <c r="E113" i="33"/>
  <c r="F113" i="33" s="1"/>
  <c r="E111" i="32"/>
  <c r="E111" i="30"/>
  <c r="E103" i="31"/>
  <c r="F103" i="31" s="1"/>
  <c r="E113" i="29"/>
  <c r="E113" i="30"/>
  <c r="G113" i="30" s="1"/>
  <c r="E111" i="31"/>
  <c r="F111" i="31" s="1"/>
  <c r="E103" i="29"/>
  <c r="F103" i="29" s="1"/>
  <c r="E103" i="30"/>
  <c r="G103" i="30" s="1"/>
  <c r="E113" i="31"/>
  <c r="E111" i="29"/>
  <c r="E103" i="28"/>
  <c r="G103" i="28" s="1"/>
  <c r="E111" i="27"/>
  <c r="G111" i="27" s="1"/>
  <c r="E113" i="26"/>
  <c r="E111" i="28"/>
  <c r="E113" i="27"/>
  <c r="F113" i="27" s="1"/>
  <c r="E103" i="26"/>
  <c r="F103" i="26" s="1"/>
  <c r="E113" i="28"/>
  <c r="G113" i="28" s="1"/>
  <c r="E103" i="27"/>
  <c r="F103" i="27" s="1"/>
  <c r="E111" i="26"/>
  <c r="G111" i="26" s="1"/>
  <c r="E65" i="33"/>
  <c r="G65" i="33" s="1"/>
  <c r="E62" i="33"/>
  <c r="F62" i="33" s="1"/>
  <c r="E66" i="22"/>
  <c r="F66" i="22" s="1"/>
  <c r="E63" i="22"/>
  <c r="G63" i="22" s="1"/>
  <c r="E67" i="33"/>
  <c r="G67" i="33" s="1"/>
  <c r="E64" i="33"/>
  <c r="E65" i="32"/>
  <c r="E62" i="32"/>
  <c r="E65" i="22"/>
  <c r="F65" i="22" s="1"/>
  <c r="E62" i="22"/>
  <c r="G62" i="22" s="1"/>
  <c r="E66" i="33"/>
  <c r="G66" i="33" s="1"/>
  <c r="E63" i="33"/>
  <c r="F63" i="33" s="1"/>
  <c r="E67" i="22"/>
  <c r="G67" i="22" s="1"/>
  <c r="E64" i="22"/>
  <c r="F64" i="22" s="1"/>
  <c r="E67" i="32"/>
  <c r="F67" i="32" s="1"/>
  <c r="E67" i="30"/>
  <c r="G67" i="30" s="1"/>
  <c r="E64" i="30"/>
  <c r="G64" i="30" s="1"/>
  <c r="E65" i="31"/>
  <c r="G65" i="31" s="1"/>
  <c r="E62" i="31"/>
  <c r="E66" i="32"/>
  <c r="F66" i="32" s="1"/>
  <c r="E66" i="30"/>
  <c r="E63" i="30"/>
  <c r="F63" i="30" s="1"/>
  <c r="E67" i="31"/>
  <c r="G67" i="31" s="1"/>
  <c r="E64" i="31"/>
  <c r="F64" i="31" s="1"/>
  <c r="E65" i="29"/>
  <c r="F65" i="29" s="1"/>
  <c r="E62" i="29"/>
  <c r="G62" i="29" s="1"/>
  <c r="E64" i="32"/>
  <c r="E65" i="30"/>
  <c r="G65" i="30" s="1"/>
  <c r="E62" i="30"/>
  <c r="G62" i="30" s="1"/>
  <c r="E66" i="31"/>
  <c r="G66" i="31" s="1"/>
  <c r="E63" i="31"/>
  <c r="E63" i="32"/>
  <c r="G63" i="32" s="1"/>
  <c r="E63" i="29"/>
  <c r="F63" i="29" s="1"/>
  <c r="E67" i="27"/>
  <c r="G67" i="27" s="1"/>
  <c r="E64" i="27"/>
  <c r="G64" i="27" s="1"/>
  <c r="E66" i="29"/>
  <c r="G66" i="29" s="1"/>
  <c r="E65" i="28"/>
  <c r="F65" i="28" s="1"/>
  <c r="E62" i="28"/>
  <c r="G62" i="28" s="1"/>
  <c r="E66" i="27"/>
  <c r="E63" i="27"/>
  <c r="F63" i="27" s="1"/>
  <c r="E67" i="28"/>
  <c r="F67" i="28" s="1"/>
  <c r="E64" i="28"/>
  <c r="F64" i="28" s="1"/>
  <c r="E64" i="29"/>
  <c r="E65" i="27"/>
  <c r="E62" i="27"/>
  <c r="G62" i="27" s="1"/>
  <c r="E66" i="28"/>
  <c r="F66" i="28" s="1"/>
  <c r="E63" i="28"/>
  <c r="G63" i="28" s="1"/>
  <c r="E67" i="29"/>
  <c r="G67" i="29" s="1"/>
  <c r="E23" i="22"/>
  <c r="G23" i="22" s="1"/>
  <c r="E20" i="22"/>
  <c r="G20" i="22" s="1"/>
  <c r="E23" i="33"/>
  <c r="E20" i="33"/>
  <c r="G20" i="33" s="1"/>
  <c r="E22" i="22"/>
  <c r="G22" i="22" s="1"/>
  <c r="E22" i="33"/>
  <c r="E24" i="22"/>
  <c r="E21" i="22"/>
  <c r="F21" i="22" s="1"/>
  <c r="E24" i="33"/>
  <c r="F24" i="33" s="1"/>
  <c r="E21" i="33"/>
  <c r="F21" i="33" s="1"/>
  <c r="E20" i="30"/>
  <c r="F20" i="30" s="1"/>
  <c r="E24" i="32"/>
  <c r="G24" i="32" s="1"/>
  <c r="E21" i="32"/>
  <c r="F21" i="32" s="1"/>
  <c r="E23" i="31"/>
  <c r="F23" i="31" s="1"/>
  <c r="E20" i="31"/>
  <c r="E22" i="30"/>
  <c r="F22" i="30" s="1"/>
  <c r="E23" i="32"/>
  <c r="F23" i="32" s="1"/>
  <c r="E20" i="32"/>
  <c r="E22" i="31"/>
  <c r="E24" i="30"/>
  <c r="E21" i="30"/>
  <c r="E22" i="32"/>
  <c r="G22" i="32" s="1"/>
  <c r="E24" i="31"/>
  <c r="G24" i="31" s="1"/>
  <c r="E21" i="31"/>
  <c r="F21" i="31" s="1"/>
  <c r="E23" i="30"/>
  <c r="F23" i="30" s="1"/>
  <c r="E24" i="29"/>
  <c r="G24" i="29" s="1"/>
  <c r="E21" i="29"/>
  <c r="E24" i="27"/>
  <c r="G24" i="27" s="1"/>
  <c r="E21" i="27"/>
  <c r="F21" i="27" s="1"/>
  <c r="E24" i="28"/>
  <c r="G24" i="28" s="1"/>
  <c r="E21" i="28"/>
  <c r="E23" i="29"/>
  <c r="E20" i="29"/>
  <c r="E23" i="27"/>
  <c r="F23" i="27" s="1"/>
  <c r="E23" i="28"/>
  <c r="G23" i="28" s="1"/>
  <c r="E20" i="28"/>
  <c r="F20" i="28" s="1"/>
  <c r="E22" i="29"/>
  <c r="G22" i="29" s="1"/>
  <c r="E20" i="27"/>
  <c r="G20" i="27" s="1"/>
  <c r="E22" i="27"/>
  <c r="G22" i="27" s="1"/>
  <c r="E22" i="28"/>
  <c r="F22" i="28" s="1"/>
  <c r="Y89" i="22"/>
  <c r="Z89" i="22" s="1"/>
  <c r="Y91" i="33"/>
  <c r="Y91" i="22"/>
  <c r="AA91" i="22" s="1"/>
  <c r="Y90" i="33"/>
  <c r="Z90" i="33" s="1"/>
  <c r="Y91" i="32"/>
  <c r="AA91" i="32" s="1"/>
  <c r="Y90" i="22"/>
  <c r="Z90" i="22" s="1"/>
  <c r="Y89" i="33"/>
  <c r="Z89" i="33" s="1"/>
  <c r="Y90" i="32"/>
  <c r="AA90" i="32" s="1"/>
  <c r="Y90" i="30"/>
  <c r="AA90" i="30" s="1"/>
  <c r="Y91" i="31"/>
  <c r="AA91" i="31" s="1"/>
  <c r="Y89" i="29"/>
  <c r="Y89" i="30"/>
  <c r="AA89" i="30" s="1"/>
  <c r="Y89" i="32"/>
  <c r="Z89" i="32" s="1"/>
  <c r="Y90" i="31"/>
  <c r="Y91" i="29"/>
  <c r="Y91" i="30"/>
  <c r="Z91" i="30" s="1"/>
  <c r="Y89" i="31"/>
  <c r="Z89" i="31" s="1"/>
  <c r="Y90" i="29"/>
  <c r="Z90" i="29" s="1"/>
  <c r="Y91" i="28"/>
  <c r="Z91" i="28" s="1"/>
  <c r="Y90" i="27"/>
  <c r="Z90" i="27" s="1"/>
  <c r="Y89" i="26"/>
  <c r="AA89" i="26" s="1"/>
  <c r="Y90" i="28"/>
  <c r="Z90" i="28" s="1"/>
  <c r="Y89" i="27"/>
  <c r="Y91" i="26"/>
  <c r="AA91" i="26" s="1"/>
  <c r="Y91" i="27"/>
  <c r="AA91" i="27" s="1"/>
  <c r="Y89" i="28"/>
  <c r="Y90" i="26"/>
  <c r="Y45" i="22"/>
  <c r="AA45" i="22" s="1"/>
  <c r="Y44" i="33"/>
  <c r="Y44" i="22"/>
  <c r="Z44" i="22" s="1"/>
  <c r="Y43" i="33"/>
  <c r="AA43" i="33" s="1"/>
  <c r="Y43" i="22"/>
  <c r="Z43" i="22" s="1"/>
  <c r="Y45" i="33"/>
  <c r="AA45" i="33" s="1"/>
  <c r="Y44" i="31"/>
  <c r="Y43" i="30"/>
  <c r="Y45" i="32"/>
  <c r="AA45" i="32" s="1"/>
  <c r="Y43" i="31"/>
  <c r="Z43" i="31" s="1"/>
  <c r="Y44" i="32"/>
  <c r="AA44" i="32" s="1"/>
  <c r="Y45" i="30"/>
  <c r="Y45" i="31"/>
  <c r="Y43" i="32"/>
  <c r="Y44" i="30"/>
  <c r="Z44" i="30" s="1"/>
  <c r="Y45" i="29"/>
  <c r="Z45" i="29" s="1"/>
  <c r="Y45" i="28"/>
  <c r="AA45" i="28" s="1"/>
  <c r="Y44" i="27"/>
  <c r="AA44" i="27" s="1"/>
  <c r="Y44" i="29"/>
  <c r="Z44" i="29" s="1"/>
  <c r="Y44" i="28"/>
  <c r="Y43" i="27"/>
  <c r="AA43" i="27" s="1"/>
  <c r="Y43" i="29"/>
  <c r="Z43" i="29" s="1"/>
  <c r="Y43" i="28"/>
  <c r="Y45" i="27"/>
  <c r="AH68" i="22"/>
  <c r="AH68" i="33"/>
  <c r="AJ68" i="33" s="1"/>
  <c r="AH68" i="30"/>
  <c r="AJ68" i="30" s="1"/>
  <c r="AH68" i="32"/>
  <c r="AI68" i="32" s="1"/>
  <c r="AH68" i="31"/>
  <c r="AJ68" i="31" s="1"/>
  <c r="AH68" i="28"/>
  <c r="AI68" i="28" s="1"/>
  <c r="AH68" i="29"/>
  <c r="AI68" i="29" s="1"/>
  <c r="AH68" i="27"/>
  <c r="AI68" i="27" s="1"/>
  <c r="E110" i="22"/>
  <c r="F110" i="22" s="1"/>
  <c r="E109" i="33"/>
  <c r="G109" i="33" s="1"/>
  <c r="E109" i="22"/>
  <c r="E108" i="33"/>
  <c r="E109" i="32"/>
  <c r="E108" i="22"/>
  <c r="F108" i="22" s="1"/>
  <c r="E110" i="33"/>
  <c r="G110" i="33" s="1"/>
  <c r="E108" i="30"/>
  <c r="F108" i="30" s="1"/>
  <c r="E109" i="31"/>
  <c r="G109" i="31" s="1"/>
  <c r="E110" i="29"/>
  <c r="G110" i="29" s="1"/>
  <c r="E110" i="30"/>
  <c r="F110" i="30" s="1"/>
  <c r="E110" i="32"/>
  <c r="G110" i="32" s="1"/>
  <c r="E109" i="29"/>
  <c r="G109" i="29" s="1"/>
  <c r="E109" i="30"/>
  <c r="E110" i="31"/>
  <c r="G110" i="31" s="1"/>
  <c r="E109" i="28"/>
  <c r="G109" i="28" s="1"/>
  <c r="E110" i="26"/>
  <c r="G110" i="26" s="1"/>
  <c r="E108" i="28"/>
  <c r="G108" i="28" s="1"/>
  <c r="E110" i="27"/>
  <c r="E109" i="26"/>
  <c r="G109" i="26" s="1"/>
  <c r="E110" i="28"/>
  <c r="F110" i="28" s="1"/>
  <c r="E109" i="27"/>
  <c r="F109" i="27" s="1"/>
  <c r="E60" i="22"/>
  <c r="E60" i="33"/>
  <c r="G60" i="33" s="1"/>
  <c r="E60" i="30"/>
  <c r="E60" i="31"/>
  <c r="F60" i="31" s="1"/>
  <c r="E60" i="32"/>
  <c r="G60" i="32" s="1"/>
  <c r="E60" i="28"/>
  <c r="F60" i="28" s="1"/>
  <c r="E60" i="29"/>
  <c r="F60" i="29" s="1"/>
  <c r="E60" i="27"/>
  <c r="G60" i="27" s="1"/>
  <c r="E13" i="29"/>
  <c r="G13" i="29" s="1"/>
  <c r="E14" i="29"/>
  <c r="E13" i="26"/>
  <c r="G13" i="26" s="1"/>
  <c r="E13" i="30"/>
  <c r="F13" i="30" s="1"/>
  <c r="E13" i="27"/>
  <c r="E14" i="26"/>
  <c r="E14" i="30"/>
  <c r="E14" i="27"/>
  <c r="F14" i="27" s="1"/>
  <c r="E13" i="28"/>
  <c r="G13" i="28" s="1"/>
  <c r="E13" i="22"/>
  <c r="E14" i="28"/>
  <c r="E14" i="22"/>
  <c r="G14" i="22" s="1"/>
  <c r="Y86" i="22"/>
  <c r="Y88" i="33"/>
  <c r="Z88" i="33" s="1"/>
  <c r="Y88" i="22"/>
  <c r="Z88" i="22" s="1"/>
  <c r="Y87" i="33"/>
  <c r="AA87" i="33" s="1"/>
  <c r="Y88" i="32"/>
  <c r="Y87" i="22"/>
  <c r="Z87" i="22" s="1"/>
  <c r="Y86" i="33"/>
  <c r="Y87" i="32"/>
  <c r="Z87" i="32" s="1"/>
  <c r="Y86" i="32"/>
  <c r="AA86" i="32" s="1"/>
  <c r="Y87" i="30"/>
  <c r="AA87" i="30" s="1"/>
  <c r="Y88" i="31"/>
  <c r="AA88" i="31" s="1"/>
  <c r="Y86" i="29"/>
  <c r="AA86" i="29" s="1"/>
  <c r="Y86" i="30"/>
  <c r="Y87" i="31"/>
  <c r="AA87" i="31" s="1"/>
  <c r="Y88" i="29"/>
  <c r="Z88" i="29" s="1"/>
  <c r="Y88" i="30"/>
  <c r="Z88" i="30" s="1"/>
  <c r="Y86" i="31"/>
  <c r="Y87" i="29"/>
  <c r="Y87" i="27"/>
  <c r="AA87" i="27" s="1"/>
  <c r="Y88" i="28"/>
  <c r="AA88" i="28" s="1"/>
  <c r="Y86" i="26"/>
  <c r="Y86" i="27"/>
  <c r="AA86" i="27" s="1"/>
  <c r="Y88" i="26"/>
  <c r="AA88" i="26" s="1"/>
  <c r="Y87" i="28"/>
  <c r="Z87" i="28" s="1"/>
  <c r="Y88" i="27"/>
  <c r="Y87" i="26"/>
  <c r="Z87" i="26" s="1"/>
  <c r="Y86" i="28"/>
  <c r="AA86" i="28" s="1"/>
  <c r="Y39" i="22"/>
  <c r="Z39" i="22" s="1"/>
  <c r="Y41" i="33"/>
  <c r="Y41" i="22"/>
  <c r="AA41" i="22" s="1"/>
  <c r="Y40" i="33"/>
  <c r="Y40" i="22"/>
  <c r="Z40" i="22" s="1"/>
  <c r="Y39" i="33"/>
  <c r="Z39" i="33" s="1"/>
  <c r="Y39" i="32"/>
  <c r="Y41" i="31"/>
  <c r="AA41" i="31" s="1"/>
  <c r="Y40" i="30"/>
  <c r="AA40" i="30" s="1"/>
  <c r="Y41" i="32"/>
  <c r="Z41" i="32" s="1"/>
  <c r="Y40" i="31"/>
  <c r="Z40" i="31" s="1"/>
  <c r="Y39" i="30"/>
  <c r="Z39" i="30" s="1"/>
  <c r="Y40" i="32"/>
  <c r="AA40" i="32" s="1"/>
  <c r="Y39" i="31"/>
  <c r="Y41" i="30"/>
  <c r="Y39" i="29"/>
  <c r="Y39" i="28"/>
  <c r="AA39" i="28" s="1"/>
  <c r="Y41" i="27"/>
  <c r="AA41" i="27" s="1"/>
  <c r="Y41" i="29"/>
  <c r="Z41" i="29" s="1"/>
  <c r="Y41" i="28"/>
  <c r="AA41" i="28" s="1"/>
  <c r="Y40" i="27"/>
  <c r="AA40" i="27" s="1"/>
  <c r="Y40" i="29"/>
  <c r="Y40" i="28"/>
  <c r="Z40" i="28" s="1"/>
  <c r="Y39" i="27"/>
  <c r="Z39" i="27" s="1"/>
  <c r="AH113" i="22"/>
  <c r="AJ113" i="22" s="1"/>
  <c r="AH103" i="33"/>
  <c r="AH113" i="32"/>
  <c r="AH103" i="22"/>
  <c r="AI103" i="22" s="1"/>
  <c r="AH111" i="33"/>
  <c r="AI111" i="33" s="1"/>
  <c r="AH103" i="32"/>
  <c r="AH111" i="22"/>
  <c r="AI111" i="22" s="1"/>
  <c r="AH113" i="33"/>
  <c r="AJ113" i="33" s="1"/>
  <c r="AH111" i="32"/>
  <c r="AI111" i="32" s="1"/>
  <c r="AH111" i="30"/>
  <c r="AI111" i="30" s="1"/>
  <c r="AH103" i="31"/>
  <c r="AJ103" i="31" s="1"/>
  <c r="AH113" i="29"/>
  <c r="AJ113" i="29" s="1"/>
  <c r="AH113" i="30"/>
  <c r="AI113" i="30" s="1"/>
  <c r="AH111" i="31"/>
  <c r="AH103" i="29"/>
  <c r="AJ103" i="29" s="1"/>
  <c r="AH103" i="30"/>
  <c r="AI103" i="30" s="1"/>
  <c r="AH113" i="31"/>
  <c r="AJ113" i="31" s="1"/>
  <c r="AH111" i="29"/>
  <c r="AH103" i="28"/>
  <c r="AJ103" i="28" s="1"/>
  <c r="AH111" i="27"/>
  <c r="AI111" i="27" s="1"/>
  <c r="AH113" i="26"/>
  <c r="AJ113" i="26" s="1"/>
  <c r="AH111" i="28"/>
  <c r="AH113" i="27"/>
  <c r="AI113" i="27" s="1"/>
  <c r="AH103" i="26"/>
  <c r="AI103" i="26" s="1"/>
  <c r="AH113" i="28"/>
  <c r="AJ113" i="28" s="1"/>
  <c r="AH103" i="27"/>
  <c r="AH111" i="26"/>
  <c r="AJ111" i="26" s="1"/>
  <c r="AH66" i="22"/>
  <c r="AH63" i="22"/>
  <c r="AJ63" i="22" s="1"/>
  <c r="AH67" i="33"/>
  <c r="AH64" i="33"/>
  <c r="AI64" i="33" s="1"/>
  <c r="AH65" i="22"/>
  <c r="AJ65" i="22" s="1"/>
  <c r="AH62" i="22"/>
  <c r="AH66" i="33"/>
  <c r="AH63" i="33"/>
  <c r="AJ63" i="33" s="1"/>
  <c r="AH67" i="22"/>
  <c r="AJ67" i="22" s="1"/>
  <c r="AH64" i="22"/>
  <c r="AH65" i="33"/>
  <c r="AH62" i="33"/>
  <c r="AJ62" i="33" s="1"/>
  <c r="AH66" i="32"/>
  <c r="AH63" i="32"/>
  <c r="AJ63" i="32" s="1"/>
  <c r="AH62" i="32"/>
  <c r="AH66" i="30"/>
  <c r="AI66" i="30" s="1"/>
  <c r="AH63" i="30"/>
  <c r="AI63" i="30" s="1"/>
  <c r="AH67" i="31"/>
  <c r="AI67" i="31" s="1"/>
  <c r="AH64" i="31"/>
  <c r="AH65" i="32"/>
  <c r="AJ65" i="32" s="1"/>
  <c r="AH64" i="32"/>
  <c r="AJ64" i="32" s="1"/>
  <c r="AH65" i="30"/>
  <c r="AJ65" i="30" s="1"/>
  <c r="AH62" i="30"/>
  <c r="AH66" i="31"/>
  <c r="AH63" i="31"/>
  <c r="AJ63" i="31" s="1"/>
  <c r="AH67" i="32"/>
  <c r="AJ67" i="32" s="1"/>
  <c r="AH67" i="30"/>
  <c r="AH64" i="30"/>
  <c r="AJ64" i="30" s="1"/>
  <c r="AH65" i="31"/>
  <c r="AJ65" i="31" s="1"/>
  <c r="AH62" i="31"/>
  <c r="AJ62" i="31" s="1"/>
  <c r="AH66" i="29"/>
  <c r="AH65" i="28"/>
  <c r="AI65" i="28" s="1"/>
  <c r="AH62" i="28"/>
  <c r="AJ62" i="28" s="1"/>
  <c r="AH62" i="29"/>
  <c r="AI62" i="29" s="1"/>
  <c r="AH66" i="27"/>
  <c r="AH63" i="27"/>
  <c r="AJ63" i="27" s="1"/>
  <c r="AH65" i="29"/>
  <c r="AJ65" i="29" s="1"/>
  <c r="AH67" i="28"/>
  <c r="AJ67" i="28" s="1"/>
  <c r="AH64" i="28"/>
  <c r="AH64" i="29"/>
  <c r="AJ64" i="29" s="1"/>
  <c r="AH65" i="27"/>
  <c r="AJ65" i="27" s="1"/>
  <c r="AH62" i="27"/>
  <c r="AJ62" i="27" s="1"/>
  <c r="AH66" i="28"/>
  <c r="AJ66" i="28" s="1"/>
  <c r="AH63" i="28"/>
  <c r="AI63" i="28" s="1"/>
  <c r="AH67" i="29"/>
  <c r="AI67" i="29" s="1"/>
  <c r="AH63" i="29"/>
  <c r="AJ63" i="29" s="1"/>
  <c r="AH67" i="27"/>
  <c r="AH64" i="27"/>
  <c r="AJ64" i="27" s="1"/>
  <c r="AH23" i="22"/>
  <c r="AI23" i="22" s="1"/>
  <c r="AH20" i="22"/>
  <c r="AH23" i="33"/>
  <c r="AJ23" i="33" s="1"/>
  <c r="AH20" i="33"/>
  <c r="AI20" i="33" s="1"/>
  <c r="AH22" i="22"/>
  <c r="AI22" i="22" s="1"/>
  <c r="AH22" i="33"/>
  <c r="AJ22" i="33" s="1"/>
  <c r="AH24" i="22"/>
  <c r="AH21" i="22"/>
  <c r="AI21" i="22" s="1"/>
  <c r="AH24" i="33"/>
  <c r="AI24" i="33" s="1"/>
  <c r="AH21" i="33"/>
  <c r="AJ21" i="33" s="1"/>
  <c r="AH23" i="31"/>
  <c r="AH20" i="31"/>
  <c r="AI20" i="31" s="1"/>
  <c r="AH22" i="30"/>
  <c r="AH23" i="32"/>
  <c r="AJ23" i="32" s="1"/>
  <c r="AH20" i="32"/>
  <c r="AH22" i="31"/>
  <c r="AI22" i="31" s="1"/>
  <c r="AH24" i="30"/>
  <c r="AJ24" i="30" s="1"/>
  <c r="AH21" i="30"/>
  <c r="AI21" i="30" s="1"/>
  <c r="AH22" i="32"/>
  <c r="AH24" i="31"/>
  <c r="AI24" i="31" s="1"/>
  <c r="AH21" i="31"/>
  <c r="AI21" i="31" s="1"/>
  <c r="AH23" i="30"/>
  <c r="AI23" i="30" s="1"/>
  <c r="AH20" i="30"/>
  <c r="AH24" i="32"/>
  <c r="AJ24" i="32" s="1"/>
  <c r="AH21" i="32"/>
  <c r="AI21" i="32" s="1"/>
  <c r="AH24" i="28"/>
  <c r="AJ24" i="28" s="1"/>
  <c r="AH21" i="28"/>
  <c r="AJ21" i="28" s="1"/>
  <c r="AH23" i="29"/>
  <c r="AJ23" i="29" s="1"/>
  <c r="AH20" i="29"/>
  <c r="AI20" i="29" s="1"/>
  <c r="AH23" i="27"/>
  <c r="AJ23" i="27" s="1"/>
  <c r="AH23" i="28"/>
  <c r="AH20" i="28"/>
  <c r="AJ20" i="28" s="1"/>
  <c r="AH20" i="27"/>
  <c r="AJ20" i="27" s="1"/>
  <c r="AH22" i="29"/>
  <c r="AJ22" i="29" s="1"/>
  <c r="AH22" i="27"/>
  <c r="AH22" i="28"/>
  <c r="AH24" i="29"/>
  <c r="AI24" i="29" s="1"/>
  <c r="AH21" i="29"/>
  <c r="AJ21" i="29" s="1"/>
  <c r="AH24" i="27"/>
  <c r="AI24" i="27" s="1"/>
  <c r="AH21" i="27"/>
  <c r="AJ21" i="27" s="1"/>
  <c r="AH92" i="22"/>
  <c r="AJ92" i="22" s="1"/>
  <c r="AH94" i="33"/>
  <c r="AJ94" i="33" s="1"/>
  <c r="AH94" i="22"/>
  <c r="AH93" i="33"/>
  <c r="AJ93" i="33" s="1"/>
  <c r="AH94" i="32"/>
  <c r="AJ94" i="32" s="1"/>
  <c r="AH93" i="22"/>
  <c r="AJ93" i="22" s="1"/>
  <c r="AH92" i="33"/>
  <c r="AH93" i="32"/>
  <c r="AH93" i="30"/>
  <c r="AJ93" i="30" s="1"/>
  <c r="AH94" i="31"/>
  <c r="AJ94" i="31" s="1"/>
  <c r="AH92" i="29"/>
  <c r="AH92" i="30"/>
  <c r="AJ92" i="30" s="1"/>
  <c r="AH93" i="31"/>
  <c r="AJ93" i="31" s="1"/>
  <c r="AH94" i="29"/>
  <c r="AI94" i="29" s="1"/>
  <c r="AH94" i="30"/>
  <c r="AH92" i="31"/>
  <c r="AJ92" i="31" s="1"/>
  <c r="AH93" i="29"/>
  <c r="AI93" i="29" s="1"/>
  <c r="AH92" i="32"/>
  <c r="AJ92" i="32" s="1"/>
  <c r="AH94" i="28"/>
  <c r="AH93" i="27"/>
  <c r="AH93" i="28"/>
  <c r="AH92" i="27"/>
  <c r="AI92" i="27" s="1"/>
  <c r="AH94" i="26"/>
  <c r="AH92" i="28"/>
  <c r="AJ92" i="28" s="1"/>
  <c r="AH94" i="27"/>
  <c r="AJ94" i="27" s="1"/>
  <c r="AH93" i="26"/>
  <c r="AJ93" i="26" s="1"/>
  <c r="E107" i="22"/>
  <c r="G107" i="22" s="1"/>
  <c r="E107" i="33"/>
  <c r="G107" i="33" s="1"/>
  <c r="E107" i="29"/>
  <c r="G107" i="29" s="1"/>
  <c r="E107" i="30"/>
  <c r="G107" i="30" s="1"/>
  <c r="E107" i="32"/>
  <c r="E107" i="31"/>
  <c r="E107" i="26"/>
  <c r="F107" i="26" s="1"/>
  <c r="E107" i="27"/>
  <c r="G107" i="27" s="1"/>
  <c r="E107" i="28"/>
  <c r="E12" i="29"/>
  <c r="E11" i="26"/>
  <c r="G11" i="26" s="1"/>
  <c r="E11" i="30"/>
  <c r="F11" i="30" s="1"/>
  <c r="E11" i="27"/>
  <c r="G11" i="27" s="1"/>
  <c r="E12" i="26"/>
  <c r="G12" i="26" s="1"/>
  <c r="E12" i="30"/>
  <c r="G12" i="30" s="1"/>
  <c r="E12" i="27"/>
  <c r="E11" i="28"/>
  <c r="E11" i="22"/>
  <c r="G11" i="22" s="1"/>
  <c r="E12" i="28"/>
  <c r="E12" i="22"/>
  <c r="F12" i="22" s="1"/>
  <c r="E11" i="29"/>
  <c r="G11" i="29" s="1"/>
  <c r="Y38" i="33"/>
  <c r="AA38" i="33" s="1"/>
  <c r="Y38" i="22"/>
  <c r="Z38" i="22" s="1"/>
  <c r="Y38" i="31"/>
  <c r="AA38" i="31" s="1"/>
  <c r="Y38" i="32"/>
  <c r="Y38" i="30"/>
  <c r="Z38" i="30" s="1"/>
  <c r="Y38" i="27"/>
  <c r="AA38" i="27" s="1"/>
  <c r="Y38" i="29"/>
  <c r="Z38" i="29" s="1"/>
  <c r="Y38" i="28"/>
  <c r="AH60" i="22"/>
  <c r="AH60" i="33"/>
  <c r="AH60" i="30"/>
  <c r="AI60" i="30" s="1"/>
  <c r="AH60" i="31"/>
  <c r="AJ60" i="31" s="1"/>
  <c r="AH60" i="32"/>
  <c r="AI60" i="32" s="1"/>
  <c r="AH60" i="29"/>
  <c r="AI60" i="29" s="1"/>
  <c r="AH60" i="27"/>
  <c r="AJ60" i="27" s="1"/>
  <c r="AH60" i="28"/>
  <c r="AJ60" i="28" s="1"/>
  <c r="AQ70" i="33"/>
  <c r="AS70" i="33" s="1"/>
  <c r="AQ69" i="33"/>
  <c r="AS69" i="33" s="1"/>
  <c r="AQ70" i="22"/>
  <c r="AS70" i="22" s="1"/>
  <c r="AQ69" i="32"/>
  <c r="AQ69" i="22"/>
  <c r="AQ70" i="32"/>
  <c r="AQ69" i="30"/>
  <c r="AR69" i="30" s="1"/>
  <c r="AQ70" i="31"/>
  <c r="AR70" i="31" s="1"/>
  <c r="AQ69" i="31"/>
  <c r="AS69" i="31" s="1"/>
  <c r="AQ70" i="30"/>
  <c r="AS70" i="30" s="1"/>
  <c r="AQ69" i="29"/>
  <c r="AR69" i="29" s="1"/>
  <c r="AQ69" i="27"/>
  <c r="AQ70" i="28"/>
  <c r="AS70" i="28" s="1"/>
  <c r="AQ69" i="28"/>
  <c r="AS69" i="28" s="1"/>
  <c r="AQ70" i="29"/>
  <c r="AS70" i="29" s="1"/>
  <c r="AQ70" i="27"/>
  <c r="AS70" i="27" s="1"/>
  <c r="P9" i="26"/>
  <c r="E101" i="22"/>
  <c r="G101" i="22" s="1"/>
  <c r="E112" i="33"/>
  <c r="G112" i="33" s="1"/>
  <c r="E106" i="33"/>
  <c r="E112" i="22"/>
  <c r="F112" i="22" s="1"/>
  <c r="E106" i="22"/>
  <c r="F106" i="22" s="1"/>
  <c r="E102" i="33"/>
  <c r="F102" i="33" s="1"/>
  <c r="E112" i="32"/>
  <c r="E106" i="32"/>
  <c r="G106" i="32" s="1"/>
  <c r="E102" i="22"/>
  <c r="F102" i="22" s="1"/>
  <c r="E101" i="33"/>
  <c r="G101" i="33" s="1"/>
  <c r="E102" i="32"/>
  <c r="E102" i="30"/>
  <c r="E112" i="31"/>
  <c r="F112" i="31" s="1"/>
  <c r="E106" i="31"/>
  <c r="G106" i="31" s="1"/>
  <c r="E101" i="29"/>
  <c r="E101" i="30"/>
  <c r="G101" i="30" s="1"/>
  <c r="E102" i="31"/>
  <c r="G102" i="31" s="1"/>
  <c r="E112" i="29"/>
  <c r="F112" i="29" s="1"/>
  <c r="E106" i="29"/>
  <c r="E112" i="30"/>
  <c r="F112" i="30" s="1"/>
  <c r="E106" i="30"/>
  <c r="F106" i="30" s="1"/>
  <c r="E101" i="32"/>
  <c r="G101" i="32" s="1"/>
  <c r="E101" i="31"/>
  <c r="E102" i="29"/>
  <c r="F102" i="29" s="1"/>
  <c r="E112" i="28"/>
  <c r="E106" i="28"/>
  <c r="G106" i="28" s="1"/>
  <c r="E102" i="27"/>
  <c r="E101" i="26"/>
  <c r="G101" i="26" s="1"/>
  <c r="E102" i="28"/>
  <c r="F102" i="28" s="1"/>
  <c r="E101" i="27"/>
  <c r="G101" i="27" s="1"/>
  <c r="E112" i="26"/>
  <c r="G112" i="26" s="1"/>
  <c r="E106" i="26"/>
  <c r="G106" i="26" s="1"/>
  <c r="E101" i="28"/>
  <c r="G101" i="28" s="1"/>
  <c r="E112" i="27"/>
  <c r="G112" i="27" s="1"/>
  <c r="E106" i="27"/>
  <c r="E102" i="26"/>
  <c r="E56" i="22"/>
  <c r="G56" i="22" s="1"/>
  <c r="E56" i="33"/>
  <c r="G56" i="33" s="1"/>
  <c r="E55" i="22"/>
  <c r="E55" i="33"/>
  <c r="G55" i="33" s="1"/>
  <c r="E55" i="32"/>
  <c r="G55" i="32" s="1"/>
  <c r="E56" i="31"/>
  <c r="G56" i="31" s="1"/>
  <c r="E55" i="30"/>
  <c r="G55" i="30" s="1"/>
  <c r="E55" i="31"/>
  <c r="F55" i="31" s="1"/>
  <c r="E56" i="30"/>
  <c r="G56" i="30" s="1"/>
  <c r="E56" i="32"/>
  <c r="G56" i="32" s="1"/>
  <c r="E56" i="27"/>
  <c r="E56" i="29"/>
  <c r="E56" i="28"/>
  <c r="G56" i="28" s="1"/>
  <c r="E55" i="27"/>
  <c r="G55" i="27" s="1"/>
  <c r="E55" i="29"/>
  <c r="F55" i="29" s="1"/>
  <c r="E55" i="28"/>
  <c r="G55" i="28" s="1"/>
  <c r="E10" i="26"/>
  <c r="G10" i="26" s="1"/>
  <c r="E10" i="30"/>
  <c r="E10" i="27"/>
  <c r="E77" i="22"/>
  <c r="G77" i="22" s="1"/>
  <c r="E9" i="33"/>
  <c r="G9" i="33" s="1"/>
  <c r="G15" i="33" s="1"/>
  <c r="E10" i="28"/>
  <c r="E10" i="22"/>
  <c r="G10" i="22" s="1"/>
  <c r="E9" i="22"/>
  <c r="G9" i="22" s="1"/>
  <c r="E10" i="29"/>
  <c r="E77" i="33"/>
  <c r="E105" i="32"/>
  <c r="F105" i="32" s="1"/>
  <c r="E78" i="32"/>
  <c r="G78" i="32" s="1"/>
  <c r="E9" i="30"/>
  <c r="G9" i="30" s="1"/>
  <c r="E104" i="29"/>
  <c r="G104" i="29" s="1"/>
  <c r="E9" i="31"/>
  <c r="E16" i="31" s="1"/>
  <c r="E77" i="30"/>
  <c r="E105" i="31"/>
  <c r="E78" i="31"/>
  <c r="F78" i="31" s="1"/>
  <c r="E104" i="32"/>
  <c r="F104" i="32" s="1"/>
  <c r="E9" i="32"/>
  <c r="E15" i="32" s="1"/>
  <c r="I269" i="35" s="1"/>
  <c r="K269" i="35" s="1"/>
  <c r="E104" i="31"/>
  <c r="E105" i="29"/>
  <c r="F105" i="29" s="1"/>
  <c r="E78" i="29"/>
  <c r="F78" i="29" s="1"/>
  <c r="E77" i="28"/>
  <c r="F77" i="28" s="1"/>
  <c r="E105" i="27"/>
  <c r="G105" i="27" s="1"/>
  <c r="E78" i="27"/>
  <c r="G78" i="27" s="1"/>
  <c r="E9" i="27"/>
  <c r="G9" i="27" s="1"/>
  <c r="E104" i="26"/>
  <c r="F104" i="26" s="1"/>
  <c r="E9" i="28"/>
  <c r="G9" i="28" s="1"/>
  <c r="E104" i="27"/>
  <c r="G104" i="27" s="1"/>
  <c r="E9" i="29"/>
  <c r="G9" i="29" s="1"/>
  <c r="E105" i="26"/>
  <c r="G105" i="26" s="1"/>
  <c r="Y36" i="22"/>
  <c r="Y33" i="22"/>
  <c r="AA33" i="22" s="1"/>
  <c r="Y35" i="33"/>
  <c r="Y32" i="33"/>
  <c r="AA32" i="33" s="1"/>
  <c r="Y35" i="22"/>
  <c r="Z35" i="22" s="1"/>
  <c r="Y32" i="22"/>
  <c r="Y37" i="33"/>
  <c r="Y34" i="33"/>
  <c r="AA34" i="33" s="1"/>
  <c r="Y37" i="22"/>
  <c r="Z37" i="22" s="1"/>
  <c r="Y34" i="22"/>
  <c r="Z34" i="22" s="1"/>
  <c r="Y36" i="33"/>
  <c r="Y33" i="33"/>
  <c r="Y36" i="32"/>
  <c r="Y33" i="32"/>
  <c r="Z33" i="32" s="1"/>
  <c r="Y35" i="31"/>
  <c r="AA35" i="31" s="1"/>
  <c r="Y32" i="31"/>
  <c r="AA32" i="31" s="1"/>
  <c r="Y37" i="30"/>
  <c r="AA37" i="30" s="1"/>
  <c r="Y34" i="30"/>
  <c r="Z34" i="30" s="1"/>
  <c r="Y35" i="32"/>
  <c r="Y32" i="32"/>
  <c r="Z32" i="32" s="1"/>
  <c r="Y37" i="31"/>
  <c r="AA37" i="31" s="1"/>
  <c r="Y34" i="31"/>
  <c r="AA34" i="31" s="1"/>
  <c r="Y36" i="30"/>
  <c r="Y33" i="30"/>
  <c r="Y37" i="32"/>
  <c r="Y34" i="32"/>
  <c r="AA34" i="32" s="1"/>
  <c r="Y36" i="31"/>
  <c r="AA36" i="31" s="1"/>
  <c r="Y33" i="31"/>
  <c r="Z33" i="31" s="1"/>
  <c r="Y35" i="30"/>
  <c r="Z35" i="30" s="1"/>
  <c r="Y32" i="30"/>
  <c r="Z32" i="30" s="1"/>
  <c r="Y36" i="29"/>
  <c r="Y33" i="29"/>
  <c r="Z33" i="29" s="1"/>
  <c r="Y36" i="28"/>
  <c r="Z36" i="28" s="1"/>
  <c r="Y33" i="28"/>
  <c r="AA33" i="28" s="1"/>
  <c r="Y35" i="27"/>
  <c r="Y32" i="27"/>
  <c r="Y35" i="29"/>
  <c r="Y32" i="29"/>
  <c r="AA32" i="29" s="1"/>
  <c r="Y35" i="28"/>
  <c r="Y32" i="28"/>
  <c r="Z32" i="28" s="1"/>
  <c r="Y37" i="27"/>
  <c r="Z37" i="27" s="1"/>
  <c r="Y34" i="27"/>
  <c r="Z34" i="27" s="1"/>
  <c r="Y37" i="29"/>
  <c r="Z37" i="29" s="1"/>
  <c r="Y34" i="29"/>
  <c r="Z34" i="29" s="1"/>
  <c r="Y37" i="28"/>
  <c r="AA37" i="28" s="1"/>
  <c r="Y34" i="28"/>
  <c r="AA34" i="28" s="1"/>
  <c r="Y36" i="27"/>
  <c r="Y33" i="27"/>
  <c r="AH107" i="22"/>
  <c r="AI107" i="22" s="1"/>
  <c r="AH107" i="32"/>
  <c r="AJ107" i="32" s="1"/>
  <c r="AH107" i="33"/>
  <c r="AH107" i="29"/>
  <c r="AI107" i="29" s="1"/>
  <c r="AH107" i="30"/>
  <c r="AI107" i="30" s="1"/>
  <c r="AH107" i="31"/>
  <c r="AI107" i="31" s="1"/>
  <c r="AH107" i="26"/>
  <c r="AJ107" i="26" s="1"/>
  <c r="AH107" i="27"/>
  <c r="AI107" i="27" s="1"/>
  <c r="AH107" i="28"/>
  <c r="AJ107" i="28" s="1"/>
  <c r="AH59" i="22"/>
  <c r="AI59" i="22" s="1"/>
  <c r="AH59" i="33"/>
  <c r="AH58" i="22"/>
  <c r="AH58" i="33"/>
  <c r="AH59" i="32"/>
  <c r="AI59" i="32" s="1"/>
  <c r="AH57" i="22"/>
  <c r="AI57" i="22" s="1"/>
  <c r="AH57" i="33"/>
  <c r="AJ57" i="33" s="1"/>
  <c r="AH58" i="30"/>
  <c r="AI58" i="30" s="1"/>
  <c r="AH58" i="32"/>
  <c r="AI58" i="32" s="1"/>
  <c r="AH58" i="31"/>
  <c r="AH57" i="30"/>
  <c r="AI57" i="30" s="1"/>
  <c r="AH57" i="32"/>
  <c r="AJ57" i="32" s="1"/>
  <c r="AH59" i="29"/>
  <c r="AI59" i="29" s="1"/>
  <c r="AH57" i="31"/>
  <c r="AH59" i="30"/>
  <c r="AH59" i="31"/>
  <c r="AI59" i="31" s="1"/>
  <c r="AH59" i="28"/>
  <c r="AI59" i="28" s="1"/>
  <c r="AH58" i="27"/>
  <c r="AJ58" i="27" s="1"/>
  <c r="AH58" i="28"/>
  <c r="AJ58" i="28" s="1"/>
  <c r="AH57" i="27"/>
  <c r="AJ57" i="27" s="1"/>
  <c r="AH58" i="29"/>
  <c r="AI58" i="29" s="1"/>
  <c r="AH57" i="28"/>
  <c r="AI57" i="28" s="1"/>
  <c r="AH59" i="27"/>
  <c r="AI59" i="27" s="1"/>
  <c r="AH57" i="29"/>
  <c r="AI57" i="29" s="1"/>
  <c r="AH11" i="29"/>
  <c r="AJ11" i="29" s="1"/>
  <c r="AH11" i="26"/>
  <c r="AH12" i="29"/>
  <c r="AH12" i="26"/>
  <c r="AH11" i="22"/>
  <c r="AI11" i="22" s="1"/>
  <c r="AH11" i="30"/>
  <c r="AH11" i="27"/>
  <c r="AH12" i="22"/>
  <c r="AJ12" i="22" s="1"/>
  <c r="AH12" i="30"/>
  <c r="AH12" i="27"/>
  <c r="AH11" i="28"/>
  <c r="AJ11" i="28" s="1"/>
  <c r="AH12" i="28"/>
  <c r="AQ113" i="32"/>
  <c r="AR113" i="32" s="1"/>
  <c r="AQ103" i="22"/>
  <c r="AQ111" i="33"/>
  <c r="AQ103" i="32"/>
  <c r="AQ111" i="22"/>
  <c r="AR111" i="22" s="1"/>
  <c r="AQ113" i="33"/>
  <c r="AQ111" i="32"/>
  <c r="AR111" i="32" s="1"/>
  <c r="AQ113" i="22"/>
  <c r="AS113" i="22" s="1"/>
  <c r="AQ103" i="33"/>
  <c r="AS103" i="33" s="1"/>
  <c r="AQ103" i="31"/>
  <c r="AQ113" i="29"/>
  <c r="AR113" i="29" s="1"/>
  <c r="AQ113" i="30"/>
  <c r="AR113" i="30" s="1"/>
  <c r="AQ111" i="31"/>
  <c r="AS111" i="31" s="1"/>
  <c r="AQ103" i="29"/>
  <c r="AR103" i="29" s="1"/>
  <c r="AQ103" i="30"/>
  <c r="AQ113" i="31"/>
  <c r="AS113" i="31" s="1"/>
  <c r="AQ111" i="29"/>
  <c r="AR111" i="29" s="1"/>
  <c r="AQ111" i="30"/>
  <c r="AQ113" i="26"/>
  <c r="AR113" i="26" s="1"/>
  <c r="AQ111" i="28"/>
  <c r="AS111" i="28" s="1"/>
  <c r="AQ113" i="27"/>
  <c r="AR113" i="27" s="1"/>
  <c r="AQ103" i="26"/>
  <c r="AQ113" i="28"/>
  <c r="AR113" i="28" s="1"/>
  <c r="AQ103" i="27"/>
  <c r="AS103" i="27" s="1"/>
  <c r="AQ111" i="26"/>
  <c r="AR111" i="26" s="1"/>
  <c r="AQ103" i="28"/>
  <c r="AQ111" i="27"/>
  <c r="AQ68" i="22"/>
  <c r="AQ68" i="33"/>
  <c r="AS68" i="33" s="1"/>
  <c r="AQ68" i="30"/>
  <c r="AS68" i="30" s="1"/>
  <c r="AQ68" i="32"/>
  <c r="AS68" i="32" s="1"/>
  <c r="AQ68" i="31"/>
  <c r="AR68" i="31" s="1"/>
  <c r="AQ68" i="29"/>
  <c r="AR68" i="29" s="1"/>
  <c r="AQ68" i="27"/>
  <c r="AQ68" i="28"/>
  <c r="AR68" i="28" s="1"/>
  <c r="AH23" i="26"/>
  <c r="AJ23" i="26" s="1"/>
  <c r="P33" i="26"/>
  <c r="E36" i="26"/>
  <c r="E42" i="26"/>
  <c r="F42" i="26" s="1"/>
  <c r="AQ44" i="26"/>
  <c r="AR44" i="26" s="1"/>
  <c r="Y53" i="26"/>
  <c r="Z53" i="26" s="1"/>
  <c r="E56" i="26"/>
  <c r="G56" i="26" s="1"/>
  <c r="E59" i="26"/>
  <c r="F59" i="26" s="1"/>
  <c r="AQ63" i="26"/>
  <c r="AR63" i="26" s="1"/>
  <c r="AQ69" i="26"/>
  <c r="AH78" i="26"/>
  <c r="AJ78" i="26" s="1"/>
  <c r="E82" i="26"/>
  <c r="F82" i="26" s="1"/>
  <c r="E91" i="26"/>
  <c r="AQ110" i="32"/>
  <c r="AQ109" i="22"/>
  <c r="AS109" i="22" s="1"/>
  <c r="AQ108" i="33"/>
  <c r="AS108" i="33" s="1"/>
  <c r="AQ109" i="32"/>
  <c r="AQ108" i="22"/>
  <c r="AR108" i="22" s="1"/>
  <c r="AQ110" i="33"/>
  <c r="AS110" i="33" s="1"/>
  <c r="AQ110" i="22"/>
  <c r="AR110" i="22" s="1"/>
  <c r="AQ109" i="33"/>
  <c r="AQ109" i="31"/>
  <c r="AR109" i="31" s="1"/>
  <c r="AQ110" i="29"/>
  <c r="AQ110" i="30"/>
  <c r="AQ109" i="29"/>
  <c r="AQ109" i="30"/>
  <c r="AS109" i="30" s="1"/>
  <c r="AQ110" i="31"/>
  <c r="AS110" i="31" s="1"/>
  <c r="AQ108" i="30"/>
  <c r="AS108" i="30" s="1"/>
  <c r="AQ110" i="26"/>
  <c r="AS110" i="26" s="1"/>
  <c r="AQ108" i="28"/>
  <c r="AS108" i="28" s="1"/>
  <c r="AQ110" i="27"/>
  <c r="AR110" i="27" s="1"/>
  <c r="AQ109" i="26"/>
  <c r="AS109" i="26" s="1"/>
  <c r="AQ110" i="28"/>
  <c r="AS110" i="28" s="1"/>
  <c r="AQ109" i="27"/>
  <c r="AQ109" i="28"/>
  <c r="AQ67" i="33"/>
  <c r="AR67" i="33" s="1"/>
  <c r="AQ64" i="33"/>
  <c r="AS64" i="33" s="1"/>
  <c r="AQ65" i="22"/>
  <c r="AS65" i="22" s="1"/>
  <c r="AQ62" i="22"/>
  <c r="AQ66" i="33"/>
  <c r="AS66" i="33" s="1"/>
  <c r="AQ63" i="33"/>
  <c r="AQ67" i="22"/>
  <c r="AS67" i="22" s="1"/>
  <c r="AQ64" i="22"/>
  <c r="AQ65" i="33"/>
  <c r="AQ62" i="33"/>
  <c r="AQ66" i="32"/>
  <c r="AQ66" i="22"/>
  <c r="AS66" i="22" s="1"/>
  <c r="AQ63" i="22"/>
  <c r="AS63" i="22" s="1"/>
  <c r="AQ62" i="32"/>
  <c r="AS62" i="32" s="1"/>
  <c r="AQ66" i="30"/>
  <c r="AS66" i="30" s="1"/>
  <c r="AQ63" i="30"/>
  <c r="AR63" i="30" s="1"/>
  <c r="AQ67" i="31"/>
  <c r="AS67" i="31" s="1"/>
  <c r="AQ64" i="31"/>
  <c r="AS64" i="31" s="1"/>
  <c r="AQ65" i="32"/>
  <c r="AS65" i="32" s="1"/>
  <c r="AQ64" i="32"/>
  <c r="AR64" i="32" s="1"/>
  <c r="AQ65" i="30"/>
  <c r="AQ62" i="30"/>
  <c r="AR62" i="30" s="1"/>
  <c r="AQ66" i="31"/>
  <c r="AS66" i="31" s="1"/>
  <c r="AQ63" i="31"/>
  <c r="AS63" i="31" s="1"/>
  <c r="AQ67" i="32"/>
  <c r="AS67" i="32" s="1"/>
  <c r="AQ63" i="32"/>
  <c r="AS63" i="32" s="1"/>
  <c r="AQ67" i="30"/>
  <c r="AS67" i="30" s="1"/>
  <c r="AQ64" i="30"/>
  <c r="AS64" i="30" s="1"/>
  <c r="AQ65" i="31"/>
  <c r="AS65" i="31" s="1"/>
  <c r="AQ62" i="31"/>
  <c r="AQ66" i="29"/>
  <c r="AS66" i="29" s="1"/>
  <c r="AQ62" i="29"/>
  <c r="AR62" i="29" s="1"/>
  <c r="AQ66" i="27"/>
  <c r="AQ63" i="27"/>
  <c r="AR63" i="27" s="1"/>
  <c r="AQ65" i="29"/>
  <c r="AR65" i="29" s="1"/>
  <c r="AQ67" i="28"/>
  <c r="AS67" i="28" s="1"/>
  <c r="AQ64" i="28"/>
  <c r="AR64" i="28" s="1"/>
  <c r="AQ64" i="29"/>
  <c r="AS64" i="29" s="1"/>
  <c r="AQ65" i="27"/>
  <c r="AR65" i="27" s="1"/>
  <c r="AQ62" i="27"/>
  <c r="AR62" i="27" s="1"/>
  <c r="AQ66" i="28"/>
  <c r="AS66" i="28" s="1"/>
  <c r="AQ63" i="28"/>
  <c r="AQ67" i="29"/>
  <c r="AS67" i="29" s="1"/>
  <c r="AQ63" i="29"/>
  <c r="AR63" i="29" s="1"/>
  <c r="AQ67" i="27"/>
  <c r="AQ64" i="27"/>
  <c r="AQ65" i="28"/>
  <c r="AQ62" i="28"/>
  <c r="AS62" i="28" s="1"/>
  <c r="AQ22" i="22"/>
  <c r="AS22" i="22" s="1"/>
  <c r="AQ22" i="33"/>
  <c r="AS22" i="33" s="1"/>
  <c r="AQ24" i="22"/>
  <c r="AS24" i="22" s="1"/>
  <c r="AQ21" i="22"/>
  <c r="AQ24" i="33"/>
  <c r="AS24" i="33" s="1"/>
  <c r="AQ21" i="33"/>
  <c r="AS21" i="33" s="1"/>
  <c r="AQ23" i="22"/>
  <c r="AR23" i="22" s="1"/>
  <c r="AQ20" i="22"/>
  <c r="AS20" i="22" s="1"/>
  <c r="AQ23" i="33"/>
  <c r="AQ20" i="33"/>
  <c r="AQ22" i="30"/>
  <c r="AS22" i="30" s="1"/>
  <c r="AR23" i="32"/>
  <c r="AQ20" i="32"/>
  <c r="AR20" i="32" s="1"/>
  <c r="AQ22" i="31"/>
  <c r="AS22" i="31" s="1"/>
  <c r="AQ24" i="30"/>
  <c r="AR24" i="30" s="1"/>
  <c r="AQ21" i="30"/>
  <c r="AR21" i="30" s="1"/>
  <c r="AQ24" i="31"/>
  <c r="AR24" i="31" s="1"/>
  <c r="AQ21" i="31"/>
  <c r="AQ23" i="30"/>
  <c r="AS23" i="30" s="1"/>
  <c r="AQ20" i="30"/>
  <c r="AQ23" i="31"/>
  <c r="AR23" i="31" s="1"/>
  <c r="AQ20" i="31"/>
  <c r="AQ23" i="29"/>
  <c r="AR23" i="29" s="1"/>
  <c r="AQ20" i="29"/>
  <c r="AQ23" i="27"/>
  <c r="AS23" i="27" s="1"/>
  <c r="AQ20" i="27"/>
  <c r="AS20" i="27" s="1"/>
  <c r="AQ23" i="28"/>
  <c r="AS23" i="28" s="1"/>
  <c r="AQ20" i="28"/>
  <c r="AR20" i="28" s="1"/>
  <c r="AQ22" i="29"/>
  <c r="AR22" i="29" s="1"/>
  <c r="AQ22" i="27"/>
  <c r="AQ22" i="28"/>
  <c r="AS22" i="28" s="1"/>
  <c r="AQ24" i="29"/>
  <c r="AQ21" i="29"/>
  <c r="AS21" i="29" s="1"/>
  <c r="AQ24" i="27"/>
  <c r="AR24" i="27" s="1"/>
  <c r="AQ21" i="27"/>
  <c r="AR21" i="27" s="1"/>
  <c r="AQ24" i="28"/>
  <c r="AQ21" i="28"/>
  <c r="AS21" i="28" s="1"/>
  <c r="AQ20" i="26"/>
  <c r="AR20" i="26" s="1"/>
  <c r="AQ23" i="26"/>
  <c r="Y33" i="26"/>
  <c r="Z33" i="26" s="1"/>
  <c r="Y36" i="26"/>
  <c r="AA36" i="26" s="1"/>
  <c r="Y39" i="26"/>
  <c r="AA39" i="26" s="1"/>
  <c r="Y42" i="26"/>
  <c r="Z42" i="26" s="1"/>
  <c r="E45" i="26"/>
  <c r="G45" i="26" s="1"/>
  <c r="E64" i="26"/>
  <c r="G64" i="26" s="1"/>
  <c r="E67" i="26"/>
  <c r="G67" i="26" s="1"/>
  <c r="E70" i="26"/>
  <c r="G70" i="26" s="1"/>
  <c r="AQ78" i="26"/>
  <c r="AR78" i="26" s="1"/>
  <c r="Y82" i="26"/>
  <c r="AA82" i="26" s="1"/>
  <c r="AQ91" i="26"/>
  <c r="AR91" i="26" s="1"/>
  <c r="AQ107" i="32"/>
  <c r="AQ107" i="33"/>
  <c r="AQ107" i="22"/>
  <c r="AS107" i="22" s="1"/>
  <c r="AQ107" i="29"/>
  <c r="AS107" i="29" s="1"/>
  <c r="AQ107" i="30"/>
  <c r="AS107" i="30" s="1"/>
  <c r="AQ107" i="31"/>
  <c r="AS107" i="31" s="1"/>
  <c r="AQ107" i="26"/>
  <c r="AS107" i="26" s="1"/>
  <c r="AQ107" i="27"/>
  <c r="AQ107" i="28"/>
  <c r="AS107" i="28" s="1"/>
  <c r="AQ60" i="22"/>
  <c r="AQ60" i="33"/>
  <c r="AS60" i="33" s="1"/>
  <c r="AQ60" i="30"/>
  <c r="AR60" i="30" s="1"/>
  <c r="AQ60" i="31"/>
  <c r="AQ60" i="32"/>
  <c r="AQ60" i="27"/>
  <c r="AR60" i="27" s="1"/>
  <c r="AQ60" i="28"/>
  <c r="AQ60" i="29"/>
  <c r="AR60" i="29" s="1"/>
  <c r="AQ13" i="22"/>
  <c r="AR13" i="22" s="1"/>
  <c r="AQ13" i="30"/>
  <c r="AQ13" i="27"/>
  <c r="AS13" i="27" s="1"/>
  <c r="AQ14" i="22"/>
  <c r="AQ14" i="30"/>
  <c r="AQ14" i="27"/>
  <c r="AQ13" i="28"/>
  <c r="AS13" i="28" s="1"/>
  <c r="AQ14" i="28"/>
  <c r="AQ13" i="29"/>
  <c r="AQ13" i="26"/>
  <c r="AQ14" i="29"/>
  <c r="AQ14" i="26"/>
  <c r="AS14" i="26" s="1"/>
  <c r="AA24" i="22"/>
  <c r="AJ24" i="22"/>
  <c r="AH9" i="26"/>
  <c r="AI9" i="26" s="1"/>
  <c r="E21" i="26"/>
  <c r="E24" i="26"/>
  <c r="AH33" i="26"/>
  <c r="AI33" i="26" s="1"/>
  <c r="AH36" i="26"/>
  <c r="AJ36" i="26" s="1"/>
  <c r="Y45" i="26"/>
  <c r="AH56" i="26"/>
  <c r="AI56" i="26" s="1"/>
  <c r="Y64" i="26"/>
  <c r="Z64" i="26" s="1"/>
  <c r="Y70" i="26"/>
  <c r="AA70" i="26" s="1"/>
  <c r="E79" i="26"/>
  <c r="G79" i="26" s="1"/>
  <c r="AQ82" i="26"/>
  <c r="AR82" i="26" s="1"/>
  <c r="E92" i="26"/>
  <c r="G92" i="26" s="1"/>
  <c r="AQ112" i="22"/>
  <c r="AR112" i="22" s="1"/>
  <c r="AQ106" i="22"/>
  <c r="AQ102" i="33"/>
  <c r="AQ112" i="32"/>
  <c r="AR112" i="32" s="1"/>
  <c r="AQ106" i="32"/>
  <c r="AQ102" i="22"/>
  <c r="AR102" i="22" s="1"/>
  <c r="AQ101" i="33"/>
  <c r="AR101" i="33" s="1"/>
  <c r="AQ102" i="32"/>
  <c r="AR102" i="32" s="1"/>
  <c r="AQ101" i="22"/>
  <c r="AR101" i="22" s="1"/>
  <c r="AQ112" i="33"/>
  <c r="AS112" i="33" s="1"/>
  <c r="AQ106" i="33"/>
  <c r="AR106" i="33" s="1"/>
  <c r="AQ112" i="31"/>
  <c r="AQ106" i="31"/>
  <c r="AS106" i="31" s="1"/>
  <c r="AQ101" i="29"/>
  <c r="AQ101" i="30"/>
  <c r="AQ102" i="31"/>
  <c r="AS102" i="31" s="1"/>
  <c r="AQ112" i="29"/>
  <c r="AR112" i="29" s="1"/>
  <c r="AQ106" i="29"/>
  <c r="AQ112" i="30"/>
  <c r="AR112" i="30" s="1"/>
  <c r="AQ106" i="30"/>
  <c r="AR106" i="30" s="1"/>
  <c r="AQ101" i="31"/>
  <c r="AS101" i="31" s="1"/>
  <c r="AQ102" i="29"/>
  <c r="AR102" i="29" s="1"/>
  <c r="AQ101" i="32"/>
  <c r="AS101" i="32" s="1"/>
  <c r="AQ102" i="30"/>
  <c r="AQ101" i="26"/>
  <c r="AS101" i="26" s="1"/>
  <c r="AQ102" i="28"/>
  <c r="AQ101" i="27"/>
  <c r="AQ112" i="26"/>
  <c r="AR112" i="26" s="1"/>
  <c r="AQ106" i="26"/>
  <c r="AQ101" i="28"/>
  <c r="AQ112" i="27"/>
  <c r="AS112" i="27" s="1"/>
  <c r="AQ106" i="27"/>
  <c r="AS106" i="27" s="1"/>
  <c r="AQ102" i="26"/>
  <c r="AS102" i="26" s="1"/>
  <c r="AQ112" i="28"/>
  <c r="AR112" i="28" s="1"/>
  <c r="AQ106" i="28"/>
  <c r="AR106" i="28" s="1"/>
  <c r="AQ102" i="27"/>
  <c r="AQ58" i="22"/>
  <c r="AQ58" i="33"/>
  <c r="AQ59" i="32"/>
  <c r="AQ57" i="22"/>
  <c r="AR57" i="22" s="1"/>
  <c r="AQ57" i="33"/>
  <c r="AQ59" i="22"/>
  <c r="AR59" i="22" s="1"/>
  <c r="AQ59" i="33"/>
  <c r="AR59" i="33" s="1"/>
  <c r="AQ58" i="32"/>
  <c r="AS58" i="32" s="1"/>
  <c r="AQ58" i="31"/>
  <c r="AS58" i="31" s="1"/>
  <c r="AQ57" i="30"/>
  <c r="AR57" i="30" s="1"/>
  <c r="AQ57" i="32"/>
  <c r="AS57" i="32" s="1"/>
  <c r="AQ57" i="31"/>
  <c r="AS57" i="31" s="1"/>
  <c r="AQ59" i="30"/>
  <c r="AS59" i="30" s="1"/>
  <c r="AQ59" i="31"/>
  <c r="AQ58" i="30"/>
  <c r="AR58" i="30" s="1"/>
  <c r="AQ59" i="28"/>
  <c r="AS59" i="28" s="1"/>
  <c r="AQ58" i="27"/>
  <c r="AQ59" i="29"/>
  <c r="AS59" i="29" s="1"/>
  <c r="AQ58" i="28"/>
  <c r="AS58" i="28" s="1"/>
  <c r="AQ57" i="27"/>
  <c r="AS57" i="27" s="1"/>
  <c r="AQ58" i="29"/>
  <c r="AR58" i="29" s="1"/>
  <c r="AQ57" i="28"/>
  <c r="AR57" i="28" s="1"/>
  <c r="AQ59" i="27"/>
  <c r="AS59" i="27" s="1"/>
  <c r="AQ57" i="29"/>
  <c r="AQ11" i="30"/>
  <c r="AS11" i="30" s="1"/>
  <c r="AQ11" i="27"/>
  <c r="AQ12" i="22"/>
  <c r="AS12" i="22" s="1"/>
  <c r="AQ12" i="30"/>
  <c r="AS12" i="30" s="1"/>
  <c r="AQ12" i="27"/>
  <c r="AQ11" i="28"/>
  <c r="AQ12" i="28"/>
  <c r="AS12" i="28" s="1"/>
  <c r="AQ11" i="29"/>
  <c r="AQ11" i="26"/>
  <c r="AQ12" i="29"/>
  <c r="AS12" i="29" s="1"/>
  <c r="AQ12" i="26"/>
  <c r="AQ11" i="22"/>
  <c r="Y21" i="26"/>
  <c r="Y24" i="26"/>
  <c r="AQ33" i="26"/>
  <c r="AS33" i="26" s="1"/>
  <c r="AQ36" i="26"/>
  <c r="AQ39" i="26"/>
  <c r="AR39" i="26" s="1"/>
  <c r="AH59" i="26"/>
  <c r="AJ59" i="26" s="1"/>
  <c r="AH64" i="26"/>
  <c r="AI64" i="26" s="1"/>
  <c r="AH67" i="26"/>
  <c r="AI67" i="26" s="1"/>
  <c r="AH70" i="26"/>
  <c r="AJ70" i="26" s="1"/>
  <c r="Y79" i="26"/>
  <c r="AA79" i="26" s="1"/>
  <c r="AQ86" i="26"/>
  <c r="AS86" i="26" s="1"/>
  <c r="AH92" i="26"/>
  <c r="AH101" i="22"/>
  <c r="AI101" i="22" s="1"/>
  <c r="AH112" i="33"/>
  <c r="AH106" i="33"/>
  <c r="AH101" i="32"/>
  <c r="AH112" i="22"/>
  <c r="AJ112" i="22" s="1"/>
  <c r="AH106" i="22"/>
  <c r="AI106" i="22" s="1"/>
  <c r="AH102" i="33"/>
  <c r="AJ102" i="33" s="1"/>
  <c r="AH112" i="32"/>
  <c r="AJ112" i="32" s="1"/>
  <c r="AH106" i="32"/>
  <c r="AJ106" i="32" s="1"/>
  <c r="AH102" i="22"/>
  <c r="AI102" i="22" s="1"/>
  <c r="AH101" i="33"/>
  <c r="AI101" i="33" s="1"/>
  <c r="AH102" i="32"/>
  <c r="AH102" i="30"/>
  <c r="AJ102" i="30" s="1"/>
  <c r="AH112" i="31"/>
  <c r="AH106" i="31"/>
  <c r="AH101" i="29"/>
  <c r="AJ101" i="29" s="1"/>
  <c r="AH101" i="30"/>
  <c r="AJ101" i="30" s="1"/>
  <c r="AH102" i="31"/>
  <c r="AJ102" i="31" s="1"/>
  <c r="AH112" i="29"/>
  <c r="AJ112" i="29" s="1"/>
  <c r="AH106" i="29"/>
  <c r="AJ106" i="29" s="1"/>
  <c r="AH112" i="30"/>
  <c r="AJ112" i="30" s="1"/>
  <c r="AH106" i="30"/>
  <c r="AJ106" i="30" s="1"/>
  <c r="AH101" i="31"/>
  <c r="AJ101" i="31" s="1"/>
  <c r="AH102" i="29"/>
  <c r="AH112" i="28"/>
  <c r="AI112" i="28" s="1"/>
  <c r="AH106" i="28"/>
  <c r="AH102" i="27"/>
  <c r="AH101" i="26"/>
  <c r="AH102" i="28"/>
  <c r="AJ102" i="28" s="1"/>
  <c r="AH101" i="27"/>
  <c r="AI101" i="27" s="1"/>
  <c r="AH112" i="26"/>
  <c r="AJ112" i="26" s="1"/>
  <c r="AH106" i="26"/>
  <c r="AI106" i="26" s="1"/>
  <c r="AH101" i="28"/>
  <c r="AI101" i="28" s="1"/>
  <c r="AH112" i="27"/>
  <c r="AJ112" i="27" s="1"/>
  <c r="AH106" i="27"/>
  <c r="AJ106" i="27" s="1"/>
  <c r="AH102" i="26"/>
  <c r="AJ102" i="26" s="1"/>
  <c r="E86" i="22"/>
  <c r="F86" i="22" s="1"/>
  <c r="E88" i="33"/>
  <c r="E88" i="22"/>
  <c r="F88" i="22" s="1"/>
  <c r="E87" i="33"/>
  <c r="F87" i="33" s="1"/>
  <c r="E87" i="22"/>
  <c r="G87" i="22" s="1"/>
  <c r="E86" i="33"/>
  <c r="F86" i="33" s="1"/>
  <c r="E87" i="32"/>
  <c r="G87" i="32" s="1"/>
  <c r="E86" i="32"/>
  <c r="F86" i="32" s="1"/>
  <c r="E87" i="30"/>
  <c r="F87" i="30" s="1"/>
  <c r="E88" i="31"/>
  <c r="G88" i="31" s="1"/>
  <c r="E86" i="29"/>
  <c r="F86" i="29" s="1"/>
  <c r="E86" i="30"/>
  <c r="E87" i="31"/>
  <c r="F87" i="31" s="1"/>
  <c r="E88" i="29"/>
  <c r="E88" i="32"/>
  <c r="E88" i="30"/>
  <c r="E86" i="31"/>
  <c r="G86" i="31" s="1"/>
  <c r="E87" i="29"/>
  <c r="F87" i="29" s="1"/>
  <c r="E86" i="28"/>
  <c r="G86" i="28" s="1"/>
  <c r="E87" i="27"/>
  <c r="G87" i="27" s="1"/>
  <c r="E88" i="28"/>
  <c r="E86" i="27"/>
  <c r="F86" i="27" s="1"/>
  <c r="E87" i="28"/>
  <c r="G87" i="28" s="1"/>
  <c r="E88" i="27"/>
  <c r="E39" i="33"/>
  <c r="G39" i="33" s="1"/>
  <c r="E39" i="22"/>
  <c r="F39" i="22" s="1"/>
  <c r="E41" i="33"/>
  <c r="E39" i="32"/>
  <c r="E41" i="22"/>
  <c r="F41" i="22" s="1"/>
  <c r="E40" i="33"/>
  <c r="F40" i="33" s="1"/>
  <c r="E40" i="22"/>
  <c r="F40" i="22" s="1"/>
  <c r="E41" i="30"/>
  <c r="G41" i="30" s="1"/>
  <c r="E41" i="31"/>
  <c r="F41" i="31" s="1"/>
  <c r="E40" i="30"/>
  <c r="G40" i="30" s="1"/>
  <c r="E41" i="32"/>
  <c r="F41" i="32" s="1"/>
  <c r="E40" i="31"/>
  <c r="E39" i="30"/>
  <c r="G39" i="30" s="1"/>
  <c r="E40" i="32"/>
  <c r="G40" i="32" s="1"/>
  <c r="E39" i="31"/>
  <c r="E39" i="29"/>
  <c r="G39" i="29" s="1"/>
  <c r="E39" i="28"/>
  <c r="F39" i="28" s="1"/>
  <c r="E41" i="27"/>
  <c r="G41" i="27" s="1"/>
  <c r="E41" i="29"/>
  <c r="G41" i="29" s="1"/>
  <c r="E41" i="28"/>
  <c r="G41" i="28" s="1"/>
  <c r="E40" i="27"/>
  <c r="G40" i="27" s="1"/>
  <c r="E40" i="29"/>
  <c r="F40" i="29" s="1"/>
  <c r="E40" i="28"/>
  <c r="F40" i="28" s="1"/>
  <c r="E39" i="27"/>
  <c r="F39" i="27" s="1"/>
  <c r="Y110" i="22"/>
  <c r="AA110" i="22" s="1"/>
  <c r="Y109" i="33"/>
  <c r="Y110" i="32"/>
  <c r="AA110" i="32" s="1"/>
  <c r="Y109" i="22"/>
  <c r="Z109" i="22" s="1"/>
  <c r="Y108" i="33"/>
  <c r="AA108" i="33" s="1"/>
  <c r="Y109" i="32"/>
  <c r="AA109" i="32" s="1"/>
  <c r="Y108" i="22"/>
  <c r="Z108" i="22" s="1"/>
  <c r="Y110" i="33"/>
  <c r="AA110" i="33" s="1"/>
  <c r="Y108" i="30"/>
  <c r="Z108" i="30" s="1"/>
  <c r="Y109" i="31"/>
  <c r="AA109" i="31" s="1"/>
  <c r="Y110" i="29"/>
  <c r="Y110" i="30"/>
  <c r="Z110" i="30" s="1"/>
  <c r="Y109" i="29"/>
  <c r="Y109" i="30"/>
  <c r="Y110" i="31"/>
  <c r="AA110" i="31" s="1"/>
  <c r="Y109" i="28"/>
  <c r="Z109" i="28" s="1"/>
  <c r="Y110" i="26"/>
  <c r="AA110" i="26" s="1"/>
  <c r="Y108" i="28"/>
  <c r="Z108" i="28" s="1"/>
  <c r="Y110" i="27"/>
  <c r="AA110" i="27" s="1"/>
  <c r="Y109" i="26"/>
  <c r="AA109" i="26" s="1"/>
  <c r="Y110" i="28"/>
  <c r="AA110" i="28" s="1"/>
  <c r="Y109" i="27"/>
  <c r="Z109" i="27" s="1"/>
  <c r="Y60" i="22"/>
  <c r="Y60" i="33"/>
  <c r="Y60" i="30"/>
  <c r="Z60" i="30" s="1"/>
  <c r="Y60" i="31"/>
  <c r="Z60" i="31" s="1"/>
  <c r="Y60" i="32"/>
  <c r="Z60" i="32" s="1"/>
  <c r="Y60" i="29"/>
  <c r="Z60" i="29" s="1"/>
  <c r="Y60" i="27"/>
  <c r="AA60" i="27" s="1"/>
  <c r="Y60" i="28"/>
  <c r="Z60" i="28" s="1"/>
  <c r="Y13" i="30"/>
  <c r="Y13" i="27"/>
  <c r="Y14" i="22"/>
  <c r="Y14" i="30"/>
  <c r="Y14" i="27"/>
  <c r="Y13" i="28"/>
  <c r="Y14" i="28"/>
  <c r="AA14" i="28" s="1"/>
  <c r="Y13" i="29"/>
  <c r="Y13" i="26"/>
  <c r="Y14" i="29"/>
  <c r="AA14" i="29" s="1"/>
  <c r="Y14" i="26"/>
  <c r="AA14" i="26" s="1"/>
  <c r="Y13" i="22"/>
  <c r="Z13" i="22" s="1"/>
  <c r="AH89" i="22"/>
  <c r="AJ89" i="22" s="1"/>
  <c r="AH91" i="33"/>
  <c r="AI91" i="33" s="1"/>
  <c r="AH91" i="22"/>
  <c r="AH90" i="33"/>
  <c r="AI90" i="33" s="1"/>
  <c r="AH91" i="32"/>
  <c r="AH90" i="22"/>
  <c r="AH89" i="33"/>
  <c r="AJ89" i="33" s="1"/>
  <c r="AH90" i="30"/>
  <c r="AJ90" i="30" s="1"/>
  <c r="AH91" i="31"/>
  <c r="AI91" i="31" s="1"/>
  <c r="AH89" i="29"/>
  <c r="AJ89" i="29" s="1"/>
  <c r="AH90" i="32"/>
  <c r="AI90" i="32" s="1"/>
  <c r="AH89" i="30"/>
  <c r="AI89" i="30" s="1"/>
  <c r="AH89" i="32"/>
  <c r="AH90" i="31"/>
  <c r="AH91" i="29"/>
  <c r="AH91" i="30"/>
  <c r="AH89" i="31"/>
  <c r="AI89" i="31" s="1"/>
  <c r="AH90" i="29"/>
  <c r="AH91" i="28"/>
  <c r="AJ91" i="28" s="1"/>
  <c r="AH90" i="27"/>
  <c r="AJ90" i="27" s="1"/>
  <c r="AH90" i="28"/>
  <c r="AJ90" i="28" s="1"/>
  <c r="AH89" i="27"/>
  <c r="AI89" i="27" s="1"/>
  <c r="AH91" i="26"/>
  <c r="AJ91" i="26" s="1"/>
  <c r="AH91" i="27"/>
  <c r="AJ91" i="27" s="1"/>
  <c r="AH89" i="28"/>
  <c r="AH90" i="26"/>
  <c r="AJ90" i="26" s="1"/>
  <c r="AH45" i="22"/>
  <c r="AH44" i="33"/>
  <c r="AH44" i="22"/>
  <c r="AI44" i="22" s="1"/>
  <c r="AH43" i="33"/>
  <c r="AI43" i="33" s="1"/>
  <c r="AH43" i="22"/>
  <c r="AJ43" i="22" s="1"/>
  <c r="AH45" i="33"/>
  <c r="AI45" i="33" s="1"/>
  <c r="AH44" i="31"/>
  <c r="AI44" i="31" s="1"/>
  <c r="AH43" i="30"/>
  <c r="AJ43" i="30" s="1"/>
  <c r="AH45" i="32"/>
  <c r="AJ45" i="32" s="1"/>
  <c r="AH43" i="31"/>
  <c r="AJ43" i="31" s="1"/>
  <c r="AH44" i="32"/>
  <c r="AH45" i="30"/>
  <c r="AH45" i="31"/>
  <c r="AJ45" i="31" s="1"/>
  <c r="AH43" i="32"/>
  <c r="AH44" i="30"/>
  <c r="AJ44" i="30" s="1"/>
  <c r="AH45" i="29"/>
  <c r="AI45" i="29" s="1"/>
  <c r="AH45" i="28"/>
  <c r="AJ45" i="28" s="1"/>
  <c r="AH44" i="27"/>
  <c r="AI44" i="27" s="1"/>
  <c r="AH44" i="29"/>
  <c r="AI44" i="29" s="1"/>
  <c r="AH44" i="28"/>
  <c r="AJ44" i="28" s="1"/>
  <c r="AH43" i="27"/>
  <c r="AJ43" i="27" s="1"/>
  <c r="AH43" i="29"/>
  <c r="AJ43" i="29" s="1"/>
  <c r="AH43" i="28"/>
  <c r="AH45" i="27"/>
  <c r="AI45" i="27" s="1"/>
  <c r="AQ100" i="22"/>
  <c r="AR100" i="22" s="1"/>
  <c r="AQ97" i="22"/>
  <c r="AS97" i="22" s="1"/>
  <c r="AQ99" i="33"/>
  <c r="AQ100" i="32"/>
  <c r="AS100" i="32" s="1"/>
  <c r="AQ97" i="32"/>
  <c r="AS97" i="32" s="1"/>
  <c r="AQ99" i="22"/>
  <c r="AR99" i="22" s="1"/>
  <c r="AQ98" i="33"/>
  <c r="AS98" i="33" s="1"/>
  <c r="AQ99" i="32"/>
  <c r="AS99" i="32" s="1"/>
  <c r="AQ98" i="22"/>
  <c r="AS98" i="22" s="1"/>
  <c r="AQ100" i="33"/>
  <c r="AR100" i="33" s="1"/>
  <c r="AQ97" i="33"/>
  <c r="AQ100" i="31"/>
  <c r="AS100" i="31" s="1"/>
  <c r="AQ97" i="31"/>
  <c r="AR97" i="31" s="1"/>
  <c r="AQ98" i="29"/>
  <c r="AQ98" i="32"/>
  <c r="AR98" i="32" s="1"/>
  <c r="AQ98" i="30"/>
  <c r="AQ99" i="31"/>
  <c r="AS99" i="31" s="1"/>
  <c r="AQ100" i="29"/>
  <c r="AS100" i="29" s="1"/>
  <c r="AQ97" i="29"/>
  <c r="AS97" i="29" s="1"/>
  <c r="AQ100" i="30"/>
  <c r="AR100" i="30" s="1"/>
  <c r="AQ97" i="30"/>
  <c r="AS97" i="30" s="1"/>
  <c r="AQ98" i="31"/>
  <c r="AS98" i="31" s="1"/>
  <c r="AQ99" i="29"/>
  <c r="AQ99" i="30"/>
  <c r="AR99" i="30" s="1"/>
  <c r="AQ98" i="26"/>
  <c r="AR98" i="26" s="1"/>
  <c r="AQ99" i="28"/>
  <c r="AQ98" i="27"/>
  <c r="AR98" i="27" s="1"/>
  <c r="AQ100" i="26"/>
  <c r="AQ97" i="26"/>
  <c r="AR97" i="26" s="1"/>
  <c r="AQ98" i="28"/>
  <c r="AS98" i="28" s="1"/>
  <c r="AQ100" i="27"/>
  <c r="AS100" i="27" s="1"/>
  <c r="AQ97" i="27"/>
  <c r="AS97" i="27" s="1"/>
  <c r="AQ99" i="26"/>
  <c r="AS99" i="26" s="1"/>
  <c r="AQ100" i="28"/>
  <c r="AS100" i="28" s="1"/>
  <c r="AQ97" i="28"/>
  <c r="AQ99" i="27"/>
  <c r="AR99" i="27" s="1"/>
  <c r="AQ55" i="22"/>
  <c r="AR55" i="22" s="1"/>
  <c r="AQ55" i="33"/>
  <c r="AR55" i="33" s="1"/>
  <c r="AQ56" i="22"/>
  <c r="AQ56" i="33"/>
  <c r="AQ55" i="32"/>
  <c r="AS55" i="32" s="1"/>
  <c r="AQ55" i="31"/>
  <c r="AS55" i="31" s="1"/>
  <c r="AQ56" i="30"/>
  <c r="AS56" i="30" s="1"/>
  <c r="AQ56" i="32"/>
  <c r="AS56" i="32" s="1"/>
  <c r="AQ56" i="31"/>
  <c r="AR56" i="31" s="1"/>
  <c r="AQ55" i="30"/>
  <c r="AS55" i="30" s="1"/>
  <c r="AQ56" i="28"/>
  <c r="AQ55" i="27"/>
  <c r="AS55" i="27" s="1"/>
  <c r="AQ56" i="29"/>
  <c r="AR56" i="29" s="1"/>
  <c r="AQ55" i="29"/>
  <c r="AQ55" i="28"/>
  <c r="AR55" i="28" s="1"/>
  <c r="AQ56" i="27"/>
  <c r="AS56" i="27" s="1"/>
  <c r="AQ9" i="33"/>
  <c r="AQ15" i="33" s="1"/>
  <c r="I335" i="35" s="1"/>
  <c r="K335" i="35" s="1"/>
  <c r="AQ104" i="32"/>
  <c r="AS104" i="32" s="1"/>
  <c r="AQ10" i="28"/>
  <c r="AS10" i="28" s="1"/>
  <c r="AQ9" i="22"/>
  <c r="AS9" i="22" s="1"/>
  <c r="AQ10" i="29"/>
  <c r="AQ10" i="26"/>
  <c r="AR10" i="26" s="1"/>
  <c r="AQ77" i="33"/>
  <c r="AS77" i="33" s="1"/>
  <c r="AQ105" i="32"/>
  <c r="AS105" i="32" s="1"/>
  <c r="AQ10" i="22"/>
  <c r="AS10" i="22" s="1"/>
  <c r="AQ10" i="30"/>
  <c r="AR10" i="30" s="1"/>
  <c r="AQ10" i="27"/>
  <c r="AS10" i="27" s="1"/>
  <c r="AQ77" i="22"/>
  <c r="AQ9" i="30"/>
  <c r="AQ104" i="29"/>
  <c r="AR104" i="29" s="1"/>
  <c r="AQ9" i="31"/>
  <c r="AS9" i="31" s="1"/>
  <c r="AQ77" i="30"/>
  <c r="AR77" i="30" s="1"/>
  <c r="AQ105" i="31"/>
  <c r="AR105" i="31" s="1"/>
  <c r="AQ78" i="31"/>
  <c r="AR78" i="31" s="1"/>
  <c r="AQ78" i="32"/>
  <c r="AS78" i="32" s="1"/>
  <c r="AQ9" i="32"/>
  <c r="AQ15" i="32" s="1"/>
  <c r="I297" i="35" s="1"/>
  <c r="K297" i="35" s="1"/>
  <c r="AQ104" i="31"/>
  <c r="AS104" i="31" s="1"/>
  <c r="AQ105" i="29"/>
  <c r="AR105" i="29" s="1"/>
  <c r="AQ9" i="28"/>
  <c r="AQ9" i="27"/>
  <c r="AQ104" i="26"/>
  <c r="AQ78" i="29"/>
  <c r="AS78" i="29" s="1"/>
  <c r="AQ104" i="27"/>
  <c r="AS104" i="27" s="1"/>
  <c r="AQ9" i="29"/>
  <c r="AQ105" i="26"/>
  <c r="AR105" i="26" s="1"/>
  <c r="AQ77" i="28"/>
  <c r="AQ105" i="27"/>
  <c r="AQ78" i="27"/>
  <c r="AH21" i="26"/>
  <c r="AJ21" i="26" s="1"/>
  <c r="AH24" i="26"/>
  <c r="AJ24" i="26" s="1"/>
  <c r="E34" i="26"/>
  <c r="F34" i="26" s="1"/>
  <c r="E40" i="26"/>
  <c r="F40" i="26" s="1"/>
  <c r="E43" i="26"/>
  <c r="AQ45" i="26"/>
  <c r="AS45" i="26" s="1"/>
  <c r="P54" i="26"/>
  <c r="Q54" i="26" s="1"/>
  <c r="E57" i="26"/>
  <c r="F57" i="26" s="1"/>
  <c r="AQ59" i="26"/>
  <c r="AS59" i="26" s="1"/>
  <c r="AQ64" i="26"/>
  <c r="AS64" i="26" s="1"/>
  <c r="AQ67" i="26"/>
  <c r="AR67" i="26" s="1"/>
  <c r="AQ70" i="26"/>
  <c r="AR70" i="26" s="1"/>
  <c r="AQ79" i="26"/>
  <c r="AS79" i="26" s="1"/>
  <c r="E87" i="26"/>
  <c r="G87" i="26" s="1"/>
  <c r="E93" i="26"/>
  <c r="G93" i="26" s="1"/>
  <c r="E53" i="22"/>
  <c r="F53" i="22" s="1"/>
  <c r="E53" i="33"/>
  <c r="G53" i="33" s="1"/>
  <c r="E52" i="22"/>
  <c r="E52" i="33"/>
  <c r="E54" i="22"/>
  <c r="G54" i="22" s="1"/>
  <c r="E54" i="33"/>
  <c r="F54" i="33" s="1"/>
  <c r="E52" i="32"/>
  <c r="G52" i="32" s="1"/>
  <c r="E53" i="31"/>
  <c r="G53" i="31" s="1"/>
  <c r="E52" i="30"/>
  <c r="E52" i="31"/>
  <c r="G52" i="31" s="1"/>
  <c r="E54" i="32"/>
  <c r="F54" i="32" s="1"/>
  <c r="E54" i="30"/>
  <c r="E53" i="32"/>
  <c r="G53" i="32" s="1"/>
  <c r="E54" i="31"/>
  <c r="F54" i="31" s="1"/>
  <c r="E53" i="30"/>
  <c r="G53" i="30" s="1"/>
  <c r="E54" i="29"/>
  <c r="E54" i="28"/>
  <c r="F54" i="28" s="1"/>
  <c r="E53" i="27"/>
  <c r="G53" i="27" s="1"/>
  <c r="E53" i="29"/>
  <c r="F53" i="29" s="1"/>
  <c r="E53" i="28"/>
  <c r="G53" i="28" s="1"/>
  <c r="E52" i="27"/>
  <c r="F52" i="27" s="1"/>
  <c r="E52" i="29"/>
  <c r="F52" i="29" s="1"/>
  <c r="E52" i="28"/>
  <c r="F52" i="28" s="1"/>
  <c r="E54" i="27"/>
  <c r="G54" i="27" s="1"/>
  <c r="AH53" i="22"/>
  <c r="AI53" i="22" s="1"/>
  <c r="AH53" i="33"/>
  <c r="AI53" i="33" s="1"/>
  <c r="AH52" i="22"/>
  <c r="AH52" i="33"/>
  <c r="AI52" i="33" s="1"/>
  <c r="AH53" i="32"/>
  <c r="AJ53" i="32" s="1"/>
  <c r="AH54" i="22"/>
  <c r="AH54" i="33"/>
  <c r="AJ54" i="33" s="1"/>
  <c r="AH52" i="30"/>
  <c r="AI52" i="30" s="1"/>
  <c r="AH52" i="31"/>
  <c r="AJ52" i="31" s="1"/>
  <c r="AH54" i="32"/>
  <c r="AJ54" i="32" s="1"/>
  <c r="AH54" i="30"/>
  <c r="AI54" i="30" s="1"/>
  <c r="AH54" i="31"/>
  <c r="AH53" i="30"/>
  <c r="AJ53" i="30" s="1"/>
  <c r="AH52" i="32"/>
  <c r="AJ52" i="32" s="1"/>
  <c r="AH53" i="31"/>
  <c r="AJ53" i="31" s="1"/>
  <c r="AH53" i="29"/>
  <c r="AJ53" i="29" s="1"/>
  <c r="AH53" i="28"/>
  <c r="AJ53" i="28" s="1"/>
  <c r="AH52" i="27"/>
  <c r="AI52" i="27" s="1"/>
  <c r="AH52" i="29"/>
  <c r="AJ52" i="29" s="1"/>
  <c r="AH52" i="28"/>
  <c r="AJ52" i="28" s="1"/>
  <c r="AH54" i="27"/>
  <c r="AJ54" i="27" s="1"/>
  <c r="AH54" i="29"/>
  <c r="AI54" i="29" s="1"/>
  <c r="AH54" i="28"/>
  <c r="AI54" i="28" s="1"/>
  <c r="AH53" i="27"/>
  <c r="Y65" i="33"/>
  <c r="AA65" i="33" s="1"/>
  <c r="Y62" i="33"/>
  <c r="AA62" i="33" s="1"/>
  <c r="Y66" i="22"/>
  <c r="Y63" i="22"/>
  <c r="Y67" i="33"/>
  <c r="Z67" i="33" s="1"/>
  <c r="Y64" i="33"/>
  <c r="AA64" i="33" s="1"/>
  <c r="Y65" i="32"/>
  <c r="AA65" i="32" s="1"/>
  <c r="Y62" i="32"/>
  <c r="AA62" i="32" s="1"/>
  <c r="Y65" i="22"/>
  <c r="AA65" i="22" s="1"/>
  <c r="Y62" i="22"/>
  <c r="Y66" i="33"/>
  <c r="Z66" i="33" s="1"/>
  <c r="Y63" i="33"/>
  <c r="Z63" i="33" s="1"/>
  <c r="Y67" i="22"/>
  <c r="AA67" i="22" s="1"/>
  <c r="Y64" i="22"/>
  <c r="Y65" i="31"/>
  <c r="Z65" i="31" s="1"/>
  <c r="Y62" i="31"/>
  <c r="AA62" i="31" s="1"/>
  <c r="Y66" i="32"/>
  <c r="Z66" i="32" s="1"/>
  <c r="Y66" i="30"/>
  <c r="Z66" i="30" s="1"/>
  <c r="Y63" i="30"/>
  <c r="AA63" i="30" s="1"/>
  <c r="Y67" i="31"/>
  <c r="AA67" i="31" s="1"/>
  <c r="Y64" i="31"/>
  <c r="AA64" i="31" s="1"/>
  <c r="Y64" i="32"/>
  <c r="AA64" i="32" s="1"/>
  <c r="Y65" i="30"/>
  <c r="Z65" i="30" s="1"/>
  <c r="Y62" i="30"/>
  <c r="Y66" i="31"/>
  <c r="AA66" i="31" s="1"/>
  <c r="Y63" i="31"/>
  <c r="Z63" i="31" s="1"/>
  <c r="Y63" i="32"/>
  <c r="AA63" i="32" s="1"/>
  <c r="Y67" i="32"/>
  <c r="Y67" i="30"/>
  <c r="AA67" i="30" s="1"/>
  <c r="Y64" i="30"/>
  <c r="AA64" i="30" s="1"/>
  <c r="Y63" i="29"/>
  <c r="Z63" i="29" s="1"/>
  <c r="Y67" i="27"/>
  <c r="AA67" i="27" s="1"/>
  <c r="Y64" i="27"/>
  <c r="Z64" i="27" s="1"/>
  <c r="Y66" i="29"/>
  <c r="AA66" i="29" s="1"/>
  <c r="Y65" i="28"/>
  <c r="AA65" i="28" s="1"/>
  <c r="Y62" i="28"/>
  <c r="Y62" i="29"/>
  <c r="Z62" i="29" s="1"/>
  <c r="Y66" i="27"/>
  <c r="AA66" i="27" s="1"/>
  <c r="Y63" i="27"/>
  <c r="AA63" i="27" s="1"/>
  <c r="Y65" i="29"/>
  <c r="Z65" i="29" s="1"/>
  <c r="Y67" i="28"/>
  <c r="AA67" i="28" s="1"/>
  <c r="Y64" i="28"/>
  <c r="AA64" i="28" s="1"/>
  <c r="Y64" i="29"/>
  <c r="AA64" i="29" s="1"/>
  <c r="Y65" i="27"/>
  <c r="Z65" i="27" s="1"/>
  <c r="Y62" i="27"/>
  <c r="AA62" i="27" s="1"/>
  <c r="Y66" i="28"/>
  <c r="Z66" i="28" s="1"/>
  <c r="Y63" i="28"/>
  <c r="Z63" i="28" s="1"/>
  <c r="Y67" i="29"/>
  <c r="AH42" i="22"/>
  <c r="AI42" i="22" s="1"/>
  <c r="AH46" i="33"/>
  <c r="AI46" i="33" s="1"/>
  <c r="AH46" i="22"/>
  <c r="AH42" i="33"/>
  <c r="AI42" i="33" s="1"/>
  <c r="AH46" i="32"/>
  <c r="AI46" i="32" s="1"/>
  <c r="AH42" i="32"/>
  <c r="AJ42" i="32" s="1"/>
  <c r="AH46" i="30"/>
  <c r="AI46" i="30" s="1"/>
  <c r="AH46" i="31"/>
  <c r="AI46" i="31" s="1"/>
  <c r="AH42" i="30"/>
  <c r="AJ42" i="30" s="1"/>
  <c r="AH42" i="31"/>
  <c r="AI42" i="31" s="1"/>
  <c r="AH42" i="29"/>
  <c r="AI42" i="29" s="1"/>
  <c r="AH42" i="28"/>
  <c r="AJ42" i="28" s="1"/>
  <c r="AH46" i="27"/>
  <c r="AI46" i="27" s="1"/>
  <c r="AH46" i="29"/>
  <c r="AI46" i="29" s="1"/>
  <c r="AH46" i="28"/>
  <c r="AJ46" i="28" s="1"/>
  <c r="AH42" i="27"/>
  <c r="E38" i="33"/>
  <c r="G38" i="33" s="1"/>
  <c r="E38" i="22"/>
  <c r="F38" i="22" s="1"/>
  <c r="E38" i="30"/>
  <c r="F38" i="30" s="1"/>
  <c r="E38" i="31"/>
  <c r="G38" i="31" s="1"/>
  <c r="E38" i="32"/>
  <c r="G38" i="32" s="1"/>
  <c r="E38" i="27"/>
  <c r="G38" i="27" s="1"/>
  <c r="E38" i="29"/>
  <c r="F38" i="29" s="1"/>
  <c r="E38" i="28"/>
  <c r="Y59" i="22"/>
  <c r="Z59" i="22" s="1"/>
  <c r="Y59" i="33"/>
  <c r="AA59" i="33" s="1"/>
  <c r="Y58" i="22"/>
  <c r="Y58" i="33"/>
  <c r="AA58" i="33" s="1"/>
  <c r="Y57" i="22"/>
  <c r="Z57" i="22" s="1"/>
  <c r="Y57" i="33"/>
  <c r="AA57" i="33" s="1"/>
  <c r="Y59" i="32"/>
  <c r="Z59" i="32" s="1"/>
  <c r="Y59" i="31"/>
  <c r="AA59" i="31" s="1"/>
  <c r="Y58" i="30"/>
  <c r="AA58" i="30" s="1"/>
  <c r="Y58" i="32"/>
  <c r="Z58" i="32" s="1"/>
  <c r="Y58" i="31"/>
  <c r="Z58" i="31" s="1"/>
  <c r="Y57" i="30"/>
  <c r="Y57" i="32"/>
  <c r="AA57" i="32" s="1"/>
  <c r="Y57" i="31"/>
  <c r="AA57" i="31" s="1"/>
  <c r="Y59" i="30"/>
  <c r="Y57" i="29"/>
  <c r="Y59" i="28"/>
  <c r="Z59" i="28" s="1"/>
  <c r="Y58" i="27"/>
  <c r="AA58" i="27" s="1"/>
  <c r="Y59" i="29"/>
  <c r="Z59" i="29" s="1"/>
  <c r="Y58" i="28"/>
  <c r="AA58" i="28" s="1"/>
  <c r="Y57" i="27"/>
  <c r="AA57" i="27" s="1"/>
  <c r="Y58" i="29"/>
  <c r="Z58" i="29" s="1"/>
  <c r="Y57" i="28"/>
  <c r="Z57" i="28" s="1"/>
  <c r="Y59" i="27"/>
  <c r="Y11" i="28"/>
  <c r="AA11" i="28" s="1"/>
  <c r="Y12" i="28"/>
  <c r="Y11" i="29"/>
  <c r="Y11" i="26"/>
  <c r="Y12" i="29"/>
  <c r="AA12" i="29" s="1"/>
  <c r="Y12" i="26"/>
  <c r="Y11" i="22"/>
  <c r="Z11" i="22" s="1"/>
  <c r="Y11" i="30"/>
  <c r="Y11" i="27"/>
  <c r="AA11" i="27" s="1"/>
  <c r="Y12" i="22"/>
  <c r="AA12" i="22" s="1"/>
  <c r="Y12" i="30"/>
  <c r="Z12" i="30" s="1"/>
  <c r="Y12" i="27"/>
  <c r="AH86" i="22"/>
  <c r="AJ86" i="22" s="1"/>
  <c r="AH88" i="33"/>
  <c r="AJ88" i="33" s="1"/>
  <c r="AH88" i="22"/>
  <c r="AH87" i="33"/>
  <c r="AI87" i="33" s="1"/>
  <c r="AH88" i="32"/>
  <c r="AJ88" i="32" s="1"/>
  <c r="AH87" i="22"/>
  <c r="AJ87" i="22" s="1"/>
  <c r="AH86" i="33"/>
  <c r="AI86" i="33" s="1"/>
  <c r="AH86" i="32"/>
  <c r="AJ86" i="32" s="1"/>
  <c r="AH87" i="30"/>
  <c r="AJ87" i="30" s="1"/>
  <c r="AH88" i="31"/>
  <c r="AI88" i="31" s="1"/>
  <c r="AH86" i="30"/>
  <c r="AJ86" i="30" s="1"/>
  <c r="AH87" i="31"/>
  <c r="AH88" i="29"/>
  <c r="AI88" i="29" s="1"/>
  <c r="AH88" i="30"/>
  <c r="AI88" i="30" s="1"/>
  <c r="AH86" i="31"/>
  <c r="AH87" i="29"/>
  <c r="AH87" i="32"/>
  <c r="AJ87" i="32" s="1"/>
  <c r="AH86" i="29"/>
  <c r="AJ86" i="29" s="1"/>
  <c r="AH87" i="27"/>
  <c r="AI87" i="27" s="1"/>
  <c r="AH88" i="28"/>
  <c r="AI88" i="28" s="1"/>
  <c r="AH86" i="27"/>
  <c r="AJ86" i="27" s="1"/>
  <c r="AH87" i="28"/>
  <c r="AI87" i="28" s="1"/>
  <c r="AH88" i="27"/>
  <c r="AJ88" i="27" s="1"/>
  <c r="AH87" i="26"/>
  <c r="AH86" i="28"/>
  <c r="AI86" i="28" s="1"/>
  <c r="AH39" i="22"/>
  <c r="AI39" i="22" s="1"/>
  <c r="AH41" i="33"/>
  <c r="AJ41" i="33" s="1"/>
  <c r="AH41" i="22"/>
  <c r="AI41" i="22" s="1"/>
  <c r="AH40" i="33"/>
  <c r="AI40" i="33" s="1"/>
  <c r="AH40" i="22"/>
  <c r="AI40" i="22" s="1"/>
  <c r="AH39" i="33"/>
  <c r="AJ39" i="33" s="1"/>
  <c r="AH39" i="32"/>
  <c r="AI39" i="32" s="1"/>
  <c r="AH41" i="31"/>
  <c r="AJ41" i="31" s="1"/>
  <c r="AH40" i="30"/>
  <c r="AJ40" i="30" s="1"/>
  <c r="AH41" i="32"/>
  <c r="AJ41" i="32" s="1"/>
  <c r="AH40" i="31"/>
  <c r="AH39" i="30"/>
  <c r="AI39" i="30" s="1"/>
  <c r="AH40" i="32"/>
  <c r="AI40" i="32" s="1"/>
  <c r="AH39" i="31"/>
  <c r="AH41" i="30"/>
  <c r="AH39" i="29"/>
  <c r="AI39" i="29" s="1"/>
  <c r="AH39" i="28"/>
  <c r="AJ39" i="28" s="1"/>
  <c r="AH41" i="27"/>
  <c r="AI41" i="27" s="1"/>
  <c r="AH41" i="29"/>
  <c r="AI41" i="29" s="1"/>
  <c r="AH41" i="28"/>
  <c r="AJ41" i="28" s="1"/>
  <c r="AH40" i="27"/>
  <c r="AI40" i="27" s="1"/>
  <c r="AH40" i="29"/>
  <c r="AI40" i="29" s="1"/>
  <c r="AH40" i="28"/>
  <c r="AI40" i="28" s="1"/>
  <c r="AH39" i="27"/>
  <c r="AJ39" i="27" s="1"/>
  <c r="AQ96" i="33"/>
  <c r="AR96" i="33" s="1"/>
  <c r="AQ96" i="22"/>
  <c r="AR96" i="22" s="1"/>
  <c r="AQ95" i="33"/>
  <c r="AQ96" i="32"/>
  <c r="AS96" i="32" s="1"/>
  <c r="AQ95" i="22"/>
  <c r="AS95" i="22" s="1"/>
  <c r="AQ95" i="29"/>
  <c r="AR95" i="29" s="1"/>
  <c r="AQ95" i="30"/>
  <c r="AS95" i="30" s="1"/>
  <c r="AQ96" i="31"/>
  <c r="AR96" i="31" s="1"/>
  <c r="AQ95" i="32"/>
  <c r="AS95" i="32" s="1"/>
  <c r="AQ95" i="31"/>
  <c r="AS95" i="31" s="1"/>
  <c r="AQ96" i="29"/>
  <c r="AQ96" i="30"/>
  <c r="AR96" i="30" s="1"/>
  <c r="AQ95" i="26"/>
  <c r="AS95" i="26" s="1"/>
  <c r="AQ96" i="28"/>
  <c r="AQ95" i="27"/>
  <c r="AR95" i="27" s="1"/>
  <c r="AQ95" i="28"/>
  <c r="AR95" i="28" s="1"/>
  <c r="AQ96" i="26"/>
  <c r="AS96" i="26" s="1"/>
  <c r="AQ96" i="27"/>
  <c r="AR96" i="27" s="1"/>
  <c r="AQ52" i="22"/>
  <c r="AQ52" i="33"/>
  <c r="AS52" i="33" s="1"/>
  <c r="AQ54" i="22"/>
  <c r="AQ54" i="33"/>
  <c r="AS54" i="33" s="1"/>
  <c r="AQ53" i="22"/>
  <c r="AQ53" i="33"/>
  <c r="AS53" i="33" s="1"/>
  <c r="AQ52" i="31"/>
  <c r="AS52" i="31" s="1"/>
  <c r="AQ54" i="32"/>
  <c r="AQ54" i="30"/>
  <c r="AQ54" i="31"/>
  <c r="AS54" i="31" s="1"/>
  <c r="AQ53" i="32"/>
  <c r="AR53" i="32" s="1"/>
  <c r="AQ53" i="30"/>
  <c r="AS53" i="30" s="1"/>
  <c r="AQ52" i="32"/>
  <c r="AR52" i="32" s="1"/>
  <c r="AQ53" i="31"/>
  <c r="AS53" i="31" s="1"/>
  <c r="AQ52" i="30"/>
  <c r="AR52" i="30" s="1"/>
  <c r="AQ53" i="29"/>
  <c r="AR53" i="29" s="1"/>
  <c r="AQ53" i="28"/>
  <c r="AQ52" i="27"/>
  <c r="AS52" i="27" s="1"/>
  <c r="AQ52" i="29"/>
  <c r="AS52" i="29" s="1"/>
  <c r="AQ52" i="28"/>
  <c r="AR52" i="28" s="1"/>
  <c r="AQ54" i="27"/>
  <c r="AQ54" i="29"/>
  <c r="AR54" i="29" s="1"/>
  <c r="AQ54" i="28"/>
  <c r="AS54" i="28" s="1"/>
  <c r="AQ53" i="27"/>
  <c r="AS53" i="27" s="1"/>
  <c r="AS43" i="22"/>
  <c r="AQ21" i="26"/>
  <c r="AS21" i="26" s="1"/>
  <c r="AQ24" i="26"/>
  <c r="Y34" i="26"/>
  <c r="Z34" i="26" s="1"/>
  <c r="Y37" i="26"/>
  <c r="AA37" i="26" s="1"/>
  <c r="Y40" i="26"/>
  <c r="Z40" i="26" s="1"/>
  <c r="Y43" i="26"/>
  <c r="AA43" i="26" s="1"/>
  <c r="E46" i="26"/>
  <c r="Y54" i="26"/>
  <c r="Z54" i="26" s="1"/>
  <c r="Y57" i="26"/>
  <c r="Z57" i="26" s="1"/>
  <c r="E60" i="26"/>
  <c r="G60" i="26" s="1"/>
  <c r="E62" i="26"/>
  <c r="G62" i="26" s="1"/>
  <c r="E65" i="26"/>
  <c r="F65" i="26" s="1"/>
  <c r="E68" i="26"/>
  <c r="F68" i="26" s="1"/>
  <c r="E88" i="26"/>
  <c r="G88" i="26" s="1"/>
  <c r="E36" i="33"/>
  <c r="E33" i="33"/>
  <c r="F33" i="33" s="1"/>
  <c r="E36" i="22"/>
  <c r="F36" i="22" s="1"/>
  <c r="E33" i="22"/>
  <c r="G33" i="22" s="1"/>
  <c r="E35" i="33"/>
  <c r="E32" i="33"/>
  <c r="E35" i="22"/>
  <c r="E32" i="22"/>
  <c r="E37" i="33"/>
  <c r="F37" i="33" s="1"/>
  <c r="E34" i="33"/>
  <c r="G34" i="33" s="1"/>
  <c r="E37" i="22"/>
  <c r="F37" i="22" s="1"/>
  <c r="E34" i="22"/>
  <c r="G34" i="22" s="1"/>
  <c r="E35" i="30"/>
  <c r="E32" i="30"/>
  <c r="G32" i="30" s="1"/>
  <c r="E36" i="32"/>
  <c r="F36" i="32" s="1"/>
  <c r="E33" i="32"/>
  <c r="G33" i="32" s="1"/>
  <c r="E35" i="31"/>
  <c r="E32" i="31"/>
  <c r="E37" i="30"/>
  <c r="G37" i="30" s="1"/>
  <c r="E34" i="30"/>
  <c r="G34" i="30" s="1"/>
  <c r="E35" i="32"/>
  <c r="F35" i="32" s="1"/>
  <c r="E32" i="32"/>
  <c r="G32" i="32" s="1"/>
  <c r="E37" i="31"/>
  <c r="F37" i="31" s="1"/>
  <c r="E34" i="31"/>
  <c r="F34" i="31" s="1"/>
  <c r="E36" i="30"/>
  <c r="E33" i="30"/>
  <c r="G33" i="30" s="1"/>
  <c r="E37" i="32"/>
  <c r="F37" i="32" s="1"/>
  <c r="E34" i="32"/>
  <c r="F34" i="32" s="1"/>
  <c r="E36" i="31"/>
  <c r="E33" i="31"/>
  <c r="E36" i="29"/>
  <c r="G36" i="29" s="1"/>
  <c r="E33" i="29"/>
  <c r="G33" i="29" s="1"/>
  <c r="E36" i="28"/>
  <c r="F36" i="28" s="1"/>
  <c r="E33" i="28"/>
  <c r="G33" i="28" s="1"/>
  <c r="E35" i="27"/>
  <c r="F35" i="27" s="1"/>
  <c r="E32" i="27"/>
  <c r="G32" i="27" s="1"/>
  <c r="E35" i="29"/>
  <c r="E32" i="29"/>
  <c r="G32" i="29" s="1"/>
  <c r="E35" i="28"/>
  <c r="G35" i="28" s="1"/>
  <c r="E32" i="28"/>
  <c r="F32" i="28" s="1"/>
  <c r="E37" i="27"/>
  <c r="E34" i="27"/>
  <c r="F34" i="27" s="1"/>
  <c r="E37" i="29"/>
  <c r="F37" i="29" s="1"/>
  <c r="E34" i="29"/>
  <c r="G34" i="29" s="1"/>
  <c r="E37" i="28"/>
  <c r="G37" i="28" s="1"/>
  <c r="E34" i="28"/>
  <c r="G34" i="28" s="1"/>
  <c r="E36" i="27"/>
  <c r="G36" i="27" s="1"/>
  <c r="E33" i="27"/>
  <c r="G33" i="27" s="1"/>
  <c r="Y101" i="22"/>
  <c r="Y112" i="33"/>
  <c r="Z112" i="33" s="1"/>
  <c r="Y106" i="33"/>
  <c r="AA106" i="33" s="1"/>
  <c r="Y101" i="32"/>
  <c r="AA101" i="32" s="1"/>
  <c r="Y112" i="22"/>
  <c r="AA112" i="22" s="1"/>
  <c r="Y106" i="22"/>
  <c r="AA106" i="22" s="1"/>
  <c r="Y102" i="33"/>
  <c r="AA102" i="33" s="1"/>
  <c r="Y112" i="32"/>
  <c r="Z112" i="32" s="1"/>
  <c r="Y106" i="32"/>
  <c r="Z106" i="32" s="1"/>
  <c r="Y102" i="22"/>
  <c r="AA102" i="22" s="1"/>
  <c r="Y101" i="33"/>
  <c r="Z101" i="33" s="1"/>
  <c r="Y102" i="32"/>
  <c r="AA102" i="32" s="1"/>
  <c r="Y102" i="30"/>
  <c r="Y112" i="31"/>
  <c r="AA112" i="31" s="1"/>
  <c r="Y106" i="31"/>
  <c r="Z106" i="31" s="1"/>
  <c r="Y101" i="29"/>
  <c r="AA101" i="29" s="1"/>
  <c r="Y101" i="30"/>
  <c r="AA101" i="30" s="1"/>
  <c r="Y102" i="31"/>
  <c r="AA102" i="31" s="1"/>
  <c r="Y112" i="29"/>
  <c r="Z112" i="29" s="1"/>
  <c r="Y106" i="29"/>
  <c r="Z106" i="29" s="1"/>
  <c r="Y112" i="30"/>
  <c r="Z112" i="30" s="1"/>
  <c r="Y106" i="30"/>
  <c r="Z106" i="30" s="1"/>
  <c r="Y101" i="31"/>
  <c r="AA101" i="31" s="1"/>
  <c r="Y102" i="29"/>
  <c r="Z102" i="29" s="1"/>
  <c r="Y112" i="28"/>
  <c r="Z112" i="28" s="1"/>
  <c r="Y106" i="28"/>
  <c r="AA106" i="28" s="1"/>
  <c r="Y102" i="27"/>
  <c r="Z102" i="27" s="1"/>
  <c r="Y101" i="26"/>
  <c r="AA101" i="26" s="1"/>
  <c r="Y102" i="28"/>
  <c r="Y101" i="27"/>
  <c r="Z101" i="27" s="1"/>
  <c r="Y112" i="26"/>
  <c r="AA112" i="26" s="1"/>
  <c r="Y106" i="26"/>
  <c r="AA106" i="26" s="1"/>
  <c r="Y101" i="28"/>
  <c r="Z101" i="28" s="1"/>
  <c r="Y112" i="27"/>
  <c r="Z112" i="27" s="1"/>
  <c r="Y106" i="27"/>
  <c r="Z106" i="27" s="1"/>
  <c r="Y102" i="26"/>
  <c r="AA102" i="26" s="1"/>
  <c r="Y56" i="22"/>
  <c r="Y56" i="33"/>
  <c r="AA56" i="33" s="1"/>
  <c r="Y55" i="22"/>
  <c r="Z55" i="22" s="1"/>
  <c r="Y55" i="33"/>
  <c r="AA55" i="33" s="1"/>
  <c r="Y56" i="31"/>
  <c r="Y55" i="30"/>
  <c r="Y55" i="32"/>
  <c r="Z55" i="32" s="1"/>
  <c r="Y55" i="31"/>
  <c r="AA55" i="31" s="1"/>
  <c r="Y56" i="30"/>
  <c r="Z56" i="30" s="1"/>
  <c r="Y56" i="32"/>
  <c r="AA56" i="32" s="1"/>
  <c r="Y56" i="29"/>
  <c r="Z56" i="29" s="1"/>
  <c r="Y56" i="28"/>
  <c r="AA56" i="28" s="1"/>
  <c r="Y55" i="27"/>
  <c r="Y55" i="29"/>
  <c r="Z55" i="29" s="1"/>
  <c r="Y55" i="28"/>
  <c r="Z55" i="28" s="1"/>
  <c r="Y56" i="27"/>
  <c r="AA56" i="27" s="1"/>
  <c r="Y10" i="28"/>
  <c r="Y77" i="22"/>
  <c r="AA77" i="22" s="1"/>
  <c r="Y9" i="33"/>
  <c r="AA9" i="33" s="1"/>
  <c r="Y104" i="32"/>
  <c r="AA104" i="32" s="1"/>
  <c r="Y10" i="29"/>
  <c r="Z10" i="29" s="1"/>
  <c r="Y10" i="26"/>
  <c r="Y9" i="22"/>
  <c r="Z9" i="22" s="1"/>
  <c r="Y10" i="22"/>
  <c r="Y10" i="30"/>
  <c r="Y10" i="27"/>
  <c r="Y77" i="33"/>
  <c r="Y105" i="32"/>
  <c r="AA105" i="32" s="1"/>
  <c r="Y78" i="32"/>
  <c r="AA78" i="32" s="1"/>
  <c r="Y9" i="30"/>
  <c r="Z9" i="30" s="1"/>
  <c r="Y104" i="29"/>
  <c r="AA104" i="29" s="1"/>
  <c r="Y9" i="31"/>
  <c r="Y16" i="31" s="1"/>
  <c r="Y77" i="30"/>
  <c r="Y105" i="31"/>
  <c r="Z105" i="31" s="1"/>
  <c r="Y78" i="31"/>
  <c r="Z78" i="31" s="1"/>
  <c r="Y9" i="32"/>
  <c r="Y15" i="32" s="1"/>
  <c r="I283" i="35" s="1"/>
  <c r="K283" i="35" s="1"/>
  <c r="Y104" i="31"/>
  <c r="AA104" i="31" s="1"/>
  <c r="Y105" i="29"/>
  <c r="AA105" i="29" s="1"/>
  <c r="Y105" i="27"/>
  <c r="AA105" i="27" s="1"/>
  <c r="Y78" i="27"/>
  <c r="AA78" i="27" s="1"/>
  <c r="Y9" i="27"/>
  <c r="Z9" i="27" s="1"/>
  <c r="Y104" i="26"/>
  <c r="Z104" i="26" s="1"/>
  <c r="Y9" i="28"/>
  <c r="Y78" i="29"/>
  <c r="Z78" i="29" s="1"/>
  <c r="Y104" i="27"/>
  <c r="Z104" i="27" s="1"/>
  <c r="Y9" i="29"/>
  <c r="Y105" i="26"/>
  <c r="Z105" i="26" s="1"/>
  <c r="Y77" i="28"/>
  <c r="AA77" i="28" s="1"/>
  <c r="AH83" i="22"/>
  <c r="AI83" i="22" s="1"/>
  <c r="AH80" i="22"/>
  <c r="AJ80" i="22" s="1"/>
  <c r="AH85" i="33"/>
  <c r="AI85" i="33" s="1"/>
  <c r="AH82" i="33"/>
  <c r="AI82" i="33" s="1"/>
  <c r="AH79" i="33"/>
  <c r="AH85" i="22"/>
  <c r="AI85" i="22" s="1"/>
  <c r="AH82" i="22"/>
  <c r="AI82" i="22" s="1"/>
  <c r="AH79" i="22"/>
  <c r="AJ79" i="22" s="1"/>
  <c r="AH84" i="33"/>
  <c r="AH81" i="33"/>
  <c r="AJ81" i="33" s="1"/>
  <c r="AH85" i="32"/>
  <c r="AJ85" i="32" s="1"/>
  <c r="AH82" i="32"/>
  <c r="AI82" i="32" s="1"/>
  <c r="AH79" i="32"/>
  <c r="AH84" i="22"/>
  <c r="AJ84" i="22" s="1"/>
  <c r="AH81" i="22"/>
  <c r="AI81" i="22" s="1"/>
  <c r="AH83" i="33"/>
  <c r="AI83" i="33" s="1"/>
  <c r="AH80" i="33"/>
  <c r="AH84" i="30"/>
  <c r="AJ84" i="30" s="1"/>
  <c r="AH81" i="30"/>
  <c r="AJ81" i="30" s="1"/>
  <c r="AH85" i="31"/>
  <c r="AH82" i="31"/>
  <c r="AI82" i="31" s="1"/>
  <c r="AH79" i="31"/>
  <c r="AJ79" i="31" s="1"/>
  <c r="AH83" i="30"/>
  <c r="AH80" i="30"/>
  <c r="AH84" i="32"/>
  <c r="AI84" i="32" s="1"/>
  <c r="AH84" i="31"/>
  <c r="AJ84" i="31" s="1"/>
  <c r="AH85" i="29"/>
  <c r="AJ85" i="29" s="1"/>
  <c r="AH82" i="29"/>
  <c r="AI82" i="29" s="1"/>
  <c r="AH85" i="30"/>
  <c r="AH82" i="30"/>
  <c r="AJ82" i="30" s="1"/>
  <c r="AH79" i="30"/>
  <c r="AJ79" i="30" s="1"/>
  <c r="AH84" i="27"/>
  <c r="AI84" i="27" s="1"/>
  <c r="AH79" i="29"/>
  <c r="AI79" i="29" s="1"/>
  <c r="AH85" i="28"/>
  <c r="AJ85" i="28" s="1"/>
  <c r="AH82" i="28"/>
  <c r="AJ82" i="28" s="1"/>
  <c r="AH79" i="28"/>
  <c r="AI79" i="28" s="1"/>
  <c r="AH84" i="29"/>
  <c r="AH84" i="28"/>
  <c r="AH81" i="28"/>
  <c r="AH85" i="26"/>
  <c r="AI85" i="26" s="1"/>
  <c r="AH82" i="26"/>
  <c r="AJ82" i="26" s="1"/>
  <c r="AH79" i="26"/>
  <c r="AH85" i="27"/>
  <c r="AI85" i="27" s="1"/>
  <c r="AH82" i="27"/>
  <c r="AJ82" i="27" s="1"/>
  <c r="AH79" i="27"/>
  <c r="AH83" i="28"/>
  <c r="AI83" i="28" s="1"/>
  <c r="AH80" i="28"/>
  <c r="AI80" i="28" s="1"/>
  <c r="AH84" i="26"/>
  <c r="AH38" i="33"/>
  <c r="AI38" i="33" s="1"/>
  <c r="AH38" i="22"/>
  <c r="AI38" i="22" s="1"/>
  <c r="AH38" i="31"/>
  <c r="AI38" i="31" s="1"/>
  <c r="AH38" i="32"/>
  <c r="AJ38" i="32" s="1"/>
  <c r="AH38" i="30"/>
  <c r="AI38" i="30" s="1"/>
  <c r="AH38" i="27"/>
  <c r="AJ38" i="27" s="1"/>
  <c r="AH38" i="29"/>
  <c r="AH38" i="28"/>
  <c r="AI38" i="28" s="1"/>
  <c r="AQ94" i="22"/>
  <c r="AR94" i="22" s="1"/>
  <c r="AQ93" i="33"/>
  <c r="AS93" i="33" s="1"/>
  <c r="AQ94" i="32"/>
  <c r="AR94" i="32" s="1"/>
  <c r="AQ93" i="22"/>
  <c r="AR93" i="22" s="1"/>
  <c r="AQ92" i="33"/>
  <c r="AS92" i="33" s="1"/>
  <c r="AQ93" i="32"/>
  <c r="AS93" i="32" s="1"/>
  <c r="AQ92" i="22"/>
  <c r="AR92" i="22" s="1"/>
  <c r="AQ94" i="33"/>
  <c r="AR94" i="33" s="1"/>
  <c r="AQ94" i="31"/>
  <c r="AS94" i="31" s="1"/>
  <c r="AQ92" i="29"/>
  <c r="AR92" i="29" s="1"/>
  <c r="AQ92" i="30"/>
  <c r="AQ93" i="31"/>
  <c r="AS93" i="31" s="1"/>
  <c r="AQ94" i="29"/>
  <c r="AS94" i="29" s="1"/>
  <c r="AQ94" i="30"/>
  <c r="AR94" i="30" s="1"/>
  <c r="AQ92" i="31"/>
  <c r="AS92" i="31" s="1"/>
  <c r="AQ93" i="29"/>
  <c r="AQ92" i="32"/>
  <c r="AR92" i="32" s="1"/>
  <c r="AQ93" i="30"/>
  <c r="AS93" i="30" s="1"/>
  <c r="AQ92" i="26"/>
  <c r="AS92" i="26" s="1"/>
  <c r="AQ93" i="28"/>
  <c r="AR93" i="28" s="1"/>
  <c r="AQ92" i="27"/>
  <c r="AS92" i="27" s="1"/>
  <c r="AQ92" i="28"/>
  <c r="AS92" i="28" s="1"/>
  <c r="AQ94" i="27"/>
  <c r="AQ93" i="26"/>
  <c r="AS93" i="26" s="1"/>
  <c r="AQ94" i="28"/>
  <c r="AS94" i="28" s="1"/>
  <c r="AQ93" i="27"/>
  <c r="AS93" i="27" s="1"/>
  <c r="AQ46" i="33"/>
  <c r="AQ46" i="22"/>
  <c r="AR46" i="22" s="1"/>
  <c r="AQ42" i="33"/>
  <c r="AS42" i="33" s="1"/>
  <c r="AQ42" i="22"/>
  <c r="AR42" i="22" s="1"/>
  <c r="AQ42" i="32"/>
  <c r="AQ46" i="30"/>
  <c r="AR46" i="30" s="1"/>
  <c r="AQ46" i="31"/>
  <c r="AS46" i="31" s="1"/>
  <c r="AQ42" i="30"/>
  <c r="AS42" i="30" s="1"/>
  <c r="AQ42" i="31"/>
  <c r="AQ46" i="32"/>
  <c r="AS46" i="32" s="1"/>
  <c r="AQ46" i="27"/>
  <c r="AR46" i="27" s="1"/>
  <c r="AQ46" i="29"/>
  <c r="AR46" i="29" s="1"/>
  <c r="AQ46" i="28"/>
  <c r="AQ42" i="27"/>
  <c r="AQ42" i="29"/>
  <c r="AR42" i="29" s="1"/>
  <c r="AQ42" i="28"/>
  <c r="AR42" i="28" s="1"/>
  <c r="E22" i="26"/>
  <c r="G22" i="26" s="1"/>
  <c r="E32" i="26"/>
  <c r="AH34" i="26"/>
  <c r="AH37" i="26"/>
  <c r="AI37" i="26" s="1"/>
  <c r="AH40" i="26"/>
  <c r="AI40" i="26" s="1"/>
  <c r="AH43" i="26"/>
  <c r="AJ43" i="26" s="1"/>
  <c r="Y46" i="26"/>
  <c r="AA46" i="26" s="1"/>
  <c r="AH54" i="26"/>
  <c r="AI54" i="26" s="1"/>
  <c r="AH57" i="26"/>
  <c r="AJ57" i="26" s="1"/>
  <c r="Y60" i="26"/>
  <c r="AA60" i="26" s="1"/>
  <c r="Y62" i="26"/>
  <c r="AA62" i="26" s="1"/>
  <c r="Y65" i="26"/>
  <c r="Z65" i="26" s="1"/>
  <c r="Y68" i="26"/>
  <c r="Z68" i="26" s="1"/>
  <c r="E84" i="26"/>
  <c r="F84" i="26" s="1"/>
  <c r="AH88" i="26"/>
  <c r="AI88" i="26" s="1"/>
  <c r="E95" i="26"/>
  <c r="G95" i="26" s="1"/>
  <c r="AR41" i="32"/>
  <c r="AR79" i="30"/>
  <c r="AS84" i="32"/>
  <c r="AJ34" i="29"/>
  <c r="AR44" i="27"/>
  <c r="AR64" i="30"/>
  <c r="AA35" i="26"/>
  <c r="AR37" i="26"/>
  <c r="AI68" i="26"/>
  <c r="AR41" i="30"/>
  <c r="AI39" i="27"/>
  <c r="F24" i="28"/>
  <c r="AJ24" i="27"/>
  <c r="AJ68" i="27"/>
  <c r="AA70" i="28"/>
  <c r="Z23" i="26"/>
  <c r="AR38" i="27"/>
  <c r="G82" i="27"/>
  <c r="AJ33" i="28"/>
  <c r="AA53" i="29"/>
  <c r="AI56" i="30"/>
  <c r="G69" i="32"/>
  <c r="F82" i="32"/>
  <c r="Z24" i="30"/>
  <c r="AA52" i="28"/>
  <c r="AR66" i="22"/>
  <c r="AS42" i="26"/>
  <c r="F58" i="26"/>
  <c r="AI37" i="27"/>
  <c r="Z69" i="29"/>
  <c r="AA63" i="31"/>
  <c r="AS37" i="32"/>
  <c r="G106" i="33"/>
  <c r="AJ109" i="33"/>
  <c r="F66" i="33"/>
  <c r="Z56" i="26"/>
  <c r="AS11" i="22"/>
  <c r="AS36" i="22"/>
  <c r="AA82" i="33"/>
  <c r="AJ99" i="33"/>
  <c r="Z41" i="26"/>
  <c r="AR84" i="28"/>
  <c r="F65" i="30"/>
  <c r="AS79" i="31"/>
  <c r="AA24" i="28"/>
  <c r="AI60" i="28"/>
  <c r="G9" i="32"/>
  <c r="AA41" i="32"/>
  <c r="AS38" i="32"/>
  <c r="F84" i="32"/>
  <c r="AJ69" i="33"/>
  <c r="Q38" i="29"/>
  <c r="R38" i="29"/>
  <c r="R68" i="26"/>
  <c r="Q68" i="26"/>
  <c r="P21" i="26"/>
  <c r="P70" i="22"/>
  <c r="P70" i="31"/>
  <c r="P69" i="32"/>
  <c r="R69" i="32" s="1"/>
  <c r="P70" i="30"/>
  <c r="P69" i="22"/>
  <c r="P69" i="33"/>
  <c r="R69" i="33" s="1"/>
  <c r="P70" i="32"/>
  <c r="R70" i="32" s="1"/>
  <c r="P69" i="31"/>
  <c r="R69" i="31" s="1"/>
  <c r="P70" i="33"/>
  <c r="Q70" i="33" s="1"/>
  <c r="P69" i="30"/>
  <c r="P69" i="28"/>
  <c r="P70" i="27"/>
  <c r="Q70" i="27" s="1"/>
  <c r="P69" i="26"/>
  <c r="Q69" i="26" s="1"/>
  <c r="P70" i="28"/>
  <c r="P69" i="29"/>
  <c r="R69" i="29" s="1"/>
  <c r="P70" i="29"/>
  <c r="Q70" i="29" s="1"/>
  <c r="P69" i="27"/>
  <c r="P20" i="26"/>
  <c r="P38" i="26"/>
  <c r="P40" i="26"/>
  <c r="P62" i="26"/>
  <c r="Q62" i="26" s="1"/>
  <c r="P66" i="22"/>
  <c r="P63" i="22"/>
  <c r="P65" i="22"/>
  <c r="P67" i="22"/>
  <c r="P62" i="22"/>
  <c r="P64" i="22"/>
  <c r="P66" i="32"/>
  <c r="R66" i="32" s="1"/>
  <c r="P63" i="30"/>
  <c r="R63" i="30" s="1"/>
  <c r="P66" i="33"/>
  <c r="Q66" i="33" s="1"/>
  <c r="P63" i="33"/>
  <c r="P64" i="32"/>
  <c r="R64" i="32" s="1"/>
  <c r="P62" i="32"/>
  <c r="P65" i="31"/>
  <c r="Q65" i="31" s="1"/>
  <c r="P62" i="31"/>
  <c r="R62" i="31" s="1"/>
  <c r="P66" i="30"/>
  <c r="P67" i="32"/>
  <c r="P64" i="33"/>
  <c r="P66" i="31"/>
  <c r="R66" i="31" s="1"/>
  <c r="P63" i="31"/>
  <c r="R63" i="31" s="1"/>
  <c r="P67" i="30"/>
  <c r="P64" i="30"/>
  <c r="Q64" i="30" s="1"/>
  <c r="P62" i="30"/>
  <c r="Q62" i="30" s="1"/>
  <c r="P67" i="33"/>
  <c r="R67" i="33" s="1"/>
  <c r="P65" i="32"/>
  <c r="P63" i="32"/>
  <c r="R63" i="32" s="1"/>
  <c r="P64" i="31"/>
  <c r="R64" i="31" s="1"/>
  <c r="P67" i="31"/>
  <c r="R67" i="31" s="1"/>
  <c r="P66" i="29"/>
  <c r="P65" i="30"/>
  <c r="P63" i="29"/>
  <c r="Q63" i="29" s="1"/>
  <c r="P66" i="28"/>
  <c r="R66" i="28" s="1"/>
  <c r="P66" i="27"/>
  <c r="Q66" i="27" s="1"/>
  <c r="P64" i="27"/>
  <c r="R64" i="27" s="1"/>
  <c r="P66" i="26"/>
  <c r="Q66" i="26" s="1"/>
  <c r="P64" i="28"/>
  <c r="R64" i="28" s="1"/>
  <c r="P67" i="27"/>
  <c r="P65" i="33"/>
  <c r="R65" i="33" s="1"/>
  <c r="P64" i="29"/>
  <c r="Q64" i="29" s="1"/>
  <c r="P62" i="27"/>
  <c r="R62" i="27" s="1"/>
  <c r="P67" i="28"/>
  <c r="P64" i="26"/>
  <c r="Q64" i="26" s="1"/>
  <c r="P67" i="29"/>
  <c r="R67" i="29" s="1"/>
  <c r="P62" i="29"/>
  <c r="Q62" i="29" s="1"/>
  <c r="P62" i="33"/>
  <c r="Q62" i="33" s="1"/>
  <c r="P65" i="27"/>
  <c r="R65" i="27" s="1"/>
  <c r="P65" i="29"/>
  <c r="Q65" i="29" s="1"/>
  <c r="P65" i="28"/>
  <c r="R65" i="28" s="1"/>
  <c r="P62" i="28"/>
  <c r="P63" i="27"/>
  <c r="R63" i="27" s="1"/>
  <c r="P52" i="26"/>
  <c r="Q52" i="26" s="1"/>
  <c r="AS60" i="26"/>
  <c r="AI66" i="26"/>
  <c r="G52" i="26"/>
  <c r="P103" i="33"/>
  <c r="Q103" i="33" s="1"/>
  <c r="P113" i="33"/>
  <c r="Q113" i="33" s="1"/>
  <c r="P111" i="22"/>
  <c r="Q111" i="22" s="1"/>
  <c r="P113" i="22"/>
  <c r="Q113" i="22" s="1"/>
  <c r="P103" i="22"/>
  <c r="Q103" i="22" s="1"/>
  <c r="P111" i="33"/>
  <c r="R111" i="33" s="1"/>
  <c r="P103" i="30"/>
  <c r="Q103" i="30" s="1"/>
  <c r="P103" i="29"/>
  <c r="P111" i="32"/>
  <c r="P111" i="31"/>
  <c r="Q111" i="31" s="1"/>
  <c r="P111" i="30"/>
  <c r="Q111" i="30" s="1"/>
  <c r="P113" i="32"/>
  <c r="Q113" i="32" s="1"/>
  <c r="P103" i="32"/>
  <c r="Q103" i="32" s="1"/>
  <c r="P113" i="31"/>
  <c r="Q113" i="31" s="1"/>
  <c r="P111" i="29"/>
  <c r="Q111" i="29" s="1"/>
  <c r="P103" i="31"/>
  <c r="Q103" i="31" s="1"/>
  <c r="P113" i="29"/>
  <c r="Q113" i="29" s="1"/>
  <c r="P111" i="27"/>
  <c r="Q111" i="27" s="1"/>
  <c r="P113" i="27"/>
  <c r="Q113" i="27" s="1"/>
  <c r="P113" i="26"/>
  <c r="R113" i="26" s="1"/>
  <c r="P103" i="27"/>
  <c r="Q103" i="27" s="1"/>
  <c r="P111" i="26"/>
  <c r="R111" i="26" s="1"/>
  <c r="P111" i="28"/>
  <c r="Q111" i="28" s="1"/>
  <c r="P103" i="26"/>
  <c r="R103" i="26" s="1"/>
  <c r="P113" i="30"/>
  <c r="Q113" i="30" s="1"/>
  <c r="P113" i="28"/>
  <c r="R113" i="28" s="1"/>
  <c r="F9" i="26"/>
  <c r="P34" i="26"/>
  <c r="P37" i="26"/>
  <c r="Q37" i="26" s="1"/>
  <c r="AJ38" i="26"/>
  <c r="AI38" i="26"/>
  <c r="P43" i="26"/>
  <c r="Q43" i="26" s="1"/>
  <c r="P40" i="28"/>
  <c r="Q40" i="28" s="1"/>
  <c r="P68" i="22"/>
  <c r="P68" i="33"/>
  <c r="R68" i="33" s="1"/>
  <c r="P68" i="31"/>
  <c r="P68" i="30"/>
  <c r="P68" i="32"/>
  <c r="R68" i="32" s="1"/>
  <c r="P68" i="27"/>
  <c r="R68" i="27" s="1"/>
  <c r="P68" i="28"/>
  <c r="P13" i="30"/>
  <c r="R13" i="30" s="1"/>
  <c r="P13" i="22"/>
  <c r="P14" i="30"/>
  <c r="P13" i="29"/>
  <c r="R13" i="29" s="1"/>
  <c r="P14" i="22"/>
  <c r="P14" i="29"/>
  <c r="P13" i="28"/>
  <c r="P14" i="28"/>
  <c r="P13" i="27"/>
  <c r="P14" i="27"/>
  <c r="P13" i="26"/>
  <c r="P14" i="26"/>
  <c r="P109" i="33"/>
  <c r="R109" i="33" s="1"/>
  <c r="P109" i="22"/>
  <c r="Q109" i="22" s="1"/>
  <c r="P110" i="33"/>
  <c r="P108" i="33"/>
  <c r="R108" i="33" s="1"/>
  <c r="P108" i="22"/>
  <c r="Q108" i="22" s="1"/>
  <c r="P110" i="22"/>
  <c r="Q110" i="22" s="1"/>
  <c r="P110" i="32"/>
  <c r="Q110" i="32" s="1"/>
  <c r="P110" i="30"/>
  <c r="Q110" i="30" s="1"/>
  <c r="P110" i="31"/>
  <c r="R110" i="31" s="1"/>
  <c r="P110" i="29"/>
  <c r="P109" i="30"/>
  <c r="Q109" i="30" s="1"/>
  <c r="P109" i="29"/>
  <c r="P109" i="32"/>
  <c r="R109" i="32" s="1"/>
  <c r="P109" i="31"/>
  <c r="R109" i="31" s="1"/>
  <c r="P108" i="30"/>
  <c r="Q108" i="30" s="1"/>
  <c r="P110" i="28"/>
  <c r="R110" i="28" s="1"/>
  <c r="P108" i="28"/>
  <c r="Q108" i="28" s="1"/>
  <c r="P110" i="27"/>
  <c r="R110" i="27" s="1"/>
  <c r="P109" i="26"/>
  <c r="R109" i="26" s="1"/>
  <c r="P109" i="28"/>
  <c r="P109" i="27"/>
  <c r="Q109" i="27" s="1"/>
  <c r="P60" i="22"/>
  <c r="R60" i="22" s="1"/>
  <c r="P60" i="31"/>
  <c r="P60" i="32"/>
  <c r="Q60" i="32" s="1"/>
  <c r="P60" i="30"/>
  <c r="P60" i="33"/>
  <c r="R60" i="33" s="1"/>
  <c r="P60" i="29"/>
  <c r="P60" i="28"/>
  <c r="Q60" i="28" s="1"/>
  <c r="P60" i="27"/>
  <c r="P10" i="30"/>
  <c r="R10" i="30" s="1"/>
  <c r="P10" i="22"/>
  <c r="R10" i="22" s="1"/>
  <c r="P10" i="29"/>
  <c r="P10" i="28"/>
  <c r="R10" i="28" s="1"/>
  <c r="P9" i="22"/>
  <c r="P10" i="27"/>
  <c r="Q10" i="27" s="1"/>
  <c r="P10" i="26"/>
  <c r="P77" i="22"/>
  <c r="Q77" i="22" s="1"/>
  <c r="P78" i="32"/>
  <c r="R78" i="32" s="1"/>
  <c r="P105" i="29"/>
  <c r="Q105" i="29" s="1"/>
  <c r="P104" i="32"/>
  <c r="Q104" i="32" s="1"/>
  <c r="P104" i="31"/>
  <c r="Q104" i="31" s="1"/>
  <c r="P78" i="31"/>
  <c r="P78" i="29"/>
  <c r="Q78" i="29" s="1"/>
  <c r="P9" i="32"/>
  <c r="P16" i="32" s="1"/>
  <c r="P9" i="33"/>
  <c r="R9" i="33" s="1"/>
  <c r="R15" i="33" s="1"/>
  <c r="M314" i="35" s="1"/>
  <c r="P9" i="31"/>
  <c r="P16" i="31" s="1"/>
  <c r="P104" i="29"/>
  <c r="R104" i="29" s="1"/>
  <c r="P105" i="32"/>
  <c r="P77" i="30"/>
  <c r="R77" i="30" s="1"/>
  <c r="P9" i="30"/>
  <c r="Q9" i="30" s="1"/>
  <c r="P9" i="27"/>
  <c r="P104" i="26"/>
  <c r="R104" i="26" s="1"/>
  <c r="P77" i="33"/>
  <c r="Q77" i="33" s="1"/>
  <c r="P9" i="29"/>
  <c r="R9" i="29" s="1"/>
  <c r="P78" i="26"/>
  <c r="R78" i="26" s="1"/>
  <c r="P78" i="27"/>
  <c r="R78" i="27" s="1"/>
  <c r="P105" i="27"/>
  <c r="P105" i="31"/>
  <c r="R105" i="31" s="1"/>
  <c r="P77" i="28"/>
  <c r="Q77" i="28" s="1"/>
  <c r="P105" i="26"/>
  <c r="R105" i="26" s="1"/>
  <c r="P107" i="22"/>
  <c r="Q107" i="22" s="1"/>
  <c r="P107" i="33"/>
  <c r="Q107" i="33" s="1"/>
  <c r="P107" i="30"/>
  <c r="Q107" i="30" s="1"/>
  <c r="P107" i="29"/>
  <c r="R107" i="29" s="1"/>
  <c r="P107" i="32"/>
  <c r="R107" i="32" s="1"/>
  <c r="P107" i="31"/>
  <c r="R107" i="31" s="1"/>
  <c r="P107" i="26"/>
  <c r="R107" i="26" s="1"/>
  <c r="P107" i="27"/>
  <c r="Q107" i="27" s="1"/>
  <c r="P107" i="28"/>
  <c r="R107" i="28" s="1"/>
  <c r="P58" i="22"/>
  <c r="P57" i="22"/>
  <c r="P59" i="22"/>
  <c r="P57" i="32"/>
  <c r="R57" i="32" s="1"/>
  <c r="P57" i="31"/>
  <c r="P57" i="30"/>
  <c r="R57" i="30" s="1"/>
  <c r="P58" i="33"/>
  <c r="Q58" i="33" s="1"/>
  <c r="P59" i="33"/>
  <c r="P58" i="32"/>
  <c r="P58" i="31"/>
  <c r="Q58" i="31" s="1"/>
  <c r="P58" i="30"/>
  <c r="P57" i="29"/>
  <c r="Q57" i="29" s="1"/>
  <c r="P59" i="30"/>
  <c r="R59" i="30" s="1"/>
  <c r="P57" i="33"/>
  <c r="Q57" i="33" s="1"/>
  <c r="P59" i="32"/>
  <c r="Q59" i="32" s="1"/>
  <c r="P57" i="27"/>
  <c r="R57" i="27" s="1"/>
  <c r="P59" i="29"/>
  <c r="Q59" i="29" s="1"/>
  <c r="P57" i="26"/>
  <c r="P58" i="28"/>
  <c r="R58" i="28" s="1"/>
  <c r="P58" i="27"/>
  <c r="R58" i="27" s="1"/>
  <c r="P59" i="31"/>
  <c r="P59" i="28"/>
  <c r="P58" i="29"/>
  <c r="P59" i="27"/>
  <c r="P57" i="28"/>
  <c r="R57" i="28" s="1"/>
  <c r="P23" i="26"/>
  <c r="Q23" i="26" s="1"/>
  <c r="P88" i="29"/>
  <c r="P38" i="28"/>
  <c r="Q38" i="28" s="1"/>
  <c r="P100" i="22"/>
  <c r="Q100" i="22" s="1"/>
  <c r="P97" i="22"/>
  <c r="R97" i="22" s="1"/>
  <c r="P100" i="33"/>
  <c r="R100" i="33" s="1"/>
  <c r="P98" i="33"/>
  <c r="R98" i="33" s="1"/>
  <c r="P99" i="22"/>
  <c r="Q99" i="22" s="1"/>
  <c r="P97" i="33"/>
  <c r="Q97" i="33" s="1"/>
  <c r="P99" i="33"/>
  <c r="Q99" i="33" s="1"/>
  <c r="P97" i="31"/>
  <c r="P99" i="31"/>
  <c r="R99" i="31" s="1"/>
  <c r="P98" i="30"/>
  <c r="R98" i="30" s="1"/>
  <c r="P98" i="22"/>
  <c r="Q98" i="22" s="1"/>
  <c r="P98" i="32"/>
  <c r="R98" i="32" s="1"/>
  <c r="P98" i="29"/>
  <c r="R98" i="29" s="1"/>
  <c r="P100" i="30"/>
  <c r="R100" i="30" s="1"/>
  <c r="P100" i="32"/>
  <c r="R100" i="32" s="1"/>
  <c r="P100" i="29"/>
  <c r="Q100" i="29" s="1"/>
  <c r="P100" i="31"/>
  <c r="R100" i="31" s="1"/>
  <c r="P98" i="31"/>
  <c r="R98" i="31" s="1"/>
  <c r="P97" i="30"/>
  <c r="Q97" i="30" s="1"/>
  <c r="P97" i="29"/>
  <c r="R97" i="29" s="1"/>
  <c r="P97" i="32"/>
  <c r="R97" i="32" s="1"/>
  <c r="P99" i="30"/>
  <c r="P99" i="32"/>
  <c r="Q99" i="32" s="1"/>
  <c r="P99" i="29"/>
  <c r="Q99" i="29" s="1"/>
  <c r="P99" i="27"/>
  <c r="Q99" i="27" s="1"/>
  <c r="P100" i="26"/>
  <c r="Q100" i="26" s="1"/>
  <c r="P99" i="28"/>
  <c r="R99" i="28" s="1"/>
  <c r="P97" i="28"/>
  <c r="Q97" i="28" s="1"/>
  <c r="P98" i="27"/>
  <c r="R98" i="27" s="1"/>
  <c r="P100" i="28"/>
  <c r="R100" i="28" s="1"/>
  <c r="P99" i="26"/>
  <c r="R99" i="26" s="1"/>
  <c r="P97" i="26"/>
  <c r="P98" i="28"/>
  <c r="R98" i="28" s="1"/>
  <c r="P100" i="27"/>
  <c r="R100" i="27" s="1"/>
  <c r="P97" i="27"/>
  <c r="Q97" i="27" s="1"/>
  <c r="P53" i="22"/>
  <c r="P52" i="22"/>
  <c r="P54" i="22"/>
  <c r="P54" i="33"/>
  <c r="R54" i="33" s="1"/>
  <c r="P52" i="33"/>
  <c r="Q52" i="33" s="1"/>
  <c r="P53" i="30"/>
  <c r="Q53" i="30" s="1"/>
  <c r="P53" i="32"/>
  <c r="Q53" i="32" s="1"/>
  <c r="P53" i="31"/>
  <c r="Q53" i="31" s="1"/>
  <c r="P53" i="33"/>
  <c r="P54" i="30"/>
  <c r="R54" i="30" s="1"/>
  <c r="P52" i="30"/>
  <c r="P54" i="32"/>
  <c r="Q54" i="32" s="1"/>
  <c r="P52" i="32"/>
  <c r="R52" i="32" s="1"/>
  <c r="P54" i="31"/>
  <c r="Q54" i="31" s="1"/>
  <c r="P52" i="31"/>
  <c r="R52" i="31" s="1"/>
  <c r="P54" i="27"/>
  <c r="R54" i="27" s="1"/>
  <c r="P52" i="28"/>
  <c r="Q52" i="28" s="1"/>
  <c r="P53" i="26"/>
  <c r="P53" i="29"/>
  <c r="Q53" i="29" s="1"/>
  <c r="P52" i="27"/>
  <c r="Q52" i="27" s="1"/>
  <c r="P53" i="28"/>
  <c r="P53" i="27"/>
  <c r="R53" i="27" s="1"/>
  <c r="P54" i="29"/>
  <c r="P43" i="22"/>
  <c r="R43" i="22" s="1"/>
  <c r="P45" i="22"/>
  <c r="Q45" i="22" s="1"/>
  <c r="P44" i="22"/>
  <c r="Q44" i="22" s="1"/>
  <c r="P45" i="31"/>
  <c r="R45" i="31" s="1"/>
  <c r="P44" i="30"/>
  <c r="P45" i="33"/>
  <c r="R45" i="33" s="1"/>
  <c r="P43" i="32"/>
  <c r="P45" i="30"/>
  <c r="R45" i="30" s="1"/>
  <c r="P43" i="31"/>
  <c r="P44" i="32"/>
  <c r="R44" i="32" s="1"/>
  <c r="P43" i="33"/>
  <c r="P44" i="31"/>
  <c r="P44" i="33"/>
  <c r="R44" i="33" s="1"/>
  <c r="P43" i="30"/>
  <c r="P43" i="29"/>
  <c r="P45" i="28"/>
  <c r="Q45" i="28" s="1"/>
  <c r="P44" i="29"/>
  <c r="P43" i="28"/>
  <c r="P45" i="26"/>
  <c r="P43" i="27"/>
  <c r="P45" i="32"/>
  <c r="Q45" i="32" s="1"/>
  <c r="P45" i="27"/>
  <c r="Q45" i="27" s="1"/>
  <c r="P44" i="27"/>
  <c r="P44" i="28"/>
  <c r="P58" i="26"/>
  <c r="Q58" i="26" s="1"/>
  <c r="P63" i="26"/>
  <c r="R63" i="26" s="1"/>
  <c r="P65" i="26"/>
  <c r="R65" i="26" s="1"/>
  <c r="P67" i="26"/>
  <c r="Q67" i="26" s="1"/>
  <c r="AA67" i="26"/>
  <c r="Z67" i="26"/>
  <c r="P68" i="29"/>
  <c r="P112" i="22"/>
  <c r="Q112" i="22" s="1"/>
  <c r="P102" i="22"/>
  <c r="Q102" i="22" s="1"/>
  <c r="P106" i="33"/>
  <c r="Q106" i="33" s="1"/>
  <c r="P102" i="33"/>
  <c r="P106" i="22"/>
  <c r="Q106" i="22" s="1"/>
  <c r="P112" i="33"/>
  <c r="R112" i="33" s="1"/>
  <c r="P101" i="22"/>
  <c r="Q101" i="22" s="1"/>
  <c r="P112" i="32"/>
  <c r="Q112" i="32" s="1"/>
  <c r="P106" i="32"/>
  <c r="Q106" i="32" s="1"/>
  <c r="P102" i="32"/>
  <c r="R102" i="32" s="1"/>
  <c r="P112" i="31"/>
  <c r="R112" i="31" s="1"/>
  <c r="P106" i="31"/>
  <c r="P112" i="30"/>
  <c r="R112" i="30" s="1"/>
  <c r="P102" i="31"/>
  <c r="P112" i="29"/>
  <c r="R112" i="29" s="1"/>
  <c r="P102" i="30"/>
  <c r="R102" i="30" s="1"/>
  <c r="P102" i="29"/>
  <c r="Q102" i="29" s="1"/>
  <c r="P101" i="33"/>
  <c r="Q101" i="33" s="1"/>
  <c r="P101" i="32"/>
  <c r="R101" i="32" s="1"/>
  <c r="P106" i="30"/>
  <c r="Q106" i="30" s="1"/>
  <c r="P101" i="29"/>
  <c r="R101" i="29" s="1"/>
  <c r="P102" i="26"/>
  <c r="Q102" i="26" s="1"/>
  <c r="P112" i="28"/>
  <c r="R112" i="28" s="1"/>
  <c r="P106" i="27"/>
  <c r="Q106" i="27" s="1"/>
  <c r="P106" i="26"/>
  <c r="R106" i="26" s="1"/>
  <c r="P106" i="28"/>
  <c r="R106" i="28" s="1"/>
  <c r="P101" i="27"/>
  <c r="P101" i="31"/>
  <c r="P102" i="28"/>
  <c r="R102" i="28" s="1"/>
  <c r="P101" i="26"/>
  <c r="Q101" i="26" s="1"/>
  <c r="P106" i="29"/>
  <c r="R106" i="29" s="1"/>
  <c r="P112" i="27"/>
  <c r="R112" i="27" s="1"/>
  <c r="P112" i="26"/>
  <c r="Q112" i="26" s="1"/>
  <c r="P101" i="30"/>
  <c r="R101" i="30" s="1"/>
  <c r="P102" i="27"/>
  <c r="Q102" i="27" s="1"/>
  <c r="P92" i="22"/>
  <c r="R92" i="22" s="1"/>
  <c r="P94" i="22"/>
  <c r="Q94" i="22" s="1"/>
  <c r="P93" i="33"/>
  <c r="P93" i="22"/>
  <c r="R93" i="22" s="1"/>
  <c r="P94" i="33"/>
  <c r="P92" i="33"/>
  <c r="R92" i="33" s="1"/>
  <c r="P93" i="31"/>
  <c r="Q93" i="31" s="1"/>
  <c r="P93" i="30"/>
  <c r="Q93" i="30" s="1"/>
  <c r="P94" i="32"/>
  <c r="Q94" i="32" s="1"/>
  <c r="P93" i="29"/>
  <c r="Q93" i="29" s="1"/>
  <c r="P92" i="32"/>
  <c r="R92" i="32" s="1"/>
  <c r="P94" i="31"/>
  <c r="R94" i="31" s="1"/>
  <c r="P92" i="31"/>
  <c r="R92" i="31" s="1"/>
  <c r="P92" i="30"/>
  <c r="R92" i="30" s="1"/>
  <c r="P92" i="29"/>
  <c r="P94" i="30"/>
  <c r="R94" i="30" s="1"/>
  <c r="P93" i="32"/>
  <c r="P94" i="27"/>
  <c r="R94" i="27" s="1"/>
  <c r="P94" i="26"/>
  <c r="R94" i="26" s="1"/>
  <c r="P92" i="26"/>
  <c r="R92" i="26" s="1"/>
  <c r="P93" i="28"/>
  <c r="P93" i="27"/>
  <c r="R93" i="27" s="1"/>
  <c r="P93" i="26"/>
  <c r="Q93" i="26" s="1"/>
  <c r="P94" i="29"/>
  <c r="Q94" i="29" s="1"/>
  <c r="P94" i="28"/>
  <c r="R94" i="28" s="1"/>
  <c r="P90" i="22"/>
  <c r="R90" i="22" s="1"/>
  <c r="P89" i="22"/>
  <c r="R89" i="22" s="1"/>
  <c r="P91" i="22"/>
  <c r="P91" i="30"/>
  <c r="R91" i="30" s="1"/>
  <c r="P89" i="32"/>
  <c r="Q89" i="32" s="1"/>
  <c r="P91" i="31"/>
  <c r="Q91" i="31" s="1"/>
  <c r="P89" i="31"/>
  <c r="R89" i="31" s="1"/>
  <c r="P89" i="33"/>
  <c r="Q89" i="33" s="1"/>
  <c r="P90" i="32"/>
  <c r="R90" i="32" s="1"/>
  <c r="P91" i="33"/>
  <c r="Q91" i="33" s="1"/>
  <c r="P90" i="30"/>
  <c r="R90" i="30" s="1"/>
  <c r="P90" i="29"/>
  <c r="Q90" i="29" s="1"/>
  <c r="P90" i="31"/>
  <c r="Q90" i="31" s="1"/>
  <c r="P91" i="32"/>
  <c r="P89" i="29"/>
  <c r="P89" i="27"/>
  <c r="Q89" i="27" s="1"/>
  <c r="P90" i="26"/>
  <c r="Q90" i="26" s="1"/>
  <c r="P91" i="28"/>
  <c r="R91" i="28" s="1"/>
  <c r="P89" i="28"/>
  <c r="R89" i="28" s="1"/>
  <c r="P91" i="27"/>
  <c r="Q91" i="27" s="1"/>
  <c r="P90" i="33"/>
  <c r="Q90" i="33" s="1"/>
  <c r="P91" i="26"/>
  <c r="R91" i="26" s="1"/>
  <c r="P90" i="28"/>
  <c r="P90" i="27"/>
  <c r="R90" i="27" s="1"/>
  <c r="P89" i="26"/>
  <c r="Q89" i="26" s="1"/>
  <c r="P89" i="30"/>
  <c r="R89" i="30" s="1"/>
  <c r="P91" i="29"/>
  <c r="P41" i="22"/>
  <c r="Q41" i="22" s="1"/>
  <c r="P40" i="22"/>
  <c r="Q40" i="22" s="1"/>
  <c r="P40" i="32"/>
  <c r="R40" i="32" s="1"/>
  <c r="P40" i="33"/>
  <c r="Q40" i="33" s="1"/>
  <c r="P39" i="30"/>
  <c r="P40" i="31"/>
  <c r="P39" i="22"/>
  <c r="Q39" i="22" s="1"/>
  <c r="P41" i="32"/>
  <c r="R41" i="32" s="1"/>
  <c r="P39" i="32"/>
  <c r="P41" i="31"/>
  <c r="P40" i="30"/>
  <c r="P39" i="33"/>
  <c r="P41" i="33"/>
  <c r="Q41" i="33" s="1"/>
  <c r="P41" i="30"/>
  <c r="P39" i="31"/>
  <c r="R39" i="31" s="1"/>
  <c r="P41" i="29"/>
  <c r="Q41" i="29" s="1"/>
  <c r="P41" i="27"/>
  <c r="P39" i="29"/>
  <c r="R39" i="29" s="1"/>
  <c r="P39" i="28"/>
  <c r="R39" i="28" s="1"/>
  <c r="P41" i="28"/>
  <c r="Q41" i="28" s="1"/>
  <c r="P40" i="29"/>
  <c r="Q40" i="29" s="1"/>
  <c r="P39" i="27"/>
  <c r="Q39" i="27" s="1"/>
  <c r="AA33" i="26"/>
  <c r="P36" i="26"/>
  <c r="AR56" i="26"/>
  <c r="P60" i="26"/>
  <c r="Q60" i="26" s="1"/>
  <c r="P34" i="27"/>
  <c r="R34" i="27" s="1"/>
  <c r="P92" i="27"/>
  <c r="R92" i="27" s="1"/>
  <c r="P22" i="22"/>
  <c r="R22" i="22" s="1"/>
  <c r="P24" i="22"/>
  <c r="Q24" i="22" s="1"/>
  <c r="P21" i="22"/>
  <c r="R21" i="22" s="1"/>
  <c r="P23" i="22"/>
  <c r="P22" i="30"/>
  <c r="P24" i="33"/>
  <c r="Q24" i="33" s="1"/>
  <c r="P22" i="33"/>
  <c r="Q22" i="33" s="1"/>
  <c r="P20" i="33"/>
  <c r="R20" i="33" s="1"/>
  <c r="P21" i="31"/>
  <c r="Q21" i="31" s="1"/>
  <c r="P23" i="30"/>
  <c r="P20" i="30"/>
  <c r="Q20" i="30" s="1"/>
  <c r="P22" i="32"/>
  <c r="R22" i="32" s="1"/>
  <c r="P24" i="31"/>
  <c r="Q24" i="31" s="1"/>
  <c r="P20" i="32"/>
  <c r="Q20" i="32" s="1"/>
  <c r="P20" i="22"/>
  <c r="R20" i="22" s="1"/>
  <c r="P23" i="33"/>
  <c r="P22" i="31"/>
  <c r="P24" i="30"/>
  <c r="P21" i="30"/>
  <c r="R21" i="30" s="1"/>
  <c r="P21" i="33"/>
  <c r="R21" i="33" s="1"/>
  <c r="P24" i="32"/>
  <c r="Q24" i="32" s="1"/>
  <c r="P21" i="32"/>
  <c r="P23" i="31"/>
  <c r="P22" i="29"/>
  <c r="Q22" i="29" s="1"/>
  <c r="P21" i="28"/>
  <c r="P20" i="31"/>
  <c r="R20" i="31" s="1"/>
  <c r="P24" i="29"/>
  <c r="Q24" i="29" s="1"/>
  <c r="P23" i="28"/>
  <c r="P22" i="28"/>
  <c r="P21" i="27"/>
  <c r="P20" i="27"/>
  <c r="Q20" i="27" s="1"/>
  <c r="P24" i="28"/>
  <c r="Q24" i="28" s="1"/>
  <c r="P21" i="29"/>
  <c r="Q21" i="29" s="1"/>
  <c r="P22" i="27"/>
  <c r="P23" i="32"/>
  <c r="P23" i="29"/>
  <c r="R23" i="29" s="1"/>
  <c r="P23" i="27"/>
  <c r="R23" i="27" s="1"/>
  <c r="P20" i="29"/>
  <c r="R20" i="29" s="1"/>
  <c r="P20" i="28"/>
  <c r="Q20" i="28" s="1"/>
  <c r="P24" i="27"/>
  <c r="P11" i="30"/>
  <c r="P11" i="22"/>
  <c r="R11" i="22" s="1"/>
  <c r="P12" i="30"/>
  <c r="R12" i="30" s="1"/>
  <c r="P11" i="29"/>
  <c r="R11" i="29" s="1"/>
  <c r="P12" i="22"/>
  <c r="P12" i="29"/>
  <c r="P11" i="28"/>
  <c r="P12" i="28"/>
  <c r="P11" i="27"/>
  <c r="R11" i="27" s="1"/>
  <c r="P12" i="27"/>
  <c r="P11" i="26"/>
  <c r="P12" i="26"/>
  <c r="P95" i="22"/>
  <c r="R95" i="22" s="1"/>
  <c r="P96" i="33"/>
  <c r="P95" i="33"/>
  <c r="R95" i="33" s="1"/>
  <c r="P96" i="22"/>
  <c r="R96" i="22" s="1"/>
  <c r="P95" i="31"/>
  <c r="R95" i="31" s="1"/>
  <c r="P96" i="29"/>
  <c r="P96" i="32"/>
  <c r="R96" i="32" s="1"/>
  <c r="P95" i="30"/>
  <c r="Q95" i="30" s="1"/>
  <c r="P96" i="31"/>
  <c r="R96" i="31" s="1"/>
  <c r="P95" i="29"/>
  <c r="R95" i="29" s="1"/>
  <c r="P96" i="30"/>
  <c r="Q96" i="30" s="1"/>
  <c r="P96" i="26"/>
  <c r="R96" i="26" s="1"/>
  <c r="P95" i="28"/>
  <c r="P96" i="27"/>
  <c r="Q96" i="27" s="1"/>
  <c r="P95" i="32"/>
  <c r="Q95" i="32" s="1"/>
  <c r="P96" i="28"/>
  <c r="R96" i="28" s="1"/>
  <c r="P95" i="27"/>
  <c r="Q95" i="27" s="1"/>
  <c r="P95" i="26"/>
  <c r="Q95" i="26" s="1"/>
  <c r="P88" i="22"/>
  <c r="Q88" i="22" s="1"/>
  <c r="P87" i="33"/>
  <c r="P87" i="22"/>
  <c r="Q87" i="22" s="1"/>
  <c r="P86" i="30"/>
  <c r="R86" i="30" s="1"/>
  <c r="P86" i="29"/>
  <c r="P86" i="22"/>
  <c r="Q86" i="22" s="1"/>
  <c r="P87" i="32"/>
  <c r="Q87" i="32" s="1"/>
  <c r="P87" i="31"/>
  <c r="R87" i="31" s="1"/>
  <c r="P88" i="30"/>
  <c r="R88" i="30" s="1"/>
  <c r="P88" i="31"/>
  <c r="R88" i="31" s="1"/>
  <c r="P88" i="33"/>
  <c r="Q88" i="33" s="1"/>
  <c r="P87" i="30"/>
  <c r="Q87" i="30" s="1"/>
  <c r="P86" i="33"/>
  <c r="R86" i="33" s="1"/>
  <c r="P88" i="32"/>
  <c r="R88" i="32" s="1"/>
  <c r="P86" i="32"/>
  <c r="R86" i="32" s="1"/>
  <c r="P86" i="31"/>
  <c r="Q86" i="31" s="1"/>
  <c r="P86" i="28"/>
  <c r="R86" i="28" s="1"/>
  <c r="P87" i="27"/>
  <c r="Q87" i="27" s="1"/>
  <c r="P88" i="26"/>
  <c r="R88" i="26" s="1"/>
  <c r="P87" i="29"/>
  <c r="Q87" i="29" s="1"/>
  <c r="P87" i="28"/>
  <c r="R87" i="28" s="1"/>
  <c r="P86" i="27"/>
  <c r="R86" i="27" s="1"/>
  <c r="P88" i="27"/>
  <c r="Q88" i="27" s="1"/>
  <c r="P88" i="28"/>
  <c r="Q88" i="28" s="1"/>
  <c r="P87" i="26"/>
  <c r="R87" i="26" s="1"/>
  <c r="P40" i="27"/>
  <c r="R40" i="27" s="1"/>
  <c r="P104" i="27"/>
  <c r="R104" i="27" s="1"/>
  <c r="P54" i="28"/>
  <c r="R54" i="28" s="1"/>
  <c r="P92" i="28"/>
  <c r="Q92" i="28" s="1"/>
  <c r="P55" i="22"/>
  <c r="P56" i="29"/>
  <c r="Q56" i="29" s="1"/>
  <c r="P56" i="30"/>
  <c r="Q56" i="30" s="1"/>
  <c r="P56" i="33"/>
  <c r="R56" i="33" s="1"/>
  <c r="P55" i="32"/>
  <c r="R55" i="32" s="1"/>
  <c r="P56" i="22"/>
  <c r="P55" i="31"/>
  <c r="Q55" i="31" s="1"/>
  <c r="P55" i="33"/>
  <c r="R55" i="33" s="1"/>
  <c r="P56" i="32"/>
  <c r="P55" i="30"/>
  <c r="Q55" i="30" s="1"/>
  <c r="P55" i="28"/>
  <c r="R55" i="28" s="1"/>
  <c r="P55" i="29"/>
  <c r="P55" i="27"/>
  <c r="P56" i="28"/>
  <c r="P56" i="31"/>
  <c r="P55" i="26"/>
  <c r="R55" i="26" s="1"/>
  <c r="P56" i="27"/>
  <c r="P42" i="22"/>
  <c r="Q42" i="22" s="1"/>
  <c r="P46" i="22"/>
  <c r="Q46" i="22" s="1"/>
  <c r="P42" i="31"/>
  <c r="P46" i="31"/>
  <c r="R46" i="31" s="1"/>
  <c r="P42" i="33"/>
  <c r="R42" i="33" s="1"/>
  <c r="P46" i="32"/>
  <c r="R46" i="32" s="1"/>
  <c r="P46" i="33"/>
  <c r="R46" i="33" s="1"/>
  <c r="P46" i="30"/>
  <c r="R46" i="30" s="1"/>
  <c r="P42" i="30"/>
  <c r="Q42" i="30" s="1"/>
  <c r="P42" i="32"/>
  <c r="R42" i="32" s="1"/>
  <c r="P42" i="28"/>
  <c r="R42" i="28" s="1"/>
  <c r="P46" i="27"/>
  <c r="R46" i="27" s="1"/>
  <c r="P42" i="27"/>
  <c r="P46" i="29"/>
  <c r="P46" i="26"/>
  <c r="P42" i="29"/>
  <c r="Q42" i="29" s="1"/>
  <c r="P46" i="28"/>
  <c r="R46" i="28" s="1"/>
  <c r="P38" i="22"/>
  <c r="Q38" i="22" s="1"/>
  <c r="P38" i="30"/>
  <c r="P38" i="33"/>
  <c r="P38" i="32"/>
  <c r="P38" i="31"/>
  <c r="R38" i="31" s="1"/>
  <c r="P38" i="27"/>
  <c r="Q38" i="27" s="1"/>
  <c r="P83" i="22"/>
  <c r="R83" i="22" s="1"/>
  <c r="P85" i="22"/>
  <c r="R85" i="22" s="1"/>
  <c r="P80" i="22"/>
  <c r="R80" i="22" s="1"/>
  <c r="P85" i="33"/>
  <c r="Q85" i="33" s="1"/>
  <c r="P82" i="22"/>
  <c r="R82" i="22" s="1"/>
  <c r="P84" i="22"/>
  <c r="R84" i="22" s="1"/>
  <c r="P79" i="22"/>
  <c r="Q79" i="22" s="1"/>
  <c r="P81" i="22"/>
  <c r="Q81" i="22" s="1"/>
  <c r="P84" i="29"/>
  <c r="P82" i="29"/>
  <c r="R82" i="29" s="1"/>
  <c r="P82" i="31"/>
  <c r="R82" i="31" s="1"/>
  <c r="P84" i="32"/>
  <c r="Q84" i="32" s="1"/>
  <c r="P80" i="33"/>
  <c r="R80" i="33" s="1"/>
  <c r="P82" i="32"/>
  <c r="R82" i="32" s="1"/>
  <c r="P79" i="32"/>
  <c r="R79" i="32" s="1"/>
  <c r="P85" i="31"/>
  <c r="R85" i="31" s="1"/>
  <c r="P83" i="30"/>
  <c r="P81" i="30"/>
  <c r="R81" i="30" s="1"/>
  <c r="P83" i="33"/>
  <c r="R83" i="33" s="1"/>
  <c r="P85" i="32"/>
  <c r="P85" i="30"/>
  <c r="Q85" i="30" s="1"/>
  <c r="P79" i="30"/>
  <c r="P81" i="33"/>
  <c r="R81" i="33" s="1"/>
  <c r="P85" i="29"/>
  <c r="Q85" i="29" s="1"/>
  <c r="P84" i="33"/>
  <c r="P79" i="33"/>
  <c r="R79" i="33" s="1"/>
  <c r="P84" i="31"/>
  <c r="Q84" i="31" s="1"/>
  <c r="P82" i="30"/>
  <c r="Q82" i="30" s="1"/>
  <c r="P82" i="33"/>
  <c r="R82" i="33" s="1"/>
  <c r="P79" i="31"/>
  <c r="P84" i="30"/>
  <c r="Q84" i="30" s="1"/>
  <c r="P80" i="30"/>
  <c r="P83" i="28"/>
  <c r="R83" i="28" s="1"/>
  <c r="P82" i="27"/>
  <c r="R82" i="27" s="1"/>
  <c r="P80" i="28"/>
  <c r="P84" i="27"/>
  <c r="R84" i="27" s="1"/>
  <c r="P84" i="28"/>
  <c r="Q84" i="28" s="1"/>
  <c r="P81" i="28"/>
  <c r="P84" i="26"/>
  <c r="Q84" i="26" s="1"/>
  <c r="P79" i="29"/>
  <c r="Q79" i="29" s="1"/>
  <c r="P82" i="28"/>
  <c r="R82" i="28" s="1"/>
  <c r="P85" i="28"/>
  <c r="R85" i="28" s="1"/>
  <c r="P79" i="28"/>
  <c r="P85" i="27"/>
  <c r="P79" i="27"/>
  <c r="R79" i="27" s="1"/>
  <c r="P85" i="26"/>
  <c r="R85" i="26" s="1"/>
  <c r="P79" i="26"/>
  <c r="Q79" i="26" s="1"/>
  <c r="P36" i="22"/>
  <c r="Q36" i="22" s="1"/>
  <c r="P33" i="22"/>
  <c r="Q33" i="22" s="1"/>
  <c r="P35" i="22"/>
  <c r="Q35" i="22" s="1"/>
  <c r="P37" i="22"/>
  <c r="Q37" i="22" s="1"/>
  <c r="P32" i="22"/>
  <c r="P34" i="22"/>
  <c r="Q34" i="22" s="1"/>
  <c r="P33" i="30"/>
  <c r="Q33" i="30" s="1"/>
  <c r="P34" i="31"/>
  <c r="P36" i="30"/>
  <c r="P36" i="33"/>
  <c r="Q36" i="33" s="1"/>
  <c r="P37" i="31"/>
  <c r="R37" i="31" s="1"/>
  <c r="P34" i="33"/>
  <c r="R34" i="33" s="1"/>
  <c r="P32" i="31"/>
  <c r="Q32" i="31" s="1"/>
  <c r="P32" i="33"/>
  <c r="Q32" i="33" s="1"/>
  <c r="P33" i="32"/>
  <c r="R33" i="32" s="1"/>
  <c r="P36" i="32"/>
  <c r="P34" i="30"/>
  <c r="P34" i="32"/>
  <c r="Q34" i="32" s="1"/>
  <c r="P35" i="31"/>
  <c r="P37" i="30"/>
  <c r="P32" i="30"/>
  <c r="R32" i="30" s="1"/>
  <c r="P37" i="33"/>
  <c r="R37" i="33" s="1"/>
  <c r="P33" i="31"/>
  <c r="R33" i="31" s="1"/>
  <c r="P37" i="32"/>
  <c r="Q37" i="32" s="1"/>
  <c r="P35" i="32"/>
  <c r="P32" i="32"/>
  <c r="Q32" i="32" s="1"/>
  <c r="P36" i="31"/>
  <c r="P35" i="30"/>
  <c r="R35" i="30" s="1"/>
  <c r="P34" i="28"/>
  <c r="R34" i="28" s="1"/>
  <c r="P35" i="27"/>
  <c r="P36" i="29"/>
  <c r="P33" i="29"/>
  <c r="R33" i="29" s="1"/>
  <c r="P32" i="28"/>
  <c r="R32" i="28" s="1"/>
  <c r="P36" i="27"/>
  <c r="R36" i="27" s="1"/>
  <c r="P37" i="28"/>
  <c r="Q37" i="28" s="1"/>
  <c r="P35" i="28"/>
  <c r="R35" i="28" s="1"/>
  <c r="P33" i="33"/>
  <c r="R33" i="33" s="1"/>
  <c r="P37" i="29"/>
  <c r="P34" i="29"/>
  <c r="R34" i="29" s="1"/>
  <c r="P32" i="29"/>
  <c r="R32" i="29" s="1"/>
  <c r="P33" i="28"/>
  <c r="P37" i="27"/>
  <c r="P33" i="27"/>
  <c r="P32" i="27"/>
  <c r="R32" i="27" s="1"/>
  <c r="P35" i="33"/>
  <c r="P35" i="29"/>
  <c r="R35" i="29" s="1"/>
  <c r="P32" i="26"/>
  <c r="Q32" i="26" s="1"/>
  <c r="P35" i="26"/>
  <c r="Q35" i="26" s="1"/>
  <c r="G38" i="26"/>
  <c r="AI42" i="26"/>
  <c r="P98" i="26"/>
  <c r="Q98" i="26" s="1"/>
  <c r="P24" i="26"/>
  <c r="Q24" i="26" s="1"/>
  <c r="P41" i="26"/>
  <c r="R41" i="26" s="1"/>
  <c r="P70" i="26"/>
  <c r="AR57" i="29"/>
  <c r="AS57" i="29"/>
  <c r="AS41" i="27"/>
  <c r="Z69" i="27"/>
  <c r="AI21" i="28"/>
  <c r="AJ45" i="29"/>
  <c r="AJ45" i="27"/>
  <c r="AA22" i="30"/>
  <c r="Z22" i="30"/>
  <c r="AS63" i="29"/>
  <c r="AA44" i="30"/>
  <c r="AR21" i="31"/>
  <c r="G64" i="28"/>
  <c r="AJ56" i="29"/>
  <c r="AR60" i="32"/>
  <c r="AS60" i="32"/>
  <c r="AS39" i="27"/>
  <c r="AJ44" i="27"/>
  <c r="AR56" i="27"/>
  <c r="AS20" i="28"/>
  <c r="AA37" i="29"/>
  <c r="AA21" i="27"/>
  <c r="AI58" i="27"/>
  <c r="AI45" i="30"/>
  <c r="AJ45" i="30"/>
  <c r="Z69" i="30"/>
  <c r="Z36" i="31"/>
  <c r="AI45" i="31"/>
  <c r="E16" i="32"/>
  <c r="G43" i="33"/>
  <c r="AI80" i="30"/>
  <c r="AR57" i="31"/>
  <c r="AS70" i="31"/>
  <c r="Z35" i="31"/>
  <c r="AS86" i="31"/>
  <c r="F20" i="32"/>
  <c r="F44" i="32"/>
  <c r="G46" i="33"/>
  <c r="G44" i="30"/>
  <c r="AJ60" i="30"/>
  <c r="AS63" i="33"/>
  <c r="AR9" i="31"/>
  <c r="G80" i="33"/>
  <c r="F55" i="30"/>
  <c r="AR68" i="30"/>
  <c r="AQ16" i="31"/>
  <c r="AR58" i="32"/>
  <c r="F69" i="30"/>
  <c r="Z70" i="30"/>
  <c r="AI60" i="31"/>
  <c r="AR22" i="32"/>
  <c r="G100" i="32"/>
  <c r="G112" i="32"/>
  <c r="Z90" i="32"/>
  <c r="AJ32" i="32"/>
  <c r="AS94" i="33"/>
  <c r="AA20" i="33"/>
  <c r="F81" i="30"/>
  <c r="AJ37" i="30"/>
  <c r="AS22" i="26"/>
  <c r="AR69" i="26"/>
  <c r="Z59" i="26"/>
  <c r="G42" i="29"/>
  <c r="AS44" i="29"/>
  <c r="AA33" i="29"/>
  <c r="AR34" i="30"/>
  <c r="G82" i="30"/>
  <c r="Z37" i="30"/>
  <c r="AJ55" i="30"/>
  <c r="AI67" i="30"/>
  <c r="AA94" i="32"/>
  <c r="AS58" i="26"/>
  <c r="AS70" i="26"/>
  <c r="AS100" i="26"/>
  <c r="Q42" i="26"/>
  <c r="R59" i="26"/>
  <c r="AS45" i="32"/>
  <c r="G98" i="33"/>
  <c r="AA70" i="33"/>
  <c r="F57" i="28"/>
  <c r="F87" i="28"/>
  <c r="AJ23" i="28"/>
  <c r="AR24" i="28"/>
  <c r="Z38" i="32"/>
  <c r="AS40" i="33"/>
  <c r="F96" i="32"/>
  <c r="Z86" i="32"/>
  <c r="F70" i="30"/>
  <c r="AA43" i="30"/>
  <c r="AI32" i="30"/>
  <c r="AA9" i="22"/>
  <c r="Z68" i="22"/>
  <c r="AS40" i="22"/>
  <c r="AF27" i="33"/>
  <c r="C27" i="31"/>
  <c r="E260" i="35" s="1"/>
  <c r="P260" i="35" s="1"/>
  <c r="W27" i="31"/>
  <c r="AF27" i="30"/>
  <c r="W27" i="30"/>
  <c r="E215" i="35"/>
  <c r="P215" i="35" s="1"/>
  <c r="P125" i="35"/>
  <c r="E146" i="35"/>
  <c r="P146" i="35" s="1"/>
  <c r="E132" i="35"/>
  <c r="P132" i="35" s="1"/>
  <c r="E139" i="35"/>
  <c r="P139" i="35" s="1"/>
  <c r="F98" i="33"/>
  <c r="W71" i="33"/>
  <c r="AR45" i="32"/>
  <c r="AR11" i="33"/>
  <c r="Q13" i="33"/>
  <c r="Z96" i="33"/>
  <c r="C15" i="33"/>
  <c r="AS11" i="33"/>
  <c r="AR63" i="33"/>
  <c r="G64" i="33"/>
  <c r="AO114" i="33"/>
  <c r="C47" i="33"/>
  <c r="C71" i="33"/>
  <c r="W27" i="33"/>
  <c r="W47" i="33"/>
  <c r="AF47" i="33"/>
  <c r="Z20" i="33"/>
  <c r="E291" i="35"/>
  <c r="P291" i="35" s="1"/>
  <c r="N15" i="32"/>
  <c r="AR12" i="32"/>
  <c r="AS79" i="32"/>
  <c r="E277" i="35"/>
  <c r="P277" i="35" s="1"/>
  <c r="AI13" i="32"/>
  <c r="E298" i="35"/>
  <c r="P298" i="35" s="1"/>
  <c r="AI36" i="32"/>
  <c r="Z12" i="32"/>
  <c r="AR13" i="32"/>
  <c r="E284" i="35"/>
  <c r="P284" i="35" s="1"/>
  <c r="Q11" i="32"/>
  <c r="AA39" i="32"/>
  <c r="AO47" i="32"/>
  <c r="N27" i="32"/>
  <c r="W71" i="32"/>
  <c r="G10" i="32"/>
  <c r="G15" i="32" s="1"/>
  <c r="M269" i="35" s="1"/>
  <c r="G37" i="32"/>
  <c r="AA38" i="32"/>
  <c r="Q14" i="32"/>
  <c r="AF114" i="31"/>
  <c r="C47" i="31"/>
  <c r="AF47" i="31"/>
  <c r="AF71" i="31"/>
  <c r="W71" i="31"/>
  <c r="N114" i="31"/>
  <c r="E246" i="35"/>
  <c r="P246" i="35" s="1"/>
  <c r="Z14" i="31"/>
  <c r="C15" i="31"/>
  <c r="AF15" i="31"/>
  <c r="E232" i="35"/>
  <c r="P232" i="35" s="1"/>
  <c r="N27" i="31"/>
  <c r="E253" i="35"/>
  <c r="P253" i="35" s="1"/>
  <c r="AJ15" i="31"/>
  <c r="M252" i="35" s="1"/>
  <c r="F11" i="31"/>
  <c r="AA54" i="31"/>
  <c r="E239" i="35"/>
  <c r="P239" i="35" s="1"/>
  <c r="AS15" i="31"/>
  <c r="M259" i="35" s="1"/>
  <c r="AR13" i="31"/>
  <c r="AF114" i="30"/>
  <c r="F82" i="30"/>
  <c r="E201" i="35"/>
  <c r="P201" i="35" s="1"/>
  <c r="E222" i="35"/>
  <c r="P222" i="35" s="1"/>
  <c r="G81" i="30"/>
  <c r="AJ67" i="30"/>
  <c r="C71" i="30"/>
  <c r="N47" i="30"/>
  <c r="N114" i="30"/>
  <c r="AF15" i="30"/>
  <c r="E208" i="35"/>
  <c r="P208" i="35" s="1"/>
  <c r="P104" i="35"/>
  <c r="P111" i="35"/>
  <c r="T93" i="35"/>
  <c r="P83" i="35"/>
  <c r="AO47" i="33"/>
  <c r="AO27" i="33"/>
  <c r="AA25" i="33"/>
  <c r="Z25" i="33"/>
  <c r="Z43" i="33"/>
  <c r="AI61" i="33"/>
  <c r="AA60" i="33"/>
  <c r="W27" i="32"/>
  <c r="C47" i="32"/>
  <c r="N47" i="32"/>
  <c r="AO27" i="32"/>
  <c r="AF71" i="32"/>
  <c r="AF15" i="32"/>
  <c r="AF47" i="32"/>
  <c r="AS22" i="32"/>
  <c r="Z25" i="32"/>
  <c r="F100" i="32"/>
  <c r="AI103" i="32"/>
  <c r="AI58" i="31"/>
  <c r="AA25" i="31"/>
  <c r="N47" i="31"/>
  <c r="Q61" i="31"/>
  <c r="N71" i="31"/>
  <c r="G70" i="30"/>
  <c r="AA25" i="30"/>
  <c r="C47" i="30"/>
  <c r="Z25" i="30"/>
  <c r="G58" i="30"/>
  <c r="AI61" i="30"/>
  <c r="AR25" i="29"/>
  <c r="AS25" i="29"/>
  <c r="Z61" i="29"/>
  <c r="AR44" i="29"/>
  <c r="AS61" i="29"/>
  <c r="G88" i="29"/>
  <c r="F42" i="29"/>
  <c r="AR43" i="29"/>
  <c r="Z25" i="28"/>
  <c r="AA25" i="28"/>
  <c r="AA90" i="28"/>
  <c r="AI23" i="28"/>
  <c r="AS24" i="28"/>
  <c r="AO27" i="28"/>
  <c r="AF27" i="28"/>
  <c r="C71" i="27"/>
  <c r="AI64" i="27"/>
  <c r="C47" i="27"/>
  <c r="C15" i="27"/>
  <c r="W15" i="27"/>
  <c r="N15" i="27"/>
  <c r="W47" i="26"/>
  <c r="AR57" i="26"/>
  <c r="AR58" i="26"/>
  <c r="R42" i="26"/>
  <c r="N27" i="26"/>
  <c r="AF47" i="26"/>
  <c r="AR40" i="26"/>
  <c r="N71" i="26"/>
  <c r="AI25" i="26"/>
  <c r="Q59" i="26"/>
  <c r="AR22" i="26"/>
  <c r="G25" i="26"/>
  <c r="AO15" i="26"/>
  <c r="AA11" i="33"/>
  <c r="Z11" i="33"/>
  <c r="W15" i="33"/>
  <c r="C27" i="33"/>
  <c r="AA14" i="33"/>
  <c r="Z14" i="33"/>
  <c r="M307" i="35"/>
  <c r="AA54" i="33"/>
  <c r="Z54" i="33"/>
  <c r="AS56" i="33"/>
  <c r="AR56" i="33"/>
  <c r="G62" i="33"/>
  <c r="Z32" i="33"/>
  <c r="AJ38" i="33"/>
  <c r="AI62" i="33"/>
  <c r="AF71" i="33"/>
  <c r="G54" i="33"/>
  <c r="AR77" i="33"/>
  <c r="F22" i="33"/>
  <c r="AA23" i="33"/>
  <c r="F32" i="33"/>
  <c r="AI41" i="33"/>
  <c r="AJ43" i="33"/>
  <c r="Z57" i="33"/>
  <c r="F12" i="33"/>
  <c r="F13" i="33"/>
  <c r="F14" i="33"/>
  <c r="N27" i="33"/>
  <c r="G22" i="33"/>
  <c r="F23" i="33"/>
  <c r="Z35" i="33"/>
  <c r="AR37" i="33"/>
  <c r="AI14" i="33"/>
  <c r="E16" i="33"/>
  <c r="G23" i="33"/>
  <c r="F34" i="33"/>
  <c r="AA35" i="33"/>
  <c r="AR38" i="33"/>
  <c r="AI10" i="33"/>
  <c r="AI11" i="33"/>
  <c r="N15" i="33"/>
  <c r="F25" i="33"/>
  <c r="N47" i="33"/>
  <c r="Z37" i="33"/>
  <c r="AS38" i="33"/>
  <c r="AO71" i="33"/>
  <c r="AJ55" i="33"/>
  <c r="AI55" i="33"/>
  <c r="G58" i="33"/>
  <c r="F58" i="33"/>
  <c r="N71" i="33"/>
  <c r="R61" i="33"/>
  <c r="AI23" i="33"/>
  <c r="AA37" i="33"/>
  <c r="AR40" i="33"/>
  <c r="W114" i="33"/>
  <c r="W119" i="33" s="1"/>
  <c r="AA77" i="33"/>
  <c r="Z77" i="33"/>
  <c r="Q12" i="33"/>
  <c r="AJ34" i="33"/>
  <c r="AA39" i="33"/>
  <c r="AS61" i="33"/>
  <c r="AR61" i="33"/>
  <c r="AJ66" i="33"/>
  <c r="AI66" i="33"/>
  <c r="AR21" i="33"/>
  <c r="R25" i="33"/>
  <c r="F45" i="33"/>
  <c r="G45" i="33"/>
  <c r="AJ67" i="33"/>
  <c r="AI67" i="33"/>
  <c r="AJ64" i="33"/>
  <c r="Z80" i="33"/>
  <c r="AJ82" i="33"/>
  <c r="AA91" i="33"/>
  <c r="Z91" i="33"/>
  <c r="AA69" i="33"/>
  <c r="AR45" i="33"/>
  <c r="Z69" i="33"/>
  <c r="Z70" i="33"/>
  <c r="C114" i="33"/>
  <c r="Z106" i="33"/>
  <c r="F70" i="33"/>
  <c r="F79" i="33"/>
  <c r="AI80" i="33"/>
  <c r="F85" i="33"/>
  <c r="AS86" i="33"/>
  <c r="AR86" i="33"/>
  <c r="Z60" i="33"/>
  <c r="F64" i="33"/>
  <c r="G70" i="33"/>
  <c r="F77" i="33"/>
  <c r="G79" i="33"/>
  <c r="AI79" i="33"/>
  <c r="AJ80" i="33"/>
  <c r="G77" i="33"/>
  <c r="AJ79" i="33"/>
  <c r="G88" i="33"/>
  <c r="F88" i="33"/>
  <c r="AS83" i="33"/>
  <c r="AR83" i="33"/>
  <c r="G90" i="33"/>
  <c r="F90" i="33"/>
  <c r="AS67" i="33"/>
  <c r="G92" i="33"/>
  <c r="AI95" i="33"/>
  <c r="Z107" i="33"/>
  <c r="AJ95" i="33"/>
  <c r="G97" i="33"/>
  <c r="F97" i="33"/>
  <c r="AA100" i="33"/>
  <c r="AA109" i="33"/>
  <c r="Z109" i="33"/>
  <c r="AR102" i="33"/>
  <c r="AJ106" i="33"/>
  <c r="AI106" i="33"/>
  <c r="AI107" i="33"/>
  <c r="AA96" i="33"/>
  <c r="AS102" i="33"/>
  <c r="AJ107" i="33"/>
  <c r="AJ108" i="33"/>
  <c r="AI108" i="33"/>
  <c r="AI109" i="33"/>
  <c r="AS89" i="33"/>
  <c r="AR89" i="33"/>
  <c r="AJ110" i="33"/>
  <c r="AI110" i="33"/>
  <c r="AS107" i="33"/>
  <c r="AR107" i="33"/>
  <c r="AJ112" i="33"/>
  <c r="AI112" i="33"/>
  <c r="F81" i="33"/>
  <c r="AA101" i="33"/>
  <c r="F106" i="33"/>
  <c r="AS109" i="33"/>
  <c r="AR109" i="33"/>
  <c r="AR110" i="33"/>
  <c r="AI94" i="33"/>
  <c r="Z99" i="33"/>
  <c r="AJ83" i="33"/>
  <c r="AA89" i="33"/>
  <c r="F94" i="33"/>
  <c r="G96" i="33"/>
  <c r="AA97" i="33"/>
  <c r="Z97" i="33"/>
  <c r="N114" i="33"/>
  <c r="AF114" i="33"/>
  <c r="AF119" i="33" s="1"/>
  <c r="G85" i="33"/>
  <c r="G111" i="33"/>
  <c r="F111" i="33"/>
  <c r="AI113" i="33"/>
  <c r="AR113" i="33"/>
  <c r="AS113" i="33"/>
  <c r="AA53" i="32"/>
  <c r="W47" i="32"/>
  <c r="AR42" i="32"/>
  <c r="Z53" i="32"/>
  <c r="G70" i="32"/>
  <c r="Z14" i="32"/>
  <c r="AI20" i="32"/>
  <c r="AI22" i="32"/>
  <c r="Z23" i="32"/>
  <c r="AI24" i="32"/>
  <c r="Z35" i="32"/>
  <c r="AI37" i="32"/>
  <c r="AS42" i="32"/>
  <c r="G45" i="32"/>
  <c r="G57" i="32"/>
  <c r="Q10" i="32"/>
  <c r="AI11" i="32"/>
  <c r="F13" i="32"/>
  <c r="C15" i="32"/>
  <c r="W15" i="32"/>
  <c r="AO15" i="32"/>
  <c r="AJ20" i="32"/>
  <c r="AJ22" i="32"/>
  <c r="AA23" i="32"/>
  <c r="AA35" i="32"/>
  <c r="F57" i="32"/>
  <c r="AS59" i="32"/>
  <c r="AR59" i="32"/>
  <c r="Q64" i="32"/>
  <c r="AI65" i="32"/>
  <c r="F14" i="32"/>
  <c r="AI25" i="32"/>
  <c r="Z39" i="32"/>
  <c r="AJ61" i="32"/>
  <c r="G67" i="32"/>
  <c r="AO71" i="32"/>
  <c r="F9" i="32"/>
  <c r="Z9" i="32"/>
  <c r="AI45" i="32"/>
  <c r="N71" i="32"/>
  <c r="AA66" i="32"/>
  <c r="F43" i="32"/>
  <c r="F60" i="32"/>
  <c r="AS61" i="32"/>
  <c r="Z10" i="32"/>
  <c r="AR11" i="32"/>
  <c r="Q13" i="32"/>
  <c r="AR25" i="32"/>
  <c r="F40" i="32"/>
  <c r="G43" i="32"/>
  <c r="G20" i="32"/>
  <c r="AS20" i="32"/>
  <c r="AI32" i="32"/>
  <c r="AR34" i="32"/>
  <c r="Z44" i="32"/>
  <c r="AI62" i="32"/>
  <c r="AJ62" i="32"/>
  <c r="G64" i="32"/>
  <c r="F64" i="32"/>
  <c r="Z63" i="32"/>
  <c r="C71" i="32"/>
  <c r="G103" i="32"/>
  <c r="F103" i="32"/>
  <c r="F78" i="32"/>
  <c r="G85" i="32"/>
  <c r="F85" i="32"/>
  <c r="AR90" i="32"/>
  <c r="AF114" i="32"/>
  <c r="Z84" i="32"/>
  <c r="AS90" i="32"/>
  <c r="AR68" i="32"/>
  <c r="AA70" i="32"/>
  <c r="Z70" i="32"/>
  <c r="N114" i="32"/>
  <c r="AR79" i="32"/>
  <c r="AR67" i="32"/>
  <c r="Z94" i="32"/>
  <c r="G95" i="32"/>
  <c r="F95" i="32"/>
  <c r="AJ103" i="32"/>
  <c r="AS85" i="32"/>
  <c r="AA107" i="32"/>
  <c r="Z107" i="32"/>
  <c r="AR89" i="32"/>
  <c r="AA113" i="32"/>
  <c r="AR97" i="32"/>
  <c r="AR105" i="32"/>
  <c r="AJ100" i="32"/>
  <c r="AI100" i="32"/>
  <c r="G93" i="32"/>
  <c r="AI96" i="32"/>
  <c r="AA103" i="32"/>
  <c r="Z103" i="32"/>
  <c r="AS109" i="32"/>
  <c r="AR109" i="32"/>
  <c r="G90" i="32"/>
  <c r="F98" i="32"/>
  <c r="C114" i="32"/>
  <c r="W114" i="32"/>
  <c r="AO114" i="32"/>
  <c r="G98" i="32"/>
  <c r="AR100" i="32"/>
  <c r="F110" i="32"/>
  <c r="AA97" i="32"/>
  <c r="Z97" i="32"/>
  <c r="G111" i="32"/>
  <c r="F111" i="32"/>
  <c r="F112" i="32"/>
  <c r="AA52" i="31"/>
  <c r="G69" i="31"/>
  <c r="F69" i="31"/>
  <c r="Q10" i="31"/>
  <c r="AI11" i="31"/>
  <c r="F13" i="31"/>
  <c r="W15" i="31"/>
  <c r="AO15" i="31"/>
  <c r="AS21" i="31"/>
  <c r="AJ24" i="31"/>
  <c r="Z66" i="31"/>
  <c r="AF27" i="31"/>
  <c r="R10" i="31"/>
  <c r="F14" i="31"/>
  <c r="AI25" i="31"/>
  <c r="AI53" i="31"/>
  <c r="AJ66" i="31"/>
  <c r="AI66" i="31"/>
  <c r="Q11" i="31"/>
  <c r="AI12" i="31"/>
  <c r="W47" i="31"/>
  <c r="F61" i="31"/>
  <c r="G61" i="31"/>
  <c r="AI37" i="31"/>
  <c r="Z42" i="31"/>
  <c r="AR44" i="31"/>
  <c r="G58" i="31"/>
  <c r="F58" i="31"/>
  <c r="AJ37" i="31"/>
  <c r="AA42" i="31"/>
  <c r="AS44" i="31"/>
  <c r="AO71" i="31"/>
  <c r="F20" i="31"/>
  <c r="AR20" i="31"/>
  <c r="Z32" i="31"/>
  <c r="AJ38" i="31"/>
  <c r="F42" i="31"/>
  <c r="Z44" i="31"/>
  <c r="AR62" i="31"/>
  <c r="AS62" i="31"/>
  <c r="Q14" i="31"/>
  <c r="G20" i="31"/>
  <c r="AS20" i="31"/>
  <c r="AR25" i="31"/>
  <c r="G42" i="31"/>
  <c r="F43" i="31"/>
  <c r="AA44" i="31"/>
  <c r="AA69" i="31"/>
  <c r="Z69" i="31"/>
  <c r="AH16" i="31"/>
  <c r="Z54" i="31"/>
  <c r="AI9" i="31"/>
  <c r="AH15" i="31"/>
  <c r="I252" i="35" s="1"/>
  <c r="K252" i="35" s="1"/>
  <c r="AI34" i="31"/>
  <c r="C71" i="31"/>
  <c r="AI61" i="31"/>
  <c r="AJ61" i="31"/>
  <c r="AJ64" i="31"/>
  <c r="AI64" i="31"/>
  <c r="AA65" i="31"/>
  <c r="F65" i="31"/>
  <c r="F66" i="31"/>
  <c r="W114" i="31"/>
  <c r="F79" i="31"/>
  <c r="C114" i="31"/>
  <c r="AA106" i="31"/>
  <c r="AJ58" i="31"/>
  <c r="AR64" i="31"/>
  <c r="N119" i="31"/>
  <c r="AO114" i="31"/>
  <c r="AO119" i="31" s="1"/>
  <c r="AR82" i="31"/>
  <c r="AA90" i="31"/>
  <c r="Z90" i="31"/>
  <c r="AI101" i="31"/>
  <c r="AS82" i="31"/>
  <c r="AI99" i="31"/>
  <c r="G113" i="31"/>
  <c r="F113" i="31"/>
  <c r="G89" i="31"/>
  <c r="AS97" i="31"/>
  <c r="AA107" i="31"/>
  <c r="Z107" i="31"/>
  <c r="G87" i="31"/>
  <c r="AS91" i="31"/>
  <c r="AR91" i="31"/>
  <c r="G95" i="31"/>
  <c r="F95" i="31"/>
  <c r="F96" i="31"/>
  <c r="AR99" i="31"/>
  <c r="AR100" i="31"/>
  <c r="Z110" i="31"/>
  <c r="F98" i="31"/>
  <c r="AR102" i="31"/>
  <c r="AA82" i="31"/>
  <c r="AS87" i="31"/>
  <c r="AR87" i="31"/>
  <c r="G98" i="31"/>
  <c r="AS103" i="31"/>
  <c r="AR103" i="31"/>
  <c r="AJ90" i="31"/>
  <c r="AI90" i="31"/>
  <c r="F92" i="31"/>
  <c r="AS105" i="31"/>
  <c r="Z94" i="31"/>
  <c r="AJ112" i="31"/>
  <c r="AI112" i="31"/>
  <c r="Z91" i="31"/>
  <c r="AA94" i="31"/>
  <c r="G105" i="31"/>
  <c r="F105" i="31"/>
  <c r="AR110" i="31"/>
  <c r="AI93" i="31"/>
  <c r="AA97" i="31"/>
  <c r="Z97" i="31"/>
  <c r="G107" i="31"/>
  <c r="F107" i="31"/>
  <c r="AR112" i="31"/>
  <c r="AA99" i="31"/>
  <c r="Z99" i="31"/>
  <c r="Z100" i="31"/>
  <c r="F110" i="31"/>
  <c r="AS112" i="31"/>
  <c r="AJ96" i="31"/>
  <c r="AI96" i="31"/>
  <c r="Z102" i="31"/>
  <c r="G111" i="31"/>
  <c r="AJ63" i="30"/>
  <c r="W47" i="30"/>
  <c r="AI10" i="30"/>
  <c r="R25" i="30"/>
  <c r="F61" i="30"/>
  <c r="G61" i="30"/>
  <c r="AR82" i="30"/>
  <c r="Z86" i="30"/>
  <c r="AA86" i="30"/>
  <c r="Z92" i="30"/>
  <c r="AA92" i="30"/>
  <c r="N27" i="30"/>
  <c r="C15" i="30"/>
  <c r="W15" i="30"/>
  <c r="AO15" i="30"/>
  <c r="AI35" i="30"/>
  <c r="AS39" i="30"/>
  <c r="F53" i="30"/>
  <c r="AF47" i="30"/>
  <c r="AA91" i="30"/>
  <c r="G85" i="30"/>
  <c r="F85" i="30"/>
  <c r="AS21" i="30"/>
  <c r="F52" i="30"/>
  <c r="AJ34" i="30"/>
  <c r="AO47" i="30"/>
  <c r="Z52" i="30"/>
  <c r="AI59" i="30"/>
  <c r="AR98" i="30"/>
  <c r="AS98" i="30"/>
  <c r="AI109" i="30"/>
  <c r="G20" i="30"/>
  <c r="AA21" i="30"/>
  <c r="AI34" i="30"/>
  <c r="AA52" i="30"/>
  <c r="AJ59" i="30"/>
  <c r="AJ32" i="30"/>
  <c r="AR35" i="30"/>
  <c r="Z42" i="30"/>
  <c r="AS43" i="30"/>
  <c r="AR43" i="30"/>
  <c r="AF71" i="30"/>
  <c r="AJ94" i="30"/>
  <c r="AI94" i="30"/>
  <c r="N15" i="30"/>
  <c r="AA53" i="30"/>
  <c r="AI95" i="30"/>
  <c r="AJ95" i="30"/>
  <c r="AA106" i="30"/>
  <c r="G99" i="30"/>
  <c r="F99" i="30"/>
  <c r="AI55" i="30"/>
  <c r="AI90" i="30"/>
  <c r="F96" i="30"/>
  <c r="G96" i="30"/>
  <c r="G97" i="30"/>
  <c r="F97" i="30"/>
  <c r="N71" i="30"/>
  <c r="AO71" i="30"/>
  <c r="AA85" i="30"/>
  <c r="Z85" i="30"/>
  <c r="AR91" i="30"/>
  <c r="AR90" i="30"/>
  <c r="AS90" i="30"/>
  <c r="Z100" i="30"/>
  <c r="AA100" i="30"/>
  <c r="F92" i="30"/>
  <c r="G92" i="30"/>
  <c r="Z98" i="30"/>
  <c r="AA98" i="30"/>
  <c r="AA99" i="30"/>
  <c r="Z99" i="30"/>
  <c r="AJ57" i="30"/>
  <c r="AS58" i="30"/>
  <c r="AS87" i="30"/>
  <c r="AR87" i="30"/>
  <c r="G91" i="30"/>
  <c r="F91" i="30"/>
  <c r="AA97" i="30"/>
  <c r="Z97" i="30"/>
  <c r="W71" i="30"/>
  <c r="AS86" i="30"/>
  <c r="Z96" i="30"/>
  <c r="AA96" i="30"/>
  <c r="AR102" i="30"/>
  <c r="AS102" i="30"/>
  <c r="AR84" i="30"/>
  <c r="AS84" i="30"/>
  <c r="Z94" i="30"/>
  <c r="AA94" i="30"/>
  <c r="AA110" i="30"/>
  <c r="Z43" i="30"/>
  <c r="AR45" i="30"/>
  <c r="AS83" i="30"/>
  <c r="AR83" i="30"/>
  <c r="AJ96" i="30"/>
  <c r="AI96" i="30"/>
  <c r="AS99" i="30"/>
  <c r="C114" i="30"/>
  <c r="W114" i="30"/>
  <c r="AO114" i="30"/>
  <c r="AS101" i="30"/>
  <c r="AR101" i="30"/>
  <c r="AA111" i="30"/>
  <c r="AJ107" i="30"/>
  <c r="G110" i="30"/>
  <c r="AJ111" i="30"/>
  <c r="F80" i="30"/>
  <c r="R110" i="30"/>
  <c r="AS111" i="30"/>
  <c r="AR111" i="30"/>
  <c r="AA106" i="29"/>
  <c r="F45" i="29"/>
  <c r="G45" i="29"/>
  <c r="Q45" i="29"/>
  <c r="R45" i="29"/>
  <c r="Z40" i="29"/>
  <c r="AA40" i="29"/>
  <c r="AA20" i="29"/>
  <c r="Z20" i="29"/>
  <c r="AA36" i="29"/>
  <c r="Z36" i="29"/>
  <c r="N15" i="29"/>
  <c r="AA22" i="29"/>
  <c r="AR13" i="29"/>
  <c r="AS13" i="29"/>
  <c r="AA24" i="29"/>
  <c r="Z24" i="29"/>
  <c r="AJ33" i="29"/>
  <c r="AI33" i="29"/>
  <c r="W15" i="29"/>
  <c r="AA34" i="29"/>
  <c r="F24" i="29"/>
  <c r="AF15" i="29"/>
  <c r="AS20" i="29"/>
  <c r="AR20" i="29"/>
  <c r="AJ25" i="29"/>
  <c r="AF27" i="29"/>
  <c r="AI25" i="29"/>
  <c r="Q52" i="29"/>
  <c r="N114" i="29"/>
  <c r="R52" i="29"/>
  <c r="F69" i="29"/>
  <c r="G85" i="29"/>
  <c r="F85" i="29"/>
  <c r="AA25" i="29"/>
  <c r="AJ66" i="29"/>
  <c r="AI66" i="29"/>
  <c r="Z92" i="29"/>
  <c r="G102" i="29"/>
  <c r="AI111" i="29"/>
  <c r="AJ111" i="29"/>
  <c r="W27" i="29"/>
  <c r="C71" i="29"/>
  <c r="W71" i="29"/>
  <c r="AI70" i="29"/>
  <c r="G101" i="29"/>
  <c r="F101" i="29"/>
  <c r="F21" i="29"/>
  <c r="Z21" i="29"/>
  <c r="AS43" i="29"/>
  <c r="F13" i="29"/>
  <c r="AJ20" i="29"/>
  <c r="G21" i="29"/>
  <c r="AA21" i="29"/>
  <c r="AA23" i="29"/>
  <c r="AA90" i="29"/>
  <c r="AI109" i="29"/>
  <c r="AJ109" i="29"/>
  <c r="AF71" i="29"/>
  <c r="AS56" i="29"/>
  <c r="AA62" i="29"/>
  <c r="AA79" i="29"/>
  <c r="Z79" i="29"/>
  <c r="AO114" i="29"/>
  <c r="AO119" i="29" s="1"/>
  <c r="AJ78" i="29"/>
  <c r="AA107" i="29"/>
  <c r="Z107" i="29"/>
  <c r="N71" i="29"/>
  <c r="F62" i="29"/>
  <c r="F67" i="29"/>
  <c r="AA93" i="29"/>
  <c r="Z93" i="29"/>
  <c r="AJ96" i="29"/>
  <c r="AI96" i="29"/>
  <c r="AA89" i="29"/>
  <c r="Z89" i="29"/>
  <c r="AJ92" i="29"/>
  <c r="AI92" i="29"/>
  <c r="G99" i="29"/>
  <c r="F99" i="29"/>
  <c r="AS111" i="29"/>
  <c r="AI91" i="29"/>
  <c r="AJ91" i="29"/>
  <c r="F98" i="29"/>
  <c r="G98" i="29"/>
  <c r="AR110" i="29"/>
  <c r="AS110" i="29"/>
  <c r="W114" i="29"/>
  <c r="AJ90" i="29"/>
  <c r="AI90" i="29"/>
  <c r="G97" i="29"/>
  <c r="F97" i="29"/>
  <c r="AI105" i="29"/>
  <c r="AJ88" i="29"/>
  <c r="AJ104" i="29"/>
  <c r="AJ105" i="29"/>
  <c r="G111" i="29"/>
  <c r="F111" i="29"/>
  <c r="Z84" i="29"/>
  <c r="AR90" i="29"/>
  <c r="AS90" i="29"/>
  <c r="F94" i="29"/>
  <c r="G94" i="29"/>
  <c r="C114" i="29"/>
  <c r="AI85" i="29"/>
  <c r="AR88" i="29"/>
  <c r="AS89" i="29"/>
  <c r="AR89" i="29"/>
  <c r="G93" i="29"/>
  <c r="F93" i="29"/>
  <c r="AI101" i="29"/>
  <c r="AS88" i="29"/>
  <c r="G91" i="29"/>
  <c r="F91" i="29"/>
  <c r="G92" i="29"/>
  <c r="AJ100" i="29"/>
  <c r="AI100" i="29"/>
  <c r="F106" i="29"/>
  <c r="G106" i="29"/>
  <c r="AA112" i="29"/>
  <c r="F88" i="29"/>
  <c r="F89" i="29"/>
  <c r="AA111" i="29"/>
  <c r="Z111" i="29"/>
  <c r="AI46" i="28"/>
  <c r="AF15" i="28"/>
  <c r="AR32" i="28"/>
  <c r="AJ35" i="28"/>
  <c r="AJ36" i="28"/>
  <c r="AI36" i="28"/>
  <c r="G39" i="28"/>
  <c r="Z41" i="28"/>
  <c r="AS43" i="28"/>
  <c r="AR43" i="28"/>
  <c r="AF71" i="28"/>
  <c r="Q9" i="28"/>
  <c r="AR13" i="28"/>
  <c r="F25" i="28"/>
  <c r="AS32" i="28"/>
  <c r="AI37" i="28"/>
  <c r="Q63" i="28"/>
  <c r="R63" i="28"/>
  <c r="R9" i="28"/>
  <c r="G25" i="28"/>
  <c r="AS33" i="28"/>
  <c r="AR33" i="28"/>
  <c r="R36" i="28"/>
  <c r="Q36" i="28"/>
  <c r="AA43" i="28"/>
  <c r="Z43" i="28"/>
  <c r="AS45" i="28"/>
  <c r="AR45" i="28"/>
  <c r="N71" i="28"/>
  <c r="AS61" i="28"/>
  <c r="AJ34" i="28"/>
  <c r="AI34" i="28"/>
  <c r="Z44" i="28"/>
  <c r="AJ64" i="28"/>
  <c r="AI20" i="28"/>
  <c r="AS35" i="28"/>
  <c r="AR35" i="28"/>
  <c r="AA44" i="28"/>
  <c r="AO71" i="28"/>
  <c r="AA87" i="28"/>
  <c r="F13" i="28"/>
  <c r="AR36" i="28"/>
  <c r="F44" i="28"/>
  <c r="AJ57" i="28"/>
  <c r="R61" i="28"/>
  <c r="Q61" i="28"/>
  <c r="AA35" i="28"/>
  <c r="Z35" i="28"/>
  <c r="G45" i="28"/>
  <c r="F45" i="28"/>
  <c r="W71" i="28"/>
  <c r="AJ86" i="28"/>
  <c r="AI13" i="28"/>
  <c r="AS39" i="28"/>
  <c r="AR39" i="28"/>
  <c r="C71" i="28"/>
  <c r="AS52" i="28"/>
  <c r="AI64" i="28"/>
  <c r="AA53" i="28"/>
  <c r="AA79" i="28"/>
  <c r="Z79" i="28"/>
  <c r="F83" i="28"/>
  <c r="AI66" i="28"/>
  <c r="Z77" i="28"/>
  <c r="AR96" i="28"/>
  <c r="AS96" i="28"/>
  <c r="AF114" i="28"/>
  <c r="AR63" i="28"/>
  <c r="AJ77" i="28"/>
  <c r="G81" i="28"/>
  <c r="AS63" i="28"/>
  <c r="AI77" i="28"/>
  <c r="G79" i="28"/>
  <c r="F81" i="28"/>
  <c r="AJ55" i="28"/>
  <c r="AA61" i="28"/>
  <c r="F62" i="28"/>
  <c r="G77" i="28"/>
  <c r="F79" i="28"/>
  <c r="G57" i="28"/>
  <c r="N114" i="28"/>
  <c r="N119" i="28" s="1"/>
  <c r="C114" i="28"/>
  <c r="W114" i="28"/>
  <c r="W119" i="28" s="1"/>
  <c r="AO114" i="28"/>
  <c r="G89" i="28"/>
  <c r="AA103" i="28"/>
  <c r="Z103" i="28"/>
  <c r="AR98" i="28"/>
  <c r="AI102" i="28"/>
  <c r="F95" i="28"/>
  <c r="F96" i="28"/>
  <c r="AJ106" i="28"/>
  <c r="AI106" i="28"/>
  <c r="AA93" i="28"/>
  <c r="Z93" i="28"/>
  <c r="AS89" i="28"/>
  <c r="AR89" i="28"/>
  <c r="AI111" i="28"/>
  <c r="AR88" i="28"/>
  <c r="F92" i="28"/>
  <c r="AR108" i="28"/>
  <c r="AJ111" i="28"/>
  <c r="AJ112" i="28"/>
  <c r="F82" i="28"/>
  <c r="Z96" i="28"/>
  <c r="Q101" i="28"/>
  <c r="AR110" i="28"/>
  <c r="AA89" i="28"/>
  <c r="Z89" i="28"/>
  <c r="G91" i="28"/>
  <c r="F91" i="28"/>
  <c r="AA97" i="28"/>
  <c r="Z97" i="28"/>
  <c r="Z98" i="28"/>
  <c r="Q103" i="28"/>
  <c r="G107" i="28"/>
  <c r="F107" i="28"/>
  <c r="AI95" i="28"/>
  <c r="AA98" i="28"/>
  <c r="AA99" i="28"/>
  <c r="Z99" i="28"/>
  <c r="Z100" i="28"/>
  <c r="R103" i="28"/>
  <c r="G83" i="28"/>
  <c r="AS93" i="28"/>
  <c r="AS101" i="27"/>
  <c r="AR101" i="27"/>
  <c r="F66" i="27"/>
  <c r="G66" i="27"/>
  <c r="G97" i="27"/>
  <c r="F97" i="27"/>
  <c r="AJ12" i="27"/>
  <c r="AI12" i="27"/>
  <c r="R61" i="27"/>
  <c r="N71" i="27"/>
  <c r="Q61" i="27"/>
  <c r="W47" i="27"/>
  <c r="G103" i="27"/>
  <c r="AJ78" i="27"/>
  <c r="Z67" i="27"/>
  <c r="AA99" i="27"/>
  <c r="Z99" i="27"/>
  <c r="AF47" i="27"/>
  <c r="AO119" i="27"/>
  <c r="AS89" i="27"/>
  <c r="AR89" i="27"/>
  <c r="AS107" i="27"/>
  <c r="AR107" i="27"/>
  <c r="C27" i="27"/>
  <c r="C119" i="27" s="1"/>
  <c r="AA23" i="27"/>
  <c r="AS32" i="27"/>
  <c r="AI38" i="27"/>
  <c r="AI56" i="27"/>
  <c r="Z46" i="27"/>
  <c r="AR68" i="27"/>
  <c r="AR9" i="27"/>
  <c r="G43" i="27"/>
  <c r="F44" i="27"/>
  <c r="AA46" i="27"/>
  <c r="AI57" i="27"/>
  <c r="AS68" i="27"/>
  <c r="AR82" i="27"/>
  <c r="AS82" i="27"/>
  <c r="G90" i="27"/>
  <c r="Z92" i="27"/>
  <c r="F96" i="27"/>
  <c r="G96" i="27"/>
  <c r="Z98" i="27"/>
  <c r="AA98" i="27"/>
  <c r="AI99" i="27"/>
  <c r="F102" i="27"/>
  <c r="G102" i="27"/>
  <c r="AI105" i="27"/>
  <c r="AJ105" i="27"/>
  <c r="AR112" i="27"/>
  <c r="AI78" i="27"/>
  <c r="AS9" i="27"/>
  <c r="G44" i="27"/>
  <c r="F45" i="27"/>
  <c r="Z63" i="27"/>
  <c r="AI69" i="27"/>
  <c r="N114" i="27"/>
  <c r="F64" i="27"/>
  <c r="AR78" i="27"/>
  <c r="AA85" i="27"/>
  <c r="Z85" i="27"/>
  <c r="AS87" i="27"/>
  <c r="AR87" i="27"/>
  <c r="AJ92" i="27"/>
  <c r="AJ98" i="27"/>
  <c r="AI98" i="27"/>
  <c r="AS99" i="27"/>
  <c r="F107" i="27"/>
  <c r="F22" i="27"/>
  <c r="AI65" i="27"/>
  <c r="F69" i="27"/>
  <c r="AS78" i="27"/>
  <c r="N47" i="27"/>
  <c r="F100" i="27"/>
  <c r="G100" i="27"/>
  <c r="AA102" i="27"/>
  <c r="AI109" i="27"/>
  <c r="AJ109" i="27"/>
  <c r="W114" i="27"/>
  <c r="AI34" i="27"/>
  <c r="AI61" i="27"/>
  <c r="AR69" i="27"/>
  <c r="AR13" i="27"/>
  <c r="N27" i="27"/>
  <c r="AF27" i="27"/>
  <c r="AS69" i="27"/>
  <c r="AS85" i="27"/>
  <c r="AA89" i="27"/>
  <c r="Z89" i="27"/>
  <c r="AI90" i="27"/>
  <c r="AS91" i="27"/>
  <c r="AR91" i="27"/>
  <c r="AA95" i="27"/>
  <c r="Z95" i="27"/>
  <c r="AJ96" i="27"/>
  <c r="AI96" i="27"/>
  <c r="G99" i="27"/>
  <c r="F99" i="27"/>
  <c r="AA101" i="27"/>
  <c r="Z107" i="27"/>
  <c r="F11" i="27"/>
  <c r="AR23" i="27"/>
  <c r="R25" i="27"/>
  <c r="Z41" i="27"/>
  <c r="AR43" i="27"/>
  <c r="AI70" i="27"/>
  <c r="W71" i="27"/>
  <c r="AF114" i="27"/>
  <c r="AF119" i="27" s="1"/>
  <c r="Z88" i="27"/>
  <c r="AA88" i="27"/>
  <c r="AR90" i="27"/>
  <c r="AS90" i="27"/>
  <c r="AI95" i="27"/>
  <c r="AJ95" i="27"/>
  <c r="Z100" i="27"/>
  <c r="AA100" i="27"/>
  <c r="AR102" i="27"/>
  <c r="AS102" i="27"/>
  <c r="F110" i="27"/>
  <c r="G110" i="27"/>
  <c r="AJ111" i="27"/>
  <c r="AA113" i="27"/>
  <c r="AA9" i="26"/>
  <c r="C27" i="26"/>
  <c r="Z9" i="26"/>
  <c r="AS20" i="26"/>
  <c r="F23" i="26"/>
  <c r="R39" i="26"/>
  <c r="C47" i="26"/>
  <c r="G23" i="26"/>
  <c r="Q22" i="26"/>
  <c r="Z24" i="26"/>
  <c r="AS38" i="26"/>
  <c r="R52" i="26"/>
  <c r="AS53" i="26"/>
  <c r="AA55" i="26"/>
  <c r="AJ61" i="26"/>
  <c r="AI61" i="26"/>
  <c r="AA64" i="26"/>
  <c r="AA65" i="26"/>
  <c r="W71" i="26"/>
  <c r="F11" i="26"/>
  <c r="F24" i="26"/>
  <c r="AA24" i="26"/>
  <c r="Z25" i="26"/>
  <c r="AR53" i="26"/>
  <c r="AJ62" i="26"/>
  <c r="F10" i="26"/>
  <c r="R22" i="26"/>
  <c r="G24" i="26"/>
  <c r="AF27" i="26"/>
  <c r="AA38" i="26"/>
  <c r="AS40" i="26"/>
  <c r="R43" i="26"/>
  <c r="AJ45" i="26"/>
  <c r="AR52" i="26"/>
  <c r="AI62" i="26"/>
  <c r="AF71" i="26"/>
  <c r="G113" i="26"/>
  <c r="F113" i="26"/>
  <c r="AA63" i="26"/>
  <c r="AF15" i="26"/>
  <c r="F37" i="26"/>
  <c r="Q44" i="26"/>
  <c r="AI46" i="26"/>
  <c r="G55" i="26"/>
  <c r="AJ65" i="26"/>
  <c r="AI65" i="26"/>
  <c r="N15" i="26"/>
  <c r="AI20" i="26"/>
  <c r="AS63" i="26"/>
  <c r="F90" i="26"/>
  <c r="G90" i="26"/>
  <c r="F39" i="26"/>
  <c r="G89" i="26"/>
  <c r="F89" i="26"/>
  <c r="AS44" i="26"/>
  <c r="G54" i="26"/>
  <c r="R56" i="26"/>
  <c r="F41" i="26"/>
  <c r="Q56" i="26"/>
  <c r="AS68" i="26"/>
  <c r="AS69" i="26"/>
  <c r="AS9" i="26"/>
  <c r="AS34" i="26"/>
  <c r="AJ39" i="26"/>
  <c r="AA44" i="26"/>
  <c r="F52" i="26"/>
  <c r="AI53" i="26"/>
  <c r="AR94" i="26"/>
  <c r="AS94" i="26"/>
  <c r="G69" i="26"/>
  <c r="AS65" i="26"/>
  <c r="N114" i="26"/>
  <c r="N119" i="26" s="1"/>
  <c r="AF114" i="26"/>
  <c r="AF119" i="26" s="1"/>
  <c r="R86" i="26"/>
  <c r="Q86" i="26"/>
  <c r="F92" i="26"/>
  <c r="AR96" i="26"/>
  <c r="AJ100" i="26"/>
  <c r="AI100" i="26"/>
  <c r="AA105" i="26"/>
  <c r="R110" i="26"/>
  <c r="Q110" i="26"/>
  <c r="AA85" i="26"/>
  <c r="Z85" i="26"/>
  <c r="AS97" i="26"/>
  <c r="AA107" i="26"/>
  <c r="Z107" i="26"/>
  <c r="Q113" i="26"/>
  <c r="Z86" i="26"/>
  <c r="F96" i="26"/>
  <c r="AS98" i="26"/>
  <c r="AR100" i="26"/>
  <c r="AI105" i="26"/>
  <c r="F78" i="26"/>
  <c r="Z78" i="26"/>
  <c r="AI79" i="26"/>
  <c r="AA86" i="26"/>
  <c r="G97" i="26"/>
  <c r="F97" i="26"/>
  <c r="AI107" i="26"/>
  <c r="G78" i="26"/>
  <c r="AA78" i="26"/>
  <c r="AS78" i="26"/>
  <c r="AJ79" i="26"/>
  <c r="AS84" i="26"/>
  <c r="AJ85" i="26"/>
  <c r="G99" i="26"/>
  <c r="F99" i="26"/>
  <c r="AS103" i="26"/>
  <c r="AR103" i="26"/>
  <c r="AR104" i="26"/>
  <c r="AS57" i="26"/>
  <c r="AJ58" i="26"/>
  <c r="AA59" i="26"/>
  <c r="AJ60" i="26"/>
  <c r="F66" i="26"/>
  <c r="AR66" i="26"/>
  <c r="AR68" i="26"/>
  <c r="AJ86" i="26"/>
  <c r="AI86" i="26"/>
  <c r="AI87" i="26"/>
  <c r="F101" i="26"/>
  <c r="AS104" i="26"/>
  <c r="AI111" i="26"/>
  <c r="G66" i="26"/>
  <c r="AS66" i="26"/>
  <c r="C114" i="26"/>
  <c r="W114" i="26"/>
  <c r="W119" i="26" s="1"/>
  <c r="AO114" i="26"/>
  <c r="AO119" i="26" s="1"/>
  <c r="AI89" i="26"/>
  <c r="AA93" i="26"/>
  <c r="Z93" i="26"/>
  <c r="Z94" i="26"/>
  <c r="R82" i="26"/>
  <c r="Q82" i="26"/>
  <c r="AS85" i="26"/>
  <c r="AR85" i="26"/>
  <c r="AI90" i="26"/>
  <c r="G104" i="26"/>
  <c r="AR88" i="26"/>
  <c r="Z97" i="26"/>
  <c r="F86" i="26"/>
  <c r="AS88" i="26"/>
  <c r="AJ94" i="26"/>
  <c r="AI94" i="26"/>
  <c r="F109" i="26"/>
  <c r="AR92" i="26"/>
  <c r="AJ96" i="26"/>
  <c r="AI96" i="26"/>
  <c r="F112" i="26"/>
  <c r="AR25" i="22"/>
  <c r="AS88" i="22"/>
  <c r="AS92" i="22"/>
  <c r="AS96" i="22"/>
  <c r="AS100" i="22"/>
  <c r="AR11" i="22"/>
  <c r="AR21" i="22"/>
  <c r="AR33" i="22"/>
  <c r="AS33" i="22"/>
  <c r="AS55" i="22"/>
  <c r="AR77" i="22"/>
  <c r="AR83" i="22"/>
  <c r="AR85" i="22"/>
  <c r="AR87" i="22"/>
  <c r="AR89" i="22"/>
  <c r="AR91" i="22"/>
  <c r="AS77" i="22"/>
  <c r="AS83" i="22"/>
  <c r="AS85" i="22"/>
  <c r="AS87" i="22"/>
  <c r="AS89" i="22"/>
  <c r="AS91" i="22"/>
  <c r="AS93" i="22"/>
  <c r="AO27" i="22"/>
  <c r="AO119" i="22" s="1"/>
  <c r="AR36" i="22"/>
  <c r="AJ52" i="22"/>
  <c r="AI88" i="22"/>
  <c r="AI90" i="22"/>
  <c r="AI94" i="22"/>
  <c r="AI108" i="22"/>
  <c r="AJ88" i="22"/>
  <c r="AJ90" i="22"/>
  <c r="AJ94" i="22"/>
  <c r="AJ25" i="22"/>
  <c r="AI35" i="22"/>
  <c r="AI37" i="22"/>
  <c r="AI45" i="22"/>
  <c r="AJ21" i="22"/>
  <c r="AJ35" i="22"/>
  <c r="AJ37" i="22"/>
  <c r="AJ45" i="22"/>
  <c r="AJ55" i="22"/>
  <c r="AJ57" i="22"/>
  <c r="AI77" i="22"/>
  <c r="AI91" i="22"/>
  <c r="AI95" i="22"/>
  <c r="AJ91" i="22"/>
  <c r="AJ95" i="22"/>
  <c r="AJ101" i="22"/>
  <c r="AI24" i="22"/>
  <c r="AF27" i="22"/>
  <c r="AF119" i="22" s="1"/>
  <c r="AA52" i="22"/>
  <c r="Z84" i="22"/>
  <c r="Z86" i="22"/>
  <c r="Z94" i="22"/>
  <c r="Z96" i="22"/>
  <c r="Z98" i="22"/>
  <c r="Z100" i="22"/>
  <c r="Z106" i="22"/>
  <c r="AA84" i="22"/>
  <c r="AA86" i="22"/>
  <c r="AA94" i="22"/>
  <c r="AA96" i="22"/>
  <c r="AA98" i="22"/>
  <c r="AA100" i="22"/>
  <c r="Z21" i="22"/>
  <c r="AA25" i="22"/>
  <c r="AA21" i="22"/>
  <c r="Z69" i="22"/>
  <c r="AA53" i="22"/>
  <c r="AA55" i="22"/>
  <c r="Z77" i="22"/>
  <c r="Z83" i="22"/>
  <c r="Z97" i="22"/>
  <c r="Z99" i="22"/>
  <c r="Z111" i="22"/>
  <c r="AA83" i="22"/>
  <c r="AA97" i="22"/>
  <c r="AA99" i="22"/>
  <c r="AA111" i="22"/>
  <c r="Z24" i="22"/>
  <c r="W27" i="22"/>
  <c r="W119" i="22" s="1"/>
  <c r="Q25" i="22"/>
  <c r="N27" i="22"/>
  <c r="N119" i="22" s="1"/>
  <c r="C15" i="22"/>
  <c r="F80" i="22"/>
  <c r="G91" i="22"/>
  <c r="F69" i="22"/>
  <c r="C27" i="22"/>
  <c r="G109" i="22"/>
  <c r="F109" i="22"/>
  <c r="C71" i="22"/>
  <c r="F107" i="22"/>
  <c r="C114" i="22"/>
  <c r="C47" i="22"/>
  <c r="G111" i="22"/>
  <c r="G64" i="22"/>
  <c r="F85" i="22"/>
  <c r="G52" i="22"/>
  <c r="F55" i="22"/>
  <c r="G93" i="22"/>
  <c r="F81" i="22"/>
  <c r="F63" i="22"/>
  <c r="F44" i="22"/>
  <c r="F91" i="22"/>
  <c r="G46" i="22"/>
  <c r="F95" i="22"/>
  <c r="G69" i="22"/>
  <c r="G82" i="22"/>
  <c r="G80" i="22"/>
  <c r="G39" i="22"/>
  <c r="G68" i="22"/>
  <c r="G66" i="22"/>
  <c r="G59" i="22"/>
  <c r="G44" i="22"/>
  <c r="F93" i="22"/>
  <c r="F99" i="22"/>
  <c r="G55" i="22"/>
  <c r="F52" i="22"/>
  <c r="G36" i="22"/>
  <c r="G25" i="22"/>
  <c r="F20" i="22"/>
  <c r="AI21" i="33" l="1"/>
  <c r="Z68" i="27"/>
  <c r="F68" i="27"/>
  <c r="AI98" i="29"/>
  <c r="AR63" i="22"/>
  <c r="F106" i="26"/>
  <c r="AA87" i="26"/>
  <c r="G94" i="26"/>
  <c r="AR33" i="27"/>
  <c r="AA91" i="28"/>
  <c r="Z79" i="31"/>
  <c r="AA40" i="31"/>
  <c r="AS82" i="32"/>
  <c r="AJ68" i="32"/>
  <c r="AA21" i="32"/>
  <c r="AI97" i="33"/>
  <c r="Y16" i="33"/>
  <c r="AA88" i="33"/>
  <c r="AS112" i="26"/>
  <c r="G82" i="26"/>
  <c r="AS40" i="30"/>
  <c r="Z53" i="33"/>
  <c r="F23" i="28"/>
  <c r="F63" i="28"/>
  <c r="F106" i="32"/>
  <c r="AJ40" i="33"/>
  <c r="AS40" i="28"/>
  <c r="AJ33" i="26"/>
  <c r="AS113" i="28"/>
  <c r="F58" i="28"/>
  <c r="AA96" i="29"/>
  <c r="F83" i="30"/>
  <c r="AS112" i="32"/>
  <c r="Z82" i="26"/>
  <c r="Z112" i="26"/>
  <c r="AR85" i="28"/>
  <c r="AS64" i="28"/>
  <c r="AS113" i="29"/>
  <c r="AS77" i="30"/>
  <c r="G112" i="30"/>
  <c r="AI103" i="31"/>
  <c r="F107" i="33"/>
  <c r="AI93" i="33"/>
  <c r="AR60" i="33"/>
  <c r="Z34" i="33"/>
  <c r="AR70" i="28"/>
  <c r="AJ65" i="28"/>
  <c r="Z104" i="29"/>
  <c r="G87" i="33"/>
  <c r="AS68" i="28"/>
  <c r="AI109" i="22"/>
  <c r="Z111" i="26"/>
  <c r="AA42" i="32"/>
  <c r="AS34" i="22"/>
  <c r="AI11" i="28"/>
  <c r="F12" i="26"/>
  <c r="AI52" i="26"/>
  <c r="AJ107" i="27"/>
  <c r="AS84" i="27"/>
  <c r="AR59" i="28"/>
  <c r="F39" i="29"/>
  <c r="AA45" i="29"/>
  <c r="AJ77" i="30"/>
  <c r="F89" i="30"/>
  <c r="F103" i="33"/>
  <c r="AA109" i="22"/>
  <c r="AR22" i="22"/>
  <c r="G80" i="28"/>
  <c r="AR12" i="30"/>
  <c r="F46" i="30"/>
  <c r="Z81" i="33"/>
  <c r="AJ59" i="27"/>
  <c r="AJ113" i="27"/>
  <c r="AS86" i="28"/>
  <c r="AI53" i="28"/>
  <c r="AI79" i="30"/>
  <c r="F24" i="31"/>
  <c r="AS57" i="22"/>
  <c r="F95" i="26"/>
  <c r="Z66" i="26"/>
  <c r="AA103" i="29"/>
  <c r="F37" i="30"/>
  <c r="AA38" i="30"/>
  <c r="Z87" i="31"/>
  <c r="AI92" i="31"/>
  <c r="F67" i="31"/>
  <c r="AA32" i="32"/>
  <c r="AI63" i="33"/>
  <c r="Z23" i="30"/>
  <c r="AI88" i="32"/>
  <c r="AA40" i="28"/>
  <c r="AS34" i="31"/>
  <c r="G57" i="26"/>
  <c r="G55" i="31"/>
  <c r="AJ63" i="28"/>
  <c r="AR70" i="33"/>
  <c r="R70" i="27"/>
  <c r="R111" i="31"/>
  <c r="AI33" i="31"/>
  <c r="F101" i="32"/>
  <c r="AI32" i="33"/>
  <c r="AJ68" i="28"/>
  <c r="Q107" i="31"/>
  <c r="Q111" i="26"/>
  <c r="F104" i="27"/>
  <c r="AA46" i="31"/>
  <c r="AA111" i="33"/>
  <c r="AA92" i="22"/>
  <c r="AS88" i="30"/>
  <c r="G87" i="29"/>
  <c r="G21" i="32"/>
  <c r="G41" i="22"/>
  <c r="AI113" i="22"/>
  <c r="AI112" i="22"/>
  <c r="AS91" i="26"/>
  <c r="AS111" i="26"/>
  <c r="AS105" i="26"/>
  <c r="AI91" i="27"/>
  <c r="AJ69" i="28"/>
  <c r="AR54" i="28"/>
  <c r="AJ59" i="29"/>
  <c r="AS39" i="29"/>
  <c r="AA38" i="29"/>
  <c r="Z90" i="30"/>
  <c r="AA85" i="32"/>
  <c r="AA106" i="32"/>
  <c r="AS100" i="33"/>
  <c r="F60" i="26"/>
  <c r="AR70" i="22"/>
  <c r="Z58" i="27"/>
  <c r="G84" i="31"/>
  <c r="G20" i="28"/>
  <c r="AS33" i="29"/>
  <c r="AI59" i="26"/>
  <c r="AI39" i="28"/>
  <c r="G91" i="33"/>
  <c r="Z108" i="33"/>
  <c r="AI43" i="29"/>
  <c r="AJ84" i="27"/>
  <c r="AS112" i="29"/>
  <c r="AI110" i="32"/>
  <c r="F67" i="22"/>
  <c r="AI93" i="22"/>
  <c r="AS39" i="26"/>
  <c r="AJ101" i="27"/>
  <c r="AI113" i="28"/>
  <c r="AI109" i="28"/>
  <c r="Z82" i="28"/>
  <c r="G65" i="28"/>
  <c r="Z92" i="28"/>
  <c r="F33" i="29"/>
  <c r="F93" i="31"/>
  <c r="AJ78" i="31"/>
  <c r="Z104" i="32"/>
  <c r="AI70" i="33"/>
  <c r="Z64" i="33"/>
  <c r="AA66" i="30"/>
  <c r="AR66" i="30"/>
  <c r="F90" i="31"/>
  <c r="F57" i="27"/>
  <c r="Z24" i="27"/>
  <c r="F87" i="22"/>
  <c r="AJ23" i="30"/>
  <c r="G92" i="22"/>
  <c r="AA39" i="22"/>
  <c r="AR65" i="22"/>
  <c r="AS84" i="22"/>
  <c r="Z95" i="26"/>
  <c r="AI36" i="26"/>
  <c r="AJ52" i="27"/>
  <c r="G110" i="28"/>
  <c r="F99" i="28"/>
  <c r="Z64" i="28"/>
  <c r="AI86" i="29"/>
  <c r="AI22" i="29"/>
  <c r="AJ62" i="29"/>
  <c r="AI11" i="29"/>
  <c r="F107" i="30"/>
  <c r="Z83" i="30"/>
  <c r="AR111" i="31"/>
  <c r="F86" i="31"/>
  <c r="AA20" i="31"/>
  <c r="AJ90" i="32"/>
  <c r="AS33" i="33"/>
  <c r="F65" i="33"/>
  <c r="AS24" i="30"/>
  <c r="F53" i="27"/>
  <c r="AJ46" i="30"/>
  <c r="AS40" i="31"/>
  <c r="G23" i="30"/>
  <c r="AJ56" i="32"/>
  <c r="F101" i="33"/>
  <c r="AJ113" i="30"/>
  <c r="Z60" i="27"/>
  <c r="AA58" i="26"/>
  <c r="AI97" i="22"/>
  <c r="G103" i="22"/>
  <c r="AR95" i="22"/>
  <c r="AS89" i="26"/>
  <c r="Z89" i="26"/>
  <c r="R111" i="27"/>
  <c r="AR20" i="27"/>
  <c r="AI99" i="28"/>
  <c r="AI32" i="28"/>
  <c r="F37" i="28"/>
  <c r="AR87" i="29"/>
  <c r="G103" i="29"/>
  <c r="AR32" i="29"/>
  <c r="F22" i="29"/>
  <c r="F103" i="30"/>
  <c r="AI98" i="30"/>
  <c r="AI101" i="30"/>
  <c r="AS60" i="30"/>
  <c r="AA113" i="31"/>
  <c r="AR89" i="31"/>
  <c r="G78" i="31"/>
  <c r="G89" i="32"/>
  <c r="F9" i="33"/>
  <c r="G57" i="30"/>
  <c r="AR43" i="26"/>
  <c r="AR44" i="30"/>
  <c r="AJ59" i="22"/>
  <c r="AJ106" i="22"/>
  <c r="F9" i="28"/>
  <c r="F85" i="28"/>
  <c r="AJ89" i="30"/>
  <c r="Z93" i="31"/>
  <c r="AS56" i="31"/>
  <c r="Z79" i="32"/>
  <c r="Z40" i="32"/>
  <c r="F56" i="32"/>
  <c r="Q111" i="33"/>
  <c r="Z45" i="33"/>
  <c r="F58" i="29"/>
  <c r="F34" i="30"/>
  <c r="AS53" i="32"/>
  <c r="AR33" i="30"/>
  <c r="AR67" i="30"/>
  <c r="AI65" i="30"/>
  <c r="AR23" i="28"/>
  <c r="G38" i="22"/>
  <c r="F97" i="22"/>
  <c r="AR24" i="22"/>
  <c r="G94" i="27"/>
  <c r="AJ104" i="27"/>
  <c r="AI63" i="29"/>
  <c r="F110" i="29"/>
  <c r="G13" i="30"/>
  <c r="F109" i="31"/>
  <c r="AI92" i="32"/>
  <c r="Z82" i="32"/>
  <c r="AR62" i="32"/>
  <c r="AS43" i="33"/>
  <c r="AS65" i="27"/>
  <c r="AR59" i="29"/>
  <c r="AS59" i="22"/>
  <c r="AS90" i="22"/>
  <c r="F112" i="27"/>
  <c r="AR70" i="29"/>
  <c r="F23" i="22"/>
  <c r="Z34" i="28"/>
  <c r="Z33" i="28"/>
  <c r="AA88" i="30"/>
  <c r="Z64" i="30"/>
  <c r="AI110" i="31"/>
  <c r="AI102" i="31"/>
  <c r="AJ32" i="31"/>
  <c r="AS113" i="32"/>
  <c r="Z95" i="32"/>
  <c r="Z87" i="33"/>
  <c r="E15" i="33"/>
  <c r="I307" i="35" s="1"/>
  <c r="K307" i="35" s="1"/>
  <c r="AI44" i="26"/>
  <c r="AI42" i="32"/>
  <c r="F42" i="30"/>
  <c r="Y28" i="22"/>
  <c r="AI87" i="22"/>
  <c r="Z34" i="31"/>
  <c r="AS102" i="22"/>
  <c r="G65" i="29"/>
  <c r="Z55" i="31"/>
  <c r="Z44" i="27"/>
  <c r="AA22" i="28"/>
  <c r="T86" i="35"/>
  <c r="E57" i="35"/>
  <c r="P57" i="35" s="1"/>
  <c r="E50" i="35"/>
  <c r="P50" i="35" s="1"/>
  <c r="E71" i="35"/>
  <c r="P71" i="35" s="1"/>
  <c r="E43" i="35"/>
  <c r="P43" i="35" s="1"/>
  <c r="E64" i="35"/>
  <c r="P64" i="35" s="1"/>
  <c r="F58" i="22"/>
  <c r="AR107" i="22"/>
  <c r="AJ41" i="27"/>
  <c r="AR66" i="28"/>
  <c r="AR108" i="30"/>
  <c r="G90" i="22"/>
  <c r="Z32" i="26"/>
  <c r="Z43" i="27"/>
  <c r="AA101" i="28"/>
  <c r="AA81" i="28"/>
  <c r="AA60" i="28"/>
  <c r="Z22" i="22"/>
  <c r="Z27" i="22" s="1"/>
  <c r="AR100" i="28"/>
  <c r="F34" i="28"/>
  <c r="AA59" i="29"/>
  <c r="AS22" i="29"/>
  <c r="AA112" i="30"/>
  <c r="F44" i="31"/>
  <c r="AJ46" i="31"/>
  <c r="AA20" i="32"/>
  <c r="AJ95" i="32"/>
  <c r="F59" i="30"/>
  <c r="Z52" i="32"/>
  <c r="AS67" i="26"/>
  <c r="AA112" i="27"/>
  <c r="F95" i="27"/>
  <c r="Z110" i="27"/>
  <c r="R90" i="29"/>
  <c r="R65" i="29"/>
  <c r="AS86" i="32"/>
  <c r="AR65" i="31"/>
  <c r="Z83" i="33"/>
  <c r="AA70" i="31"/>
  <c r="AI37" i="33"/>
  <c r="Z52" i="27"/>
  <c r="F103" i="28"/>
  <c r="AS95" i="29"/>
  <c r="G43" i="29"/>
  <c r="F100" i="30"/>
  <c r="Z45" i="32"/>
  <c r="F68" i="33"/>
  <c r="R97" i="27"/>
  <c r="F67" i="30"/>
  <c r="G22" i="30"/>
  <c r="Z102" i="22"/>
  <c r="Z100" i="26"/>
  <c r="Z91" i="26"/>
  <c r="AJ64" i="26"/>
  <c r="AS96" i="27"/>
  <c r="G98" i="28"/>
  <c r="AS112" i="30"/>
  <c r="AA59" i="32"/>
  <c r="AR93" i="33"/>
  <c r="G37" i="33"/>
  <c r="F70" i="29"/>
  <c r="AR88" i="32"/>
  <c r="F84" i="28"/>
  <c r="AA22" i="22"/>
  <c r="AI63" i="26"/>
  <c r="G63" i="27"/>
  <c r="AA104" i="27"/>
  <c r="AS81" i="28"/>
  <c r="Z21" i="28"/>
  <c r="F109" i="29"/>
  <c r="AA56" i="30"/>
  <c r="G35" i="32"/>
  <c r="F93" i="33"/>
  <c r="AS101" i="33"/>
  <c r="AR66" i="33"/>
  <c r="AS10" i="26"/>
  <c r="AA42" i="29"/>
  <c r="G82" i="33"/>
  <c r="AJ87" i="27"/>
  <c r="AA100" i="29"/>
  <c r="AI52" i="29"/>
  <c r="F94" i="30"/>
  <c r="Z109" i="32"/>
  <c r="Z65" i="32"/>
  <c r="F32" i="32"/>
  <c r="F52" i="32"/>
  <c r="Z95" i="33"/>
  <c r="AJ86" i="33"/>
  <c r="AS41" i="22"/>
  <c r="Q91" i="28"/>
  <c r="AR67" i="31"/>
  <c r="R88" i="22"/>
  <c r="G40" i="22"/>
  <c r="G110" i="22"/>
  <c r="F24" i="27"/>
  <c r="Z89" i="30"/>
  <c r="AS24" i="31"/>
  <c r="AA85" i="33"/>
  <c r="AR91" i="33"/>
  <c r="AI54" i="33"/>
  <c r="R62" i="30"/>
  <c r="Z59" i="31"/>
  <c r="Q94" i="27"/>
  <c r="AS46" i="27"/>
  <c r="Z95" i="28"/>
  <c r="AR94" i="29"/>
  <c r="AR98" i="31"/>
  <c r="AA105" i="31"/>
  <c r="AR24" i="33"/>
  <c r="G22" i="28"/>
  <c r="AJ55" i="31"/>
  <c r="F20" i="33"/>
  <c r="Z56" i="32"/>
  <c r="AS39" i="31"/>
  <c r="G36" i="28"/>
  <c r="Z68" i="33"/>
  <c r="F33" i="26"/>
  <c r="Z109" i="31"/>
  <c r="Z60" i="26"/>
  <c r="AI70" i="30"/>
  <c r="AA109" i="27"/>
  <c r="AI24" i="30"/>
  <c r="AS35" i="32"/>
  <c r="G106" i="22"/>
  <c r="AI92" i="22"/>
  <c r="F56" i="26"/>
  <c r="F79" i="27"/>
  <c r="Z70" i="27"/>
  <c r="AS105" i="29"/>
  <c r="Z86" i="29"/>
  <c r="AA93" i="30"/>
  <c r="Q91" i="30"/>
  <c r="AS64" i="32"/>
  <c r="G41" i="32"/>
  <c r="AI44" i="30"/>
  <c r="F97" i="31"/>
  <c r="AR33" i="32"/>
  <c r="AI65" i="22"/>
  <c r="AJ55" i="26"/>
  <c r="Z106" i="28"/>
  <c r="AS79" i="29"/>
  <c r="F100" i="31"/>
  <c r="AR93" i="32"/>
  <c r="AS39" i="22"/>
  <c r="AJ96" i="22"/>
  <c r="AS110" i="22"/>
  <c r="AR86" i="26"/>
  <c r="AS98" i="27"/>
  <c r="AJ54" i="28"/>
  <c r="AI65" i="31"/>
  <c r="G66" i="32"/>
  <c r="AI33" i="33"/>
  <c r="AA37" i="27"/>
  <c r="AI9" i="27"/>
  <c r="AA79" i="22"/>
  <c r="Z84" i="26"/>
  <c r="AJ99" i="26"/>
  <c r="AA103" i="26"/>
  <c r="AI94" i="27"/>
  <c r="Z113" i="28"/>
  <c r="G84" i="29"/>
  <c r="AJ58" i="30"/>
  <c r="F102" i="31"/>
  <c r="Z88" i="31"/>
  <c r="AI100" i="31"/>
  <c r="AJ90" i="33"/>
  <c r="AJ101" i="33"/>
  <c r="AA38" i="22"/>
  <c r="AR70" i="30"/>
  <c r="F40" i="30"/>
  <c r="AI84" i="22"/>
  <c r="G113" i="27"/>
  <c r="AI32" i="27"/>
  <c r="AI62" i="27"/>
  <c r="AJ67" i="31"/>
  <c r="AJ89" i="31"/>
  <c r="Z113" i="22"/>
  <c r="AA35" i="22"/>
  <c r="AI104" i="26"/>
  <c r="AR111" i="28"/>
  <c r="AS55" i="28"/>
  <c r="AS62" i="29"/>
  <c r="G86" i="29"/>
  <c r="AA35" i="30"/>
  <c r="F55" i="32"/>
  <c r="AS88" i="33"/>
  <c r="G40" i="28"/>
  <c r="AS36" i="32"/>
  <c r="F42" i="27"/>
  <c r="G60" i="29"/>
  <c r="AJ60" i="29"/>
  <c r="G11" i="30"/>
  <c r="F44" i="33"/>
  <c r="AS45" i="29"/>
  <c r="G33" i="33"/>
  <c r="AJ99" i="29"/>
  <c r="AJ99" i="30"/>
  <c r="F33" i="30"/>
  <c r="F14" i="22"/>
  <c r="AR113" i="22"/>
  <c r="Z88" i="26"/>
  <c r="AS110" i="27"/>
  <c r="AR91" i="28"/>
  <c r="AR37" i="28"/>
  <c r="AA113" i="29"/>
  <c r="G112" i="29"/>
  <c r="AA82" i="30"/>
  <c r="AJ21" i="30"/>
  <c r="AS68" i="31"/>
  <c r="AS55" i="33"/>
  <c r="AS34" i="33"/>
  <c r="AR34" i="28"/>
  <c r="F100" i="28"/>
  <c r="Z37" i="26"/>
  <c r="F78" i="27"/>
  <c r="AA57" i="28"/>
  <c r="G59" i="28"/>
  <c r="Z113" i="30"/>
  <c r="AA95" i="30"/>
  <c r="Q110" i="31"/>
  <c r="AI62" i="31"/>
  <c r="AR32" i="32"/>
  <c r="AI43" i="26"/>
  <c r="Z41" i="31"/>
  <c r="AJ22" i="22"/>
  <c r="AJ98" i="22"/>
  <c r="G102" i="28"/>
  <c r="AJ33" i="30"/>
  <c r="AJ58" i="32"/>
  <c r="F108" i="28"/>
  <c r="F92" i="32"/>
  <c r="AR20" i="22"/>
  <c r="AR27" i="22" s="1"/>
  <c r="AR97" i="22"/>
  <c r="F93" i="27"/>
  <c r="AI23" i="27"/>
  <c r="AI106" i="27"/>
  <c r="AI100" i="28"/>
  <c r="Z112" i="31"/>
  <c r="AI69" i="31"/>
  <c r="AS98" i="32"/>
  <c r="AR84" i="33"/>
  <c r="AR44" i="32"/>
  <c r="Z68" i="30"/>
  <c r="AJ111" i="32"/>
  <c r="Z107" i="22"/>
  <c r="AI42" i="28"/>
  <c r="AR57" i="32"/>
  <c r="AS82" i="33"/>
  <c r="G98" i="22"/>
  <c r="AR87" i="28"/>
  <c r="F104" i="29"/>
  <c r="G38" i="29"/>
  <c r="AJ107" i="31"/>
  <c r="Q67" i="31"/>
  <c r="AI33" i="27"/>
  <c r="C119" i="29"/>
  <c r="E187" i="35"/>
  <c r="E180" i="35"/>
  <c r="E173" i="35"/>
  <c r="E166" i="35"/>
  <c r="E159" i="35"/>
  <c r="E73" i="35"/>
  <c r="E66" i="35"/>
  <c r="E59" i="35"/>
  <c r="E52" i="35"/>
  <c r="E45" i="35"/>
  <c r="E34" i="35"/>
  <c r="P34" i="35" s="1"/>
  <c r="E27" i="35"/>
  <c r="P27" i="35" s="1"/>
  <c r="E20" i="35"/>
  <c r="P20" i="35" s="1"/>
  <c r="E13" i="35"/>
  <c r="P13" i="35" s="1"/>
  <c r="E6" i="35"/>
  <c r="P6" i="35" s="1"/>
  <c r="C119" i="28"/>
  <c r="E149" i="35"/>
  <c r="E142" i="35"/>
  <c r="E135" i="35"/>
  <c r="E128" i="35"/>
  <c r="E121" i="35"/>
  <c r="E35" i="35"/>
  <c r="E28" i="35"/>
  <c r="E21" i="35"/>
  <c r="E14" i="35"/>
  <c r="E7" i="35"/>
  <c r="Z93" i="22"/>
  <c r="AR90" i="26"/>
  <c r="AJ54" i="26"/>
  <c r="G85" i="26"/>
  <c r="AI95" i="31"/>
  <c r="G44" i="26"/>
  <c r="Z101" i="30"/>
  <c r="AR52" i="31"/>
  <c r="AR43" i="31"/>
  <c r="Z100" i="32"/>
  <c r="Q68" i="32"/>
  <c r="F95" i="33"/>
  <c r="AI36" i="33"/>
  <c r="AJ83" i="22"/>
  <c r="Q110" i="27"/>
  <c r="AA52" i="29"/>
  <c r="Z69" i="32"/>
  <c r="Q57" i="32"/>
  <c r="Z112" i="22"/>
  <c r="AA104" i="26"/>
  <c r="AA111" i="27"/>
  <c r="AI36" i="27"/>
  <c r="Z66" i="27"/>
  <c r="AR37" i="27"/>
  <c r="AR89" i="30"/>
  <c r="G84" i="30"/>
  <c r="Q9" i="32"/>
  <c r="AJ35" i="27"/>
  <c r="G43" i="30"/>
  <c r="AJ9" i="26"/>
  <c r="AA107" i="28"/>
  <c r="F70" i="27"/>
  <c r="F85" i="27"/>
  <c r="AJ36" i="30"/>
  <c r="AI88" i="33"/>
  <c r="R77" i="33"/>
  <c r="R58" i="26"/>
  <c r="AS96" i="33"/>
  <c r="AS39" i="33"/>
  <c r="AS41" i="29"/>
  <c r="AJ39" i="22"/>
  <c r="AJ88" i="30"/>
  <c r="AR95" i="26"/>
  <c r="AI97" i="29"/>
  <c r="AI56" i="31"/>
  <c r="AI97" i="32"/>
  <c r="AJ53" i="33"/>
  <c r="R107" i="22"/>
  <c r="AS80" i="22"/>
  <c r="AS86" i="27"/>
  <c r="AR45" i="27"/>
  <c r="F94" i="28"/>
  <c r="F43" i="28"/>
  <c r="Z97" i="29"/>
  <c r="AA113" i="33"/>
  <c r="Q44" i="33"/>
  <c r="AS86" i="22"/>
  <c r="R99" i="32"/>
  <c r="Q57" i="27"/>
  <c r="Q10" i="30"/>
  <c r="Z53" i="31"/>
  <c r="AJ46" i="33"/>
  <c r="AJ46" i="29"/>
  <c r="Y28" i="29"/>
  <c r="R95" i="30"/>
  <c r="R307" i="35"/>
  <c r="R314" i="35"/>
  <c r="R259" i="35"/>
  <c r="R269" i="35"/>
  <c r="R252" i="35"/>
  <c r="G113" i="33"/>
  <c r="R103" i="30"/>
  <c r="Q98" i="28"/>
  <c r="G37" i="29"/>
  <c r="G105" i="32"/>
  <c r="G83" i="33"/>
  <c r="AA65" i="29"/>
  <c r="Q88" i="31"/>
  <c r="AR41" i="33"/>
  <c r="AR40" i="32"/>
  <c r="F59" i="33"/>
  <c r="AA54" i="26"/>
  <c r="Q40" i="27"/>
  <c r="Z81" i="22"/>
  <c r="AJ81" i="22"/>
  <c r="Z62" i="31"/>
  <c r="Q63" i="32"/>
  <c r="G46" i="31"/>
  <c r="Z96" i="32"/>
  <c r="AR33" i="26"/>
  <c r="F22" i="22"/>
  <c r="AJ100" i="22"/>
  <c r="F36" i="29"/>
  <c r="Z103" i="30"/>
  <c r="AQ15" i="31"/>
  <c r="I259" i="35" s="1"/>
  <c r="K259" i="35" s="1"/>
  <c r="F11" i="29"/>
  <c r="AA98" i="29"/>
  <c r="AR82" i="29"/>
  <c r="AI53" i="29"/>
  <c r="AR80" i="30"/>
  <c r="AA94" i="33"/>
  <c r="Q65" i="33"/>
  <c r="G52" i="30"/>
  <c r="E72" i="30"/>
  <c r="AS81" i="30"/>
  <c r="AJ52" i="33"/>
  <c r="F77" i="30"/>
  <c r="E115" i="30"/>
  <c r="F101" i="28"/>
  <c r="AR67" i="22"/>
  <c r="AJ42" i="33"/>
  <c r="Q92" i="27"/>
  <c r="R65" i="31"/>
  <c r="AI109" i="32"/>
  <c r="G89" i="33"/>
  <c r="AA39" i="27"/>
  <c r="E16" i="26"/>
  <c r="Q63" i="27"/>
  <c r="G70" i="31"/>
  <c r="AI35" i="32"/>
  <c r="AA52" i="33"/>
  <c r="R113" i="27"/>
  <c r="AA69" i="28"/>
  <c r="AH16" i="28"/>
  <c r="G104" i="32"/>
  <c r="AS92" i="32"/>
  <c r="G55" i="29"/>
  <c r="G94" i="22"/>
  <c r="F43" i="22"/>
  <c r="R101" i="22"/>
  <c r="Z103" i="22"/>
  <c r="Z94" i="27"/>
  <c r="G109" i="27"/>
  <c r="Q89" i="28"/>
  <c r="AS95" i="28"/>
  <c r="AA59" i="28"/>
  <c r="Y27" i="29"/>
  <c r="I170" i="35" s="1"/>
  <c r="K170" i="35" s="1"/>
  <c r="AA107" i="30"/>
  <c r="AA43" i="31"/>
  <c r="AR87" i="32"/>
  <c r="AA112" i="32"/>
  <c r="AR96" i="32"/>
  <c r="AS87" i="33"/>
  <c r="AS36" i="33"/>
  <c r="AR69" i="33"/>
  <c r="AJ91" i="31"/>
  <c r="AJ36" i="29"/>
  <c r="AI82" i="26"/>
  <c r="AJ106" i="26"/>
  <c r="AR64" i="26"/>
  <c r="Z62" i="26"/>
  <c r="AR103" i="27"/>
  <c r="Z91" i="27"/>
  <c r="E27" i="27"/>
  <c r="I80" i="35" s="1"/>
  <c r="K80" i="35" s="1"/>
  <c r="R113" i="29"/>
  <c r="Q106" i="29"/>
  <c r="AJ67" i="29"/>
  <c r="AA22" i="31"/>
  <c r="AR54" i="31"/>
  <c r="Q101" i="32"/>
  <c r="Q98" i="32"/>
  <c r="AI55" i="32"/>
  <c r="AI57" i="32"/>
  <c r="Z9" i="33"/>
  <c r="G21" i="27"/>
  <c r="E114" i="33"/>
  <c r="E72" i="26"/>
  <c r="AI32" i="22"/>
  <c r="AH48" i="22"/>
  <c r="AA37" i="22"/>
  <c r="G88" i="22"/>
  <c r="AA89" i="22"/>
  <c r="AI69" i="22"/>
  <c r="Z98" i="26"/>
  <c r="Z37" i="28"/>
  <c r="AI62" i="28"/>
  <c r="AH15" i="28"/>
  <c r="I138" i="35" s="1"/>
  <c r="K138" i="35" s="1"/>
  <c r="AS42" i="28"/>
  <c r="AR66" i="29"/>
  <c r="AJ95" i="29"/>
  <c r="AJ21" i="31"/>
  <c r="AA98" i="32"/>
  <c r="Q52" i="32"/>
  <c r="Y15" i="33"/>
  <c r="I321" i="35" s="1"/>
  <c r="K321" i="35" s="1"/>
  <c r="Z67" i="30"/>
  <c r="Z79" i="30"/>
  <c r="AJ46" i="32"/>
  <c r="E115" i="26"/>
  <c r="F32" i="26"/>
  <c r="E48" i="26"/>
  <c r="AI67" i="22"/>
  <c r="G63" i="26"/>
  <c r="F13" i="26"/>
  <c r="AI20" i="27"/>
  <c r="AA84" i="28"/>
  <c r="AJ93" i="29"/>
  <c r="F64" i="30"/>
  <c r="Q89" i="31"/>
  <c r="AI98" i="32"/>
  <c r="G94" i="32"/>
  <c r="AI53" i="32"/>
  <c r="AI113" i="29"/>
  <c r="F100" i="33"/>
  <c r="AI87" i="32"/>
  <c r="AQ27" i="22"/>
  <c r="Z67" i="28"/>
  <c r="R45" i="22"/>
  <c r="AS35" i="26"/>
  <c r="AJ57" i="29"/>
  <c r="G102" i="22"/>
  <c r="AA88" i="22"/>
  <c r="AS23" i="22"/>
  <c r="Q92" i="26"/>
  <c r="AA36" i="28"/>
  <c r="AI9" i="28"/>
  <c r="AR67" i="29"/>
  <c r="R93" i="30"/>
  <c r="AI64" i="32"/>
  <c r="F109" i="33"/>
  <c r="Z38" i="27"/>
  <c r="AH16" i="22"/>
  <c r="AH15" i="27"/>
  <c r="I100" i="35" s="1"/>
  <c r="K100" i="35" s="1"/>
  <c r="AI78" i="26"/>
  <c r="AR23" i="30"/>
  <c r="AR109" i="26"/>
  <c r="AJ103" i="26"/>
  <c r="Z106" i="26"/>
  <c r="R37" i="26"/>
  <c r="AI98" i="26"/>
  <c r="Q65" i="28"/>
  <c r="R38" i="28"/>
  <c r="G67" i="28"/>
  <c r="AA43" i="29"/>
  <c r="AR93" i="30"/>
  <c r="AS109" i="31"/>
  <c r="AI84" i="31"/>
  <c r="AA78" i="31"/>
  <c r="Z37" i="31"/>
  <c r="F79" i="30"/>
  <c r="AR69" i="28"/>
  <c r="AJ39" i="29"/>
  <c r="G20" i="26"/>
  <c r="E28" i="26"/>
  <c r="AA89" i="32"/>
  <c r="AI70" i="28"/>
  <c r="Q64" i="28"/>
  <c r="G54" i="28"/>
  <c r="F107" i="29"/>
  <c r="R99" i="29"/>
  <c r="G90" i="29"/>
  <c r="R107" i="30"/>
  <c r="F62" i="30"/>
  <c r="AI94" i="32"/>
  <c r="F79" i="32"/>
  <c r="Q15" i="32"/>
  <c r="F68" i="32"/>
  <c r="Z68" i="32"/>
  <c r="F38" i="33"/>
  <c r="R40" i="33"/>
  <c r="AR65" i="32"/>
  <c r="AS54" i="26"/>
  <c r="F34" i="29"/>
  <c r="AH72" i="22"/>
  <c r="AJ20" i="22"/>
  <c r="AH28" i="22"/>
  <c r="AI107" i="28"/>
  <c r="AR81" i="22"/>
  <c r="AA57" i="22"/>
  <c r="Q63" i="26"/>
  <c r="F111" i="27"/>
  <c r="Z86" i="28"/>
  <c r="F97" i="28"/>
  <c r="AR44" i="28"/>
  <c r="Z94" i="29"/>
  <c r="G96" i="29"/>
  <c r="G106" i="30"/>
  <c r="AI105" i="31"/>
  <c r="Q67" i="33"/>
  <c r="F57" i="31"/>
  <c r="AR38" i="31"/>
  <c r="F12" i="30"/>
  <c r="G83" i="22"/>
  <c r="F77" i="22"/>
  <c r="Z80" i="22"/>
  <c r="Z53" i="27"/>
  <c r="Z42" i="28"/>
  <c r="AJ79" i="29"/>
  <c r="AA88" i="29"/>
  <c r="AS36" i="29"/>
  <c r="R41" i="29"/>
  <c r="AS113" i="30"/>
  <c r="AA39" i="30"/>
  <c r="F56" i="30"/>
  <c r="Z110" i="32"/>
  <c r="AA67" i="33"/>
  <c r="F67" i="33"/>
  <c r="Z22" i="33"/>
  <c r="Z23" i="29"/>
  <c r="Z27" i="29" s="1"/>
  <c r="AJ22" i="26"/>
  <c r="AJ27" i="26" s="1"/>
  <c r="M63" i="35" s="1"/>
  <c r="R63" i="35" s="1"/>
  <c r="F54" i="22"/>
  <c r="R103" i="22"/>
  <c r="Z96" i="26"/>
  <c r="AA57" i="26"/>
  <c r="AA69" i="26"/>
  <c r="AR90" i="28"/>
  <c r="AS54" i="29"/>
  <c r="Z12" i="29"/>
  <c r="AI37" i="29"/>
  <c r="AS35" i="29"/>
  <c r="AR36" i="30"/>
  <c r="G23" i="32"/>
  <c r="G27" i="32" s="1"/>
  <c r="M270" i="35" s="1"/>
  <c r="R270" i="35" s="1"/>
  <c r="AJ24" i="33"/>
  <c r="AJ27" i="33" s="1"/>
  <c r="M329" i="35" s="1"/>
  <c r="R329" i="35" s="1"/>
  <c r="AS45" i="22"/>
  <c r="G44" i="29"/>
  <c r="AH115" i="22"/>
  <c r="Z15" i="32"/>
  <c r="AR15" i="31"/>
  <c r="AI15" i="31"/>
  <c r="F33" i="22"/>
  <c r="Q11" i="22"/>
  <c r="AA95" i="22"/>
  <c r="AJ53" i="22"/>
  <c r="AI86" i="22"/>
  <c r="AS112" i="22"/>
  <c r="Z109" i="26"/>
  <c r="AS62" i="26"/>
  <c r="AA9" i="27"/>
  <c r="G60" i="28"/>
  <c r="AS23" i="29"/>
  <c r="AJ39" i="30"/>
  <c r="AJ82" i="32"/>
  <c r="G42" i="32"/>
  <c r="AJ20" i="33"/>
  <c r="F55" i="33"/>
  <c r="AI32" i="26"/>
  <c r="AJ66" i="30"/>
  <c r="AJ70" i="31"/>
  <c r="AJ14" i="30"/>
  <c r="Z67" i="22"/>
  <c r="AS108" i="22"/>
  <c r="AS113" i="26"/>
  <c r="F88" i="26"/>
  <c r="AA53" i="26"/>
  <c r="G32" i="28"/>
  <c r="F55" i="28"/>
  <c r="AA41" i="29"/>
  <c r="Z87" i="30"/>
  <c r="F9" i="31"/>
  <c r="F15" i="31" s="1"/>
  <c r="G64" i="31"/>
  <c r="Z84" i="33"/>
  <c r="Z38" i="33"/>
  <c r="AI64" i="30"/>
  <c r="AA46" i="30"/>
  <c r="Z23" i="22"/>
  <c r="Z45" i="28"/>
  <c r="AI92" i="30"/>
  <c r="Z20" i="30"/>
  <c r="AJ9" i="30"/>
  <c r="AR106" i="31"/>
  <c r="F53" i="32"/>
  <c r="AS81" i="33"/>
  <c r="AR64" i="33"/>
  <c r="AA43" i="22"/>
  <c r="AI110" i="22"/>
  <c r="Z92" i="26"/>
  <c r="AJ41" i="26"/>
  <c r="AA90" i="27"/>
  <c r="Z56" i="27"/>
  <c r="AR52" i="27"/>
  <c r="Q106" i="28"/>
  <c r="AI92" i="28"/>
  <c r="AI103" i="28"/>
  <c r="AI23" i="29"/>
  <c r="AI68" i="31"/>
  <c r="AR22" i="31"/>
  <c r="AA9" i="31"/>
  <c r="AA15" i="31" s="1"/>
  <c r="M245" i="35" s="1"/>
  <c r="F113" i="32"/>
  <c r="AJ60" i="32"/>
  <c r="G63" i="33"/>
  <c r="AR22" i="33"/>
  <c r="F46" i="28"/>
  <c r="AS34" i="29"/>
  <c r="AR32" i="30"/>
  <c r="F111" i="26"/>
  <c r="R96" i="27"/>
  <c r="G9" i="31"/>
  <c r="G15" i="31" s="1"/>
  <c r="M231" i="35" s="1"/>
  <c r="AA33" i="31"/>
  <c r="AI57" i="33"/>
  <c r="F59" i="29"/>
  <c r="G34" i="32"/>
  <c r="G112" i="22"/>
  <c r="G89" i="22"/>
  <c r="AI89" i="22"/>
  <c r="AI102" i="26"/>
  <c r="Z22" i="27"/>
  <c r="Z86" i="27"/>
  <c r="AS80" i="28"/>
  <c r="AJ80" i="28"/>
  <c r="AI58" i="28"/>
  <c r="AR64" i="29"/>
  <c r="AS94" i="30"/>
  <c r="Q89" i="30"/>
  <c r="AI53" i="30"/>
  <c r="Z103" i="31"/>
  <c r="AS111" i="32"/>
  <c r="F99" i="32"/>
  <c r="G53" i="22"/>
  <c r="F33" i="32"/>
  <c r="AA40" i="26"/>
  <c r="Q110" i="28"/>
  <c r="Z101" i="26"/>
  <c r="AA85" i="28"/>
  <c r="AA32" i="28"/>
  <c r="F101" i="30"/>
  <c r="AR53" i="33"/>
  <c r="AS40" i="29"/>
  <c r="AS32" i="22"/>
  <c r="AJ46" i="27"/>
  <c r="F105" i="27"/>
  <c r="AJ97" i="27"/>
  <c r="AI21" i="27"/>
  <c r="AR93" i="27"/>
  <c r="Z101" i="29"/>
  <c r="AI110" i="30"/>
  <c r="G108" i="30"/>
  <c r="Z85" i="31"/>
  <c r="F59" i="31"/>
  <c r="AA23" i="31"/>
  <c r="Z101" i="32"/>
  <c r="AS21" i="27"/>
  <c r="F110" i="26"/>
  <c r="F70" i="26"/>
  <c r="AR107" i="28"/>
  <c r="AI110" i="28"/>
  <c r="AJ107" i="29"/>
  <c r="F66" i="29"/>
  <c r="AI98" i="31"/>
  <c r="AJ22" i="31"/>
  <c r="AJ99" i="32"/>
  <c r="Z65" i="33"/>
  <c r="Z55" i="33"/>
  <c r="AR59" i="30"/>
  <c r="Q89" i="22"/>
  <c r="AR101" i="26"/>
  <c r="F105" i="26"/>
  <c r="AR69" i="31"/>
  <c r="AR85" i="31"/>
  <c r="AR63" i="32"/>
  <c r="Z82" i="29"/>
  <c r="F24" i="32"/>
  <c r="AA59" i="22"/>
  <c r="AI69" i="26"/>
  <c r="AA96" i="27"/>
  <c r="AI64" i="29"/>
  <c r="AI9" i="29"/>
  <c r="R87" i="29"/>
  <c r="AS96" i="30"/>
  <c r="Q87" i="31"/>
  <c r="AJ111" i="22"/>
  <c r="AR45" i="26"/>
  <c r="Z11" i="28"/>
  <c r="Q82" i="29"/>
  <c r="E15" i="31"/>
  <c r="I231" i="35" s="1"/>
  <c r="K231" i="35" s="1"/>
  <c r="G21" i="31"/>
  <c r="E27" i="32"/>
  <c r="I270" i="35" s="1"/>
  <c r="K270" i="35" s="1"/>
  <c r="AR11" i="30"/>
  <c r="AR92" i="27"/>
  <c r="AR106" i="27"/>
  <c r="AA109" i="28"/>
  <c r="AJ88" i="28"/>
  <c r="AJ82" i="29"/>
  <c r="AR95" i="30"/>
  <c r="Z101" i="31"/>
  <c r="AJ45" i="33"/>
  <c r="AJ82" i="22"/>
  <c r="AI52" i="28"/>
  <c r="AR94" i="31"/>
  <c r="AR104" i="32"/>
  <c r="Z78" i="32"/>
  <c r="AI86" i="32"/>
  <c r="Z91" i="22"/>
  <c r="AJ67" i="26"/>
  <c r="AH71" i="28"/>
  <c r="I141" i="35" s="1"/>
  <c r="K141" i="35" s="1"/>
  <c r="G37" i="22"/>
  <c r="AS102" i="32"/>
  <c r="AI102" i="33"/>
  <c r="AJ39" i="32"/>
  <c r="AA108" i="22"/>
  <c r="AI112" i="26"/>
  <c r="AA68" i="26"/>
  <c r="AJ85" i="27"/>
  <c r="F86" i="28"/>
  <c r="AJ79" i="28"/>
  <c r="F53" i="28"/>
  <c r="AR100" i="29"/>
  <c r="Z67" i="31"/>
  <c r="AR46" i="31"/>
  <c r="AJ52" i="30"/>
  <c r="F36" i="27"/>
  <c r="AI21" i="26"/>
  <c r="AR78" i="32"/>
  <c r="AS99" i="22"/>
  <c r="AA56" i="29"/>
  <c r="AA65" i="27"/>
  <c r="AS52" i="32"/>
  <c r="AI112" i="29"/>
  <c r="AA60" i="31"/>
  <c r="AR55" i="31"/>
  <c r="F38" i="31"/>
  <c r="F53" i="31"/>
  <c r="F41" i="29"/>
  <c r="AJ41" i="29"/>
  <c r="AR10" i="22"/>
  <c r="G65" i="26"/>
  <c r="F22" i="26"/>
  <c r="AA106" i="27"/>
  <c r="AI84" i="30"/>
  <c r="AJ38" i="30"/>
  <c r="G37" i="31"/>
  <c r="Z62" i="32"/>
  <c r="AR57" i="27"/>
  <c r="F87" i="32"/>
  <c r="AS106" i="30"/>
  <c r="Z58" i="28"/>
  <c r="E49" i="35"/>
  <c r="P49" i="35" s="1"/>
  <c r="E63" i="35"/>
  <c r="P63" i="35" s="1"/>
  <c r="E42" i="35"/>
  <c r="E56" i="35"/>
  <c r="P56" i="35" s="1"/>
  <c r="E70" i="35"/>
  <c r="P70" i="35" s="1"/>
  <c r="Q82" i="32"/>
  <c r="Q82" i="28"/>
  <c r="AJ88" i="26"/>
  <c r="Q69" i="29"/>
  <c r="AI79" i="31"/>
  <c r="AI43" i="31"/>
  <c r="R21" i="31"/>
  <c r="G36" i="32"/>
  <c r="R84" i="28"/>
  <c r="AR55" i="30"/>
  <c r="R82" i="30"/>
  <c r="F67" i="26"/>
  <c r="R90" i="31"/>
  <c r="Q69" i="32"/>
  <c r="R42" i="30"/>
  <c r="Q90" i="22"/>
  <c r="AR94" i="28"/>
  <c r="AJ83" i="28"/>
  <c r="Q33" i="29"/>
  <c r="AA13" i="22"/>
  <c r="AJ32" i="22"/>
  <c r="AS94" i="22"/>
  <c r="Z78" i="27"/>
  <c r="AA55" i="28"/>
  <c r="F35" i="28"/>
  <c r="AI85" i="32"/>
  <c r="AS24" i="27"/>
  <c r="Q88" i="26"/>
  <c r="R21" i="29"/>
  <c r="F62" i="22"/>
  <c r="Z33" i="22"/>
  <c r="AA90" i="22"/>
  <c r="AI63" i="22"/>
  <c r="AJ11" i="22"/>
  <c r="AR107" i="26"/>
  <c r="F100" i="26"/>
  <c r="F64" i="26"/>
  <c r="Z52" i="26"/>
  <c r="F113" i="28"/>
  <c r="F69" i="28"/>
  <c r="AJ40" i="29"/>
  <c r="AA108" i="30"/>
  <c r="AA84" i="30"/>
  <c r="F32" i="30"/>
  <c r="AR43" i="32"/>
  <c r="G54" i="32"/>
  <c r="AI67" i="32"/>
  <c r="F112" i="33"/>
  <c r="F110" i="33"/>
  <c r="AS106" i="33"/>
  <c r="AJ85" i="33"/>
  <c r="AI35" i="33"/>
  <c r="AR42" i="33"/>
  <c r="AR67" i="28"/>
  <c r="F9" i="30"/>
  <c r="F67" i="27"/>
  <c r="Y27" i="33"/>
  <c r="I322" i="35" s="1"/>
  <c r="K322" i="35" s="1"/>
  <c r="AS44" i="22"/>
  <c r="AI100" i="27"/>
  <c r="AI67" i="28"/>
  <c r="G66" i="28"/>
  <c r="Z99" i="29"/>
  <c r="AS86" i="29"/>
  <c r="AI21" i="29"/>
  <c r="AI106" i="30"/>
  <c r="AI113" i="31"/>
  <c r="AA21" i="31"/>
  <c r="AA112" i="33"/>
  <c r="R9" i="31"/>
  <c r="AI56" i="33"/>
  <c r="AI69" i="30"/>
  <c r="AA55" i="29"/>
  <c r="AA12" i="30"/>
  <c r="AS38" i="22"/>
  <c r="AS82" i="26"/>
  <c r="R109" i="27"/>
  <c r="Z93" i="27"/>
  <c r="AS106" i="28"/>
  <c r="G113" i="22"/>
  <c r="AS35" i="22"/>
  <c r="Z99" i="26"/>
  <c r="AR87" i="26"/>
  <c r="AI91" i="26"/>
  <c r="R69" i="26"/>
  <c r="Q78" i="27"/>
  <c r="AI96" i="28"/>
  <c r="Z111" i="28"/>
  <c r="AR84" i="29"/>
  <c r="R102" i="29"/>
  <c r="AS53" i="29"/>
  <c r="AJ42" i="29"/>
  <c r="AS37" i="30"/>
  <c r="F106" i="31"/>
  <c r="AJ35" i="31"/>
  <c r="AR91" i="32"/>
  <c r="AJ84" i="32"/>
  <c r="AR92" i="33"/>
  <c r="AI68" i="30"/>
  <c r="Z54" i="28"/>
  <c r="F22" i="32"/>
  <c r="F42" i="22"/>
  <c r="AJ102" i="22"/>
  <c r="AR98" i="22"/>
  <c r="AR93" i="26"/>
  <c r="G40" i="26"/>
  <c r="G86" i="27"/>
  <c r="AA108" i="28"/>
  <c r="E16" i="29"/>
  <c r="F113" i="30"/>
  <c r="AR97" i="30"/>
  <c r="Q13" i="30"/>
  <c r="Q9" i="31"/>
  <c r="AR41" i="31"/>
  <c r="Z99" i="32"/>
  <c r="AI63" i="32"/>
  <c r="AA46" i="32"/>
  <c r="Z102" i="33"/>
  <c r="AI81" i="33"/>
  <c r="AR54" i="33"/>
  <c r="G21" i="33"/>
  <c r="F9" i="29"/>
  <c r="E15" i="29"/>
  <c r="I155" i="35" s="1"/>
  <c r="K155" i="35" s="1"/>
  <c r="AA22" i="26"/>
  <c r="G12" i="22"/>
  <c r="AA82" i="22"/>
  <c r="AI20" i="22"/>
  <c r="G42" i="26"/>
  <c r="AJ37" i="26"/>
  <c r="F20" i="26"/>
  <c r="AA84" i="27"/>
  <c r="AR83" i="28"/>
  <c r="Q107" i="29"/>
  <c r="AA78" i="29"/>
  <c r="AJ97" i="30"/>
  <c r="F95" i="30"/>
  <c r="AI82" i="30"/>
  <c r="AR63" i="31"/>
  <c r="AI107" i="32"/>
  <c r="AI41" i="32"/>
  <c r="R24" i="32"/>
  <c r="AI98" i="33"/>
  <c r="R58" i="33"/>
  <c r="AA54" i="30"/>
  <c r="AI23" i="32"/>
  <c r="AI27" i="32" s="1"/>
  <c r="G14" i="27"/>
  <c r="AS111" i="22"/>
  <c r="F87" i="26"/>
  <c r="Z14" i="26"/>
  <c r="R95" i="27"/>
  <c r="AI13" i="27"/>
  <c r="AI88" i="27"/>
  <c r="AA83" i="28"/>
  <c r="AR62" i="28"/>
  <c r="AI24" i="28"/>
  <c r="Z39" i="28"/>
  <c r="G78" i="29"/>
  <c r="AS37" i="29"/>
  <c r="AR21" i="29"/>
  <c r="AA9" i="30"/>
  <c r="Z95" i="31"/>
  <c r="AR95" i="31"/>
  <c r="AR101" i="32"/>
  <c r="AA33" i="32"/>
  <c r="AS23" i="32"/>
  <c r="AS69" i="30"/>
  <c r="AI110" i="27"/>
  <c r="Z105" i="27"/>
  <c r="Z68" i="29"/>
  <c r="G23" i="27"/>
  <c r="G45" i="31"/>
  <c r="AR59" i="27"/>
  <c r="AH28" i="28"/>
  <c r="Z24" i="32"/>
  <c r="AI109" i="31"/>
  <c r="G94" i="31"/>
  <c r="AJ82" i="31"/>
  <c r="AA87" i="32"/>
  <c r="AA65" i="30"/>
  <c r="AJ59" i="28"/>
  <c r="AR68" i="33"/>
  <c r="AJ54" i="30"/>
  <c r="AI112" i="27"/>
  <c r="F55" i="27"/>
  <c r="F91" i="27"/>
  <c r="AA63" i="28"/>
  <c r="Z88" i="28"/>
  <c r="AJ38" i="28"/>
  <c r="G52" i="28"/>
  <c r="Z32" i="29"/>
  <c r="F32" i="29"/>
  <c r="G84" i="26"/>
  <c r="Z20" i="27"/>
  <c r="F109" i="28"/>
  <c r="AI86" i="30"/>
  <c r="AR93" i="31"/>
  <c r="F88" i="31"/>
  <c r="AJ59" i="32"/>
  <c r="G58" i="32"/>
  <c r="AJ111" i="33"/>
  <c r="F56" i="33"/>
  <c r="G63" i="30"/>
  <c r="Z34" i="32"/>
  <c r="E28" i="27"/>
  <c r="G60" i="31"/>
  <c r="AI43" i="27"/>
  <c r="AR99" i="26"/>
  <c r="AS55" i="26"/>
  <c r="G92" i="27"/>
  <c r="F106" i="28"/>
  <c r="G68" i="28"/>
  <c r="G100" i="29"/>
  <c r="AJ55" i="29"/>
  <c r="AS42" i="29"/>
  <c r="AR109" i="30"/>
  <c r="AI94" i="31"/>
  <c r="F82" i="31"/>
  <c r="AS23" i="31"/>
  <c r="AS27" i="31" s="1"/>
  <c r="M260" i="35" s="1"/>
  <c r="R260" i="35" s="1"/>
  <c r="Z93" i="32"/>
  <c r="AR108" i="33"/>
  <c r="AA66" i="33"/>
  <c r="Z56" i="33"/>
  <c r="F84" i="33"/>
  <c r="AR32" i="26"/>
  <c r="E28" i="32"/>
  <c r="AI36" i="31"/>
  <c r="G70" i="22"/>
  <c r="AA34" i="26"/>
  <c r="AH16" i="27"/>
  <c r="G46" i="29"/>
  <c r="AA58" i="31"/>
  <c r="AA55" i="32"/>
  <c r="AQ27" i="31"/>
  <c r="I260" i="35" s="1"/>
  <c r="K260" i="35" s="1"/>
  <c r="AQ28" i="31"/>
  <c r="G40" i="29"/>
  <c r="Q102" i="30"/>
  <c r="Q54" i="30"/>
  <c r="Q20" i="33"/>
  <c r="R41" i="33"/>
  <c r="Q86" i="27"/>
  <c r="Q97" i="32"/>
  <c r="Q53" i="27"/>
  <c r="Q99" i="31"/>
  <c r="Q55" i="32"/>
  <c r="R89" i="27"/>
  <c r="R99" i="22"/>
  <c r="R102" i="27"/>
  <c r="AR46" i="32"/>
  <c r="R100" i="29"/>
  <c r="Q20" i="22"/>
  <c r="R62" i="33"/>
  <c r="R97" i="28"/>
  <c r="R52" i="28"/>
  <c r="R113" i="31"/>
  <c r="R94" i="29"/>
  <c r="Q112" i="28"/>
  <c r="Q45" i="33"/>
  <c r="Q68" i="33"/>
  <c r="Q59" i="30"/>
  <c r="Q113" i="28"/>
  <c r="Q84" i="27"/>
  <c r="Q98" i="33"/>
  <c r="R52" i="33"/>
  <c r="Q105" i="26"/>
  <c r="R113" i="33"/>
  <c r="Q112" i="31"/>
  <c r="Q94" i="31"/>
  <c r="R34" i="32"/>
  <c r="R110" i="22"/>
  <c r="R66" i="27"/>
  <c r="Q57" i="28"/>
  <c r="Q63" i="30"/>
  <c r="Q70" i="32"/>
  <c r="R96" i="30"/>
  <c r="R104" i="31"/>
  <c r="Q101" i="29"/>
  <c r="Q46" i="33"/>
  <c r="Q97" i="29"/>
  <c r="Q92" i="32"/>
  <c r="Q86" i="28"/>
  <c r="Q55" i="28"/>
  <c r="AS42" i="22"/>
  <c r="Q99" i="28"/>
  <c r="R113" i="30"/>
  <c r="R62" i="29"/>
  <c r="Q66" i="28"/>
  <c r="Q86" i="30"/>
  <c r="R91" i="33"/>
  <c r="R93" i="26"/>
  <c r="Q39" i="28"/>
  <c r="Q112" i="29"/>
  <c r="Q34" i="29"/>
  <c r="R108" i="30"/>
  <c r="Q46" i="32"/>
  <c r="Q69" i="33"/>
  <c r="Q107" i="28"/>
  <c r="Q93" i="22"/>
  <c r="Q54" i="28"/>
  <c r="R86" i="31"/>
  <c r="Q100" i="33"/>
  <c r="Q20" i="31"/>
  <c r="Q60" i="33"/>
  <c r="R57" i="29"/>
  <c r="Q63" i="31"/>
  <c r="Q102" i="32"/>
  <c r="Q66" i="32"/>
  <c r="R39" i="22"/>
  <c r="R103" i="33"/>
  <c r="R103" i="32"/>
  <c r="Q100" i="32"/>
  <c r="R45" i="27"/>
  <c r="Q101" i="30"/>
  <c r="R102" i="26"/>
  <c r="Q95" i="29"/>
  <c r="Q20" i="29"/>
  <c r="R20" i="32"/>
  <c r="Q54" i="27"/>
  <c r="R95" i="32"/>
  <c r="Q12" i="30"/>
  <c r="R24" i="22"/>
  <c r="Q82" i="22"/>
  <c r="R67" i="26"/>
  <c r="R56" i="30"/>
  <c r="R24" i="33"/>
  <c r="R87" i="22"/>
  <c r="R77" i="28"/>
  <c r="Q39" i="29"/>
  <c r="Q86" i="32"/>
  <c r="Q42" i="32"/>
  <c r="Q93" i="27"/>
  <c r="R113" i="32"/>
  <c r="Q82" i="27"/>
  <c r="Q103" i="26"/>
  <c r="R108" i="22"/>
  <c r="R106" i="32"/>
  <c r="Q79" i="27"/>
  <c r="Q45" i="31"/>
  <c r="AQ15" i="22"/>
  <c r="Q23" i="27"/>
  <c r="R90" i="33"/>
  <c r="R40" i="28"/>
  <c r="R100" i="26"/>
  <c r="R45" i="28"/>
  <c r="R93" i="29"/>
  <c r="R55" i="30"/>
  <c r="Q38" i="31"/>
  <c r="Q82" i="33"/>
  <c r="Q35" i="30"/>
  <c r="AJ89" i="27"/>
  <c r="R112" i="26"/>
  <c r="Z14" i="29"/>
  <c r="R9" i="30"/>
  <c r="Q90" i="32"/>
  <c r="AS100" i="30"/>
  <c r="AJ87" i="28"/>
  <c r="R78" i="29"/>
  <c r="G87" i="30"/>
  <c r="AS52" i="30"/>
  <c r="Q92" i="31"/>
  <c r="AJ88" i="31"/>
  <c r="AA58" i="32"/>
  <c r="Z64" i="32"/>
  <c r="AR112" i="33"/>
  <c r="R57" i="33"/>
  <c r="AI57" i="26"/>
  <c r="AR10" i="27"/>
  <c r="Z9" i="31"/>
  <c r="Z15" i="31" s="1"/>
  <c r="Y15" i="26"/>
  <c r="I55" i="35" s="1"/>
  <c r="K55" i="35" s="1"/>
  <c r="AR9" i="22"/>
  <c r="Z110" i="26"/>
  <c r="F79" i="26"/>
  <c r="Q64" i="27"/>
  <c r="R108" i="28"/>
  <c r="AI112" i="30"/>
  <c r="AR107" i="31"/>
  <c r="R110" i="32"/>
  <c r="AI54" i="32"/>
  <c r="AQ27" i="27"/>
  <c r="I108" i="35" s="1"/>
  <c r="K108" i="35" s="1"/>
  <c r="AR12" i="29"/>
  <c r="AR56" i="32"/>
  <c r="Q44" i="32"/>
  <c r="Q87" i="28"/>
  <c r="R60" i="28"/>
  <c r="G52" i="29"/>
  <c r="Z70" i="29"/>
  <c r="Q94" i="30"/>
  <c r="R91" i="31"/>
  <c r="R93" i="31"/>
  <c r="Q56" i="33"/>
  <c r="R36" i="33"/>
  <c r="AS57" i="30"/>
  <c r="R54" i="32"/>
  <c r="AQ16" i="22"/>
  <c r="AH48" i="33"/>
  <c r="R79" i="22"/>
  <c r="Q98" i="27"/>
  <c r="R87" i="27"/>
  <c r="R92" i="28"/>
  <c r="AS57" i="28"/>
  <c r="E71" i="28"/>
  <c r="I120" i="35" s="1"/>
  <c r="K120" i="35" s="1"/>
  <c r="AI89" i="29"/>
  <c r="AQ47" i="29"/>
  <c r="I185" i="35" s="1"/>
  <c r="K185" i="35" s="1"/>
  <c r="Q81" i="30"/>
  <c r="F52" i="31"/>
  <c r="Q112" i="33"/>
  <c r="Q79" i="33"/>
  <c r="AI40" i="30"/>
  <c r="R22" i="33"/>
  <c r="R77" i="22"/>
  <c r="Q21" i="22"/>
  <c r="AJ99" i="22"/>
  <c r="Q96" i="26"/>
  <c r="Z79" i="26"/>
  <c r="AR97" i="27"/>
  <c r="Z66" i="29"/>
  <c r="R40" i="29"/>
  <c r="R53" i="30"/>
  <c r="Q100" i="31"/>
  <c r="AR104" i="31"/>
  <c r="AI106" i="32"/>
  <c r="R106" i="33"/>
  <c r="Q95" i="33"/>
  <c r="R23" i="26"/>
  <c r="AJ42" i="31"/>
  <c r="F38" i="27"/>
  <c r="F45" i="26"/>
  <c r="AA66" i="28"/>
  <c r="F40" i="27"/>
  <c r="AJ101" i="28"/>
  <c r="Y15" i="31"/>
  <c r="I245" i="35" s="1"/>
  <c r="K245" i="35" s="1"/>
  <c r="AR99" i="32"/>
  <c r="G34" i="26"/>
  <c r="Q90" i="27"/>
  <c r="AS112" i="28"/>
  <c r="AA60" i="29"/>
  <c r="AI43" i="30"/>
  <c r="Z92" i="33"/>
  <c r="Z57" i="32"/>
  <c r="AQ28" i="22"/>
  <c r="F95" i="29"/>
  <c r="Q21" i="30"/>
  <c r="AI44" i="28"/>
  <c r="R20" i="28"/>
  <c r="AS102" i="29"/>
  <c r="F79" i="29"/>
  <c r="R24" i="29"/>
  <c r="E27" i="26"/>
  <c r="I42" i="35" s="1"/>
  <c r="K42" i="35" s="1"/>
  <c r="G41" i="31"/>
  <c r="R101" i="33"/>
  <c r="R101" i="26"/>
  <c r="Z62" i="33"/>
  <c r="E15" i="22"/>
  <c r="E15" i="30"/>
  <c r="I193" i="35" s="1"/>
  <c r="K193" i="35" s="1"/>
  <c r="AH47" i="22"/>
  <c r="Y72" i="32"/>
  <c r="G23" i="31"/>
  <c r="P16" i="27"/>
  <c r="R81" i="22"/>
  <c r="R106" i="22"/>
  <c r="AA11" i="22"/>
  <c r="Q106" i="26"/>
  <c r="R35" i="26"/>
  <c r="R39" i="27"/>
  <c r="AA112" i="28"/>
  <c r="Z14" i="28"/>
  <c r="AS104" i="29"/>
  <c r="Q32" i="29"/>
  <c r="AJ54" i="29"/>
  <c r="G77" i="30"/>
  <c r="Q98" i="30"/>
  <c r="Y48" i="31"/>
  <c r="R85" i="33"/>
  <c r="F39" i="33"/>
  <c r="Q54" i="33"/>
  <c r="F53" i="33"/>
  <c r="Q85" i="31"/>
  <c r="Q62" i="27"/>
  <c r="AQ16" i="33"/>
  <c r="R44" i="22"/>
  <c r="AI45" i="28"/>
  <c r="AS60" i="27"/>
  <c r="AR92" i="31"/>
  <c r="Z102" i="26"/>
  <c r="AS113" i="27"/>
  <c r="Q66" i="31"/>
  <c r="AI39" i="33"/>
  <c r="Z38" i="31"/>
  <c r="F60" i="27"/>
  <c r="Z59" i="33"/>
  <c r="AA34" i="30"/>
  <c r="Q112" i="30"/>
  <c r="R113" i="22"/>
  <c r="R98" i="26"/>
  <c r="F62" i="26"/>
  <c r="P27" i="29"/>
  <c r="I163" i="35" s="1"/>
  <c r="K163" i="35" s="1"/>
  <c r="R98" i="22"/>
  <c r="AI43" i="22"/>
  <c r="Q91" i="26"/>
  <c r="R62" i="26"/>
  <c r="Q32" i="27"/>
  <c r="R107" i="27"/>
  <c r="F101" i="27"/>
  <c r="AJ40" i="27"/>
  <c r="Q11" i="27"/>
  <c r="Q102" i="28"/>
  <c r="Z110" i="28"/>
  <c r="R85" i="29"/>
  <c r="AJ68" i="29"/>
  <c r="AJ94" i="29"/>
  <c r="AS63" i="30"/>
  <c r="R84" i="31"/>
  <c r="AS78" i="31"/>
  <c r="Q39" i="31"/>
  <c r="R54" i="31"/>
  <c r="AR95" i="32"/>
  <c r="Q88" i="32"/>
  <c r="Q40" i="32"/>
  <c r="Q22" i="32"/>
  <c r="Q86" i="33"/>
  <c r="G102" i="33"/>
  <c r="Q81" i="33"/>
  <c r="AI89" i="33"/>
  <c r="Q55" i="33"/>
  <c r="Q42" i="33"/>
  <c r="Q43" i="22"/>
  <c r="G53" i="29"/>
  <c r="Z65" i="28"/>
  <c r="AI60" i="27"/>
  <c r="Q33" i="32"/>
  <c r="R22" i="29"/>
  <c r="R27" i="29" s="1"/>
  <c r="M163" i="35" s="1"/>
  <c r="R163" i="35" s="1"/>
  <c r="Q83" i="28"/>
  <c r="P28" i="29"/>
  <c r="Q46" i="30"/>
  <c r="AR53" i="30"/>
  <c r="G86" i="33"/>
  <c r="AR9" i="33"/>
  <c r="AR15" i="33" s="1"/>
  <c r="Q22" i="22"/>
  <c r="R94" i="22"/>
  <c r="AS21" i="22"/>
  <c r="AI93" i="26"/>
  <c r="R90" i="26"/>
  <c r="Q87" i="26"/>
  <c r="G68" i="26"/>
  <c r="F9" i="27"/>
  <c r="Q100" i="28"/>
  <c r="Q46" i="28"/>
  <c r="Q67" i="29"/>
  <c r="AA60" i="30"/>
  <c r="R103" i="31"/>
  <c r="Q109" i="31"/>
  <c r="Q46" i="31"/>
  <c r="R32" i="32"/>
  <c r="AJ91" i="33"/>
  <c r="AS9" i="33"/>
  <c r="AS15" i="33" s="1"/>
  <c r="M335" i="35" s="1"/>
  <c r="AS46" i="30"/>
  <c r="AA10" i="29"/>
  <c r="AH47" i="33"/>
  <c r="I330" i="35" s="1"/>
  <c r="K330" i="35" s="1"/>
  <c r="R100" i="22"/>
  <c r="AA34" i="27"/>
  <c r="AJ40" i="32"/>
  <c r="AI52" i="32"/>
  <c r="F33" i="28"/>
  <c r="G86" i="22"/>
  <c r="AJ85" i="22"/>
  <c r="R60" i="26"/>
  <c r="R89" i="26"/>
  <c r="AJ56" i="26"/>
  <c r="R99" i="27"/>
  <c r="Q46" i="27"/>
  <c r="F20" i="27"/>
  <c r="F27" i="27" s="1"/>
  <c r="F41" i="27"/>
  <c r="AI91" i="28"/>
  <c r="Q85" i="28"/>
  <c r="AR10" i="28"/>
  <c r="Z64" i="29"/>
  <c r="AA32" i="30"/>
  <c r="Q95" i="31"/>
  <c r="Q79" i="32"/>
  <c r="R59" i="32"/>
  <c r="Q83" i="33"/>
  <c r="AR53" i="27"/>
  <c r="AI38" i="32"/>
  <c r="AA63" i="29"/>
  <c r="AR58" i="28"/>
  <c r="AA44" i="22"/>
  <c r="AS62" i="27"/>
  <c r="AR55" i="27"/>
  <c r="Q104" i="27"/>
  <c r="Q58" i="28"/>
  <c r="AA58" i="29"/>
  <c r="R109" i="30"/>
  <c r="AI102" i="30"/>
  <c r="R111" i="30"/>
  <c r="F39" i="30"/>
  <c r="Q96" i="31"/>
  <c r="Z104" i="31"/>
  <c r="Q52" i="31"/>
  <c r="Q109" i="32"/>
  <c r="Z105" i="32"/>
  <c r="Q92" i="33"/>
  <c r="AH28" i="33"/>
  <c r="AI22" i="33"/>
  <c r="AI27" i="33" s="1"/>
  <c r="AS59" i="33"/>
  <c r="AA44" i="29"/>
  <c r="Z40" i="30"/>
  <c r="Z46" i="26"/>
  <c r="R86" i="22"/>
  <c r="Z110" i="22"/>
  <c r="Q97" i="22"/>
  <c r="Q80" i="22"/>
  <c r="AI113" i="26"/>
  <c r="Q104" i="26"/>
  <c r="G59" i="26"/>
  <c r="Q94" i="26"/>
  <c r="Z43" i="26"/>
  <c r="AR21" i="28"/>
  <c r="AR12" i="28"/>
  <c r="Q23" i="29"/>
  <c r="Q92" i="30"/>
  <c r="Q100" i="30"/>
  <c r="P15" i="31"/>
  <c r="I238" i="35" s="1"/>
  <c r="K238" i="35" s="1"/>
  <c r="F56" i="31"/>
  <c r="R24" i="31"/>
  <c r="AR103" i="33"/>
  <c r="Q109" i="33"/>
  <c r="R70" i="33"/>
  <c r="R32" i="33"/>
  <c r="G40" i="33"/>
  <c r="AR78" i="29"/>
  <c r="G54" i="31"/>
  <c r="AH27" i="33"/>
  <c r="I329" i="35" s="1"/>
  <c r="K329" i="35" s="1"/>
  <c r="G38" i="30"/>
  <c r="Z63" i="30"/>
  <c r="Q95" i="22"/>
  <c r="R112" i="22"/>
  <c r="AI79" i="22"/>
  <c r="AR110" i="26"/>
  <c r="R66" i="26"/>
  <c r="R54" i="26"/>
  <c r="AR21" i="26"/>
  <c r="R32" i="26"/>
  <c r="AS68" i="29"/>
  <c r="AJ58" i="29"/>
  <c r="AR52" i="29"/>
  <c r="R42" i="29"/>
  <c r="R63" i="29"/>
  <c r="R104" i="32"/>
  <c r="AR55" i="32"/>
  <c r="AS69" i="29"/>
  <c r="Z57" i="31"/>
  <c r="Z40" i="27"/>
  <c r="AI82" i="28"/>
  <c r="AR100" i="27"/>
  <c r="AI87" i="30"/>
  <c r="AS101" i="22"/>
  <c r="AA64" i="27"/>
  <c r="AR104" i="27"/>
  <c r="F32" i="27"/>
  <c r="R24" i="28"/>
  <c r="R106" i="30"/>
  <c r="Q82" i="31"/>
  <c r="G99" i="31"/>
  <c r="R58" i="31"/>
  <c r="AA60" i="32"/>
  <c r="Q37" i="33"/>
  <c r="Z11" i="27"/>
  <c r="Y15" i="22"/>
  <c r="AI70" i="26"/>
  <c r="R64" i="26"/>
  <c r="AI24" i="26"/>
  <c r="AQ28" i="26"/>
  <c r="Z62" i="27"/>
  <c r="F33" i="27"/>
  <c r="F62" i="27"/>
  <c r="Q36" i="27"/>
  <c r="Q42" i="28"/>
  <c r="AI41" i="28"/>
  <c r="F41" i="28"/>
  <c r="G105" i="29"/>
  <c r="Q88" i="30"/>
  <c r="AA98" i="31"/>
  <c r="AI52" i="31"/>
  <c r="R60" i="32"/>
  <c r="Q21" i="33"/>
  <c r="AS44" i="33"/>
  <c r="AR98" i="33"/>
  <c r="AS10" i="30"/>
  <c r="AA9" i="32"/>
  <c r="AA15" i="32" s="1"/>
  <c r="M283" i="35" s="1"/>
  <c r="AS27" i="28"/>
  <c r="M146" i="35" s="1"/>
  <c r="R146" i="35" s="1"/>
  <c r="AT120" i="31"/>
  <c r="AH15" i="29"/>
  <c r="I176" i="35" s="1"/>
  <c r="K176" i="35" s="1"/>
  <c r="E48" i="22"/>
  <c r="Q96" i="22"/>
  <c r="AR102" i="26"/>
  <c r="F45" i="22"/>
  <c r="Q55" i="26"/>
  <c r="Z57" i="27"/>
  <c r="R91" i="27"/>
  <c r="AS92" i="29"/>
  <c r="AS58" i="29"/>
  <c r="Q35" i="29"/>
  <c r="AI42" i="30"/>
  <c r="AI112" i="32"/>
  <c r="R112" i="32"/>
  <c r="AR9" i="32"/>
  <c r="AR15" i="32" s="1"/>
  <c r="F38" i="32"/>
  <c r="AS85" i="33"/>
  <c r="AH48" i="30"/>
  <c r="AQ16" i="30"/>
  <c r="Z56" i="28"/>
  <c r="G89" i="27"/>
  <c r="Z64" i="31"/>
  <c r="AI63" i="31"/>
  <c r="Y16" i="22"/>
  <c r="F34" i="22"/>
  <c r="AJ33" i="22"/>
  <c r="F87" i="27"/>
  <c r="AR38" i="28"/>
  <c r="AI106" i="29"/>
  <c r="R105" i="29"/>
  <c r="Q77" i="30"/>
  <c r="AR56" i="30"/>
  <c r="AR101" i="31"/>
  <c r="AS96" i="31"/>
  <c r="R89" i="32"/>
  <c r="F42" i="33"/>
  <c r="F41" i="30"/>
  <c r="F56" i="22"/>
  <c r="AJ23" i="22"/>
  <c r="AI90" i="28"/>
  <c r="AQ47" i="28"/>
  <c r="I147" i="35" s="1"/>
  <c r="K147" i="35" s="1"/>
  <c r="AS60" i="29"/>
  <c r="AS85" i="30"/>
  <c r="AR58" i="31"/>
  <c r="AA42" i="26"/>
  <c r="G32" i="26"/>
  <c r="E47" i="22"/>
  <c r="Z58" i="30"/>
  <c r="AR79" i="26"/>
  <c r="AI86" i="27"/>
  <c r="AI82" i="27"/>
  <c r="Q96" i="28"/>
  <c r="Q13" i="29"/>
  <c r="AR107" i="30"/>
  <c r="Q105" i="31"/>
  <c r="G86" i="32"/>
  <c r="Q108" i="33"/>
  <c r="AR52" i="33"/>
  <c r="Z102" i="32"/>
  <c r="AH71" i="26"/>
  <c r="I65" i="35" s="1"/>
  <c r="K65" i="35" s="1"/>
  <c r="Q65" i="26"/>
  <c r="AR92" i="28"/>
  <c r="AA102" i="29"/>
  <c r="R70" i="29"/>
  <c r="AJ103" i="30"/>
  <c r="R10" i="27"/>
  <c r="AR53" i="31"/>
  <c r="AH72" i="26"/>
  <c r="AQ16" i="32"/>
  <c r="AJ40" i="26"/>
  <c r="AI85" i="28"/>
  <c r="G69" i="33"/>
  <c r="G79" i="22"/>
  <c r="Q85" i="22"/>
  <c r="Z65" i="22"/>
  <c r="Z70" i="26"/>
  <c r="AR97" i="29"/>
  <c r="AJ44" i="29"/>
  <c r="AI41" i="31"/>
  <c r="G34" i="31"/>
  <c r="Q11" i="29"/>
  <c r="AR14" i="26"/>
  <c r="AJ96" i="33"/>
  <c r="Z110" i="33"/>
  <c r="G52" i="27"/>
  <c r="Q107" i="26"/>
  <c r="R38" i="27"/>
  <c r="Z105" i="29"/>
  <c r="AI81" i="30"/>
  <c r="R94" i="32"/>
  <c r="AS9" i="32"/>
  <c r="AS15" i="32" s="1"/>
  <c r="M297" i="35" s="1"/>
  <c r="AJ44" i="31"/>
  <c r="AI54" i="27"/>
  <c r="G65" i="22"/>
  <c r="AS79" i="22"/>
  <c r="Q85" i="26"/>
  <c r="Q112" i="27"/>
  <c r="AR42" i="30"/>
  <c r="G45" i="30"/>
  <c r="R89" i="33"/>
  <c r="Y16" i="32"/>
  <c r="AR24" i="29"/>
  <c r="AQ28" i="29"/>
  <c r="AQ27" i="29"/>
  <c r="I184" i="35" s="1"/>
  <c r="K184" i="35" s="1"/>
  <c r="E115" i="29"/>
  <c r="E114" i="29"/>
  <c r="I159" i="35" s="1"/>
  <c r="K159" i="35" s="1"/>
  <c r="AJ66" i="32"/>
  <c r="AH72" i="32"/>
  <c r="AI66" i="32"/>
  <c r="Z39" i="29"/>
  <c r="AA39" i="29"/>
  <c r="AA40" i="33"/>
  <c r="Z40" i="33"/>
  <c r="Z86" i="33"/>
  <c r="AA86" i="33"/>
  <c r="E28" i="33"/>
  <c r="E27" i="33"/>
  <c r="I308" i="35" s="1"/>
  <c r="K308" i="35" s="1"/>
  <c r="G24" i="33"/>
  <c r="G66" i="30"/>
  <c r="F66" i="30"/>
  <c r="G113" i="29"/>
  <c r="F113" i="29"/>
  <c r="AA42" i="27"/>
  <c r="Z42" i="27"/>
  <c r="AA42" i="33"/>
  <c r="Z42" i="33"/>
  <c r="AA96" i="31"/>
  <c r="Z96" i="31"/>
  <c r="G68" i="30"/>
  <c r="F68" i="30"/>
  <c r="Z20" i="28"/>
  <c r="AA20" i="28"/>
  <c r="Y27" i="31"/>
  <c r="I246" i="35" s="1"/>
  <c r="K246" i="35" s="1"/>
  <c r="Z24" i="31"/>
  <c r="Z27" i="31" s="1"/>
  <c r="Y28" i="31"/>
  <c r="Z21" i="33"/>
  <c r="AA21" i="33"/>
  <c r="Z68" i="28"/>
  <c r="AA68" i="28"/>
  <c r="AJ105" i="32"/>
  <c r="AI105" i="32"/>
  <c r="G99" i="33"/>
  <c r="F99" i="33"/>
  <c r="F53" i="26"/>
  <c r="AI13" i="30"/>
  <c r="AJ13" i="30"/>
  <c r="AJ108" i="30"/>
  <c r="AI108" i="30"/>
  <c r="AA79" i="27"/>
  <c r="Z79" i="27"/>
  <c r="AA85" i="22"/>
  <c r="Z85" i="22"/>
  <c r="AB120" i="22"/>
  <c r="AB121" i="22"/>
  <c r="AB119" i="22"/>
  <c r="F57" i="29"/>
  <c r="G57" i="29"/>
  <c r="F57" i="33"/>
  <c r="G57" i="33"/>
  <c r="AR34" i="27"/>
  <c r="AS34" i="27"/>
  <c r="AR33" i="31"/>
  <c r="AS33" i="31"/>
  <c r="AQ48" i="33"/>
  <c r="AR32" i="33"/>
  <c r="AI70" i="32"/>
  <c r="AJ70" i="32"/>
  <c r="AA111" i="32"/>
  <c r="Z111" i="32"/>
  <c r="AJ98" i="28"/>
  <c r="AI98" i="28"/>
  <c r="AJ100" i="30"/>
  <c r="AI100" i="30"/>
  <c r="G46" i="27"/>
  <c r="F46" i="27"/>
  <c r="AA94" i="28"/>
  <c r="Z94" i="28"/>
  <c r="AR46" i="26"/>
  <c r="AS46" i="26"/>
  <c r="AJ55" i="27"/>
  <c r="AH72" i="27"/>
  <c r="AR45" i="31"/>
  <c r="AS45" i="31"/>
  <c r="AS91" i="29"/>
  <c r="AR91" i="29"/>
  <c r="AS90" i="33"/>
  <c r="AR90" i="33"/>
  <c r="AI32" i="29"/>
  <c r="AJ32" i="29"/>
  <c r="AJ34" i="32"/>
  <c r="AI34" i="32"/>
  <c r="AI33" i="32"/>
  <c r="AJ33" i="32"/>
  <c r="AI33" i="22"/>
  <c r="Z54" i="29"/>
  <c r="AA54" i="29"/>
  <c r="AA54" i="32"/>
  <c r="Y71" i="32"/>
  <c r="I286" i="35" s="1"/>
  <c r="K286" i="35" s="1"/>
  <c r="AA97" i="27"/>
  <c r="Z97" i="27"/>
  <c r="Z98" i="33"/>
  <c r="AA98" i="33"/>
  <c r="G70" i="28"/>
  <c r="F70" i="28"/>
  <c r="F84" i="27"/>
  <c r="G84" i="27"/>
  <c r="E114" i="27"/>
  <c r="I83" i="35" s="1"/>
  <c r="K83" i="35" s="1"/>
  <c r="F85" i="31"/>
  <c r="G85" i="31"/>
  <c r="AJ95" i="26"/>
  <c r="AI95" i="26"/>
  <c r="AR65" i="28"/>
  <c r="AS65" i="28"/>
  <c r="Z36" i="22"/>
  <c r="AA36" i="22"/>
  <c r="E28" i="29"/>
  <c r="G20" i="29"/>
  <c r="F20" i="29"/>
  <c r="AS14" i="29"/>
  <c r="AR14" i="29"/>
  <c r="AS69" i="22"/>
  <c r="AR69" i="22"/>
  <c r="AI93" i="27"/>
  <c r="AJ93" i="27"/>
  <c r="AJ93" i="32"/>
  <c r="AI93" i="32"/>
  <c r="AJ22" i="28"/>
  <c r="AJ27" i="28" s="1"/>
  <c r="M139" i="35" s="1"/>
  <c r="R139" i="35" s="1"/>
  <c r="AI22" i="28"/>
  <c r="G109" i="32"/>
  <c r="F109" i="32"/>
  <c r="AA45" i="31"/>
  <c r="Z45" i="31"/>
  <c r="G23" i="29"/>
  <c r="F23" i="29"/>
  <c r="G24" i="30"/>
  <c r="F24" i="30"/>
  <c r="F65" i="27"/>
  <c r="G65" i="27"/>
  <c r="G62" i="32"/>
  <c r="F62" i="32"/>
  <c r="Z46" i="28"/>
  <c r="AA46" i="28"/>
  <c r="Z46" i="22"/>
  <c r="AA46" i="22"/>
  <c r="AA23" i="28"/>
  <c r="Z23" i="28"/>
  <c r="AA22" i="32"/>
  <c r="AA27" i="32" s="1"/>
  <c r="M284" i="35" s="1"/>
  <c r="R284" i="35" s="1"/>
  <c r="Y27" i="32"/>
  <c r="I284" i="35" s="1"/>
  <c r="K284" i="35" s="1"/>
  <c r="Y28" i="32"/>
  <c r="Z22" i="32"/>
  <c r="Z27" i="32" s="1"/>
  <c r="Z24" i="33"/>
  <c r="AA24" i="33"/>
  <c r="AH15" i="32"/>
  <c r="I290" i="35" s="1"/>
  <c r="K290" i="35" s="1"/>
  <c r="AH16" i="32"/>
  <c r="AI9" i="32"/>
  <c r="AI15" i="32" s="1"/>
  <c r="AJ9" i="32"/>
  <c r="AJ15" i="32" s="1"/>
  <c r="M290" i="35" s="1"/>
  <c r="AJ77" i="33"/>
  <c r="AI77" i="33"/>
  <c r="AH15" i="33"/>
  <c r="I328" i="35" s="1"/>
  <c r="K328" i="35" s="1"/>
  <c r="AH16" i="33"/>
  <c r="AJ9" i="33"/>
  <c r="AJ15" i="33" s="1"/>
  <c r="M328" i="35" s="1"/>
  <c r="AI9" i="33"/>
  <c r="AI15" i="33" s="1"/>
  <c r="F98" i="30"/>
  <c r="G98" i="30"/>
  <c r="AI13" i="22"/>
  <c r="AJ13" i="22"/>
  <c r="AJ110" i="26"/>
  <c r="AI110" i="26"/>
  <c r="Z82" i="27"/>
  <c r="AA82" i="27"/>
  <c r="AA80" i="30"/>
  <c r="Z80" i="30"/>
  <c r="Z79" i="33"/>
  <c r="AA79" i="33"/>
  <c r="AR36" i="31"/>
  <c r="AS36" i="31"/>
  <c r="AR35" i="31"/>
  <c r="AS35" i="31"/>
  <c r="AS35" i="33"/>
  <c r="AR35" i="33"/>
  <c r="AJ69" i="32"/>
  <c r="AI69" i="32"/>
  <c r="AJ97" i="26"/>
  <c r="AI97" i="26"/>
  <c r="F42" i="28"/>
  <c r="G42" i="28"/>
  <c r="AS38" i="29"/>
  <c r="AQ48" i="29"/>
  <c r="AS79" i="27"/>
  <c r="AR79" i="27"/>
  <c r="AR82" i="28"/>
  <c r="AS82" i="28"/>
  <c r="AR82" i="22"/>
  <c r="AS82" i="22"/>
  <c r="Z92" i="32"/>
  <c r="AA92" i="32"/>
  <c r="AR21" i="32"/>
  <c r="AQ27" i="32"/>
  <c r="I298" i="35" s="1"/>
  <c r="K298" i="35" s="1"/>
  <c r="AS21" i="32"/>
  <c r="AQ28" i="32"/>
  <c r="AS103" i="32"/>
  <c r="AR103" i="32"/>
  <c r="AS24" i="32"/>
  <c r="AR24" i="32"/>
  <c r="AS111" i="27"/>
  <c r="AR111" i="27"/>
  <c r="AA33" i="30"/>
  <c r="Z33" i="30"/>
  <c r="AA87" i="29"/>
  <c r="Z87" i="29"/>
  <c r="AQ27" i="28"/>
  <c r="I146" i="35" s="1"/>
  <c r="K146" i="35" s="1"/>
  <c r="Q57" i="30"/>
  <c r="AS62" i="30"/>
  <c r="Q37" i="30"/>
  <c r="R37" i="30"/>
  <c r="Q34" i="31"/>
  <c r="R34" i="31"/>
  <c r="Q85" i="27"/>
  <c r="R85" i="27"/>
  <c r="R84" i="29"/>
  <c r="Q84" i="29"/>
  <c r="R38" i="32"/>
  <c r="Q38" i="32"/>
  <c r="R96" i="33"/>
  <c r="Q96" i="33"/>
  <c r="R21" i="27"/>
  <c r="Q21" i="27"/>
  <c r="Q24" i="30"/>
  <c r="R24" i="30"/>
  <c r="Q101" i="27"/>
  <c r="R101" i="27"/>
  <c r="R53" i="28"/>
  <c r="Q53" i="28"/>
  <c r="R53" i="33"/>
  <c r="Q53" i="33"/>
  <c r="R97" i="26"/>
  <c r="Q97" i="26"/>
  <c r="Q97" i="31"/>
  <c r="R97" i="31"/>
  <c r="Q110" i="29"/>
  <c r="R110" i="29"/>
  <c r="AQ16" i="26"/>
  <c r="AQ15" i="26"/>
  <c r="I69" i="35" s="1"/>
  <c r="K69" i="35" s="1"/>
  <c r="Z36" i="26"/>
  <c r="Y48" i="26"/>
  <c r="Y47" i="26"/>
  <c r="I57" i="35" s="1"/>
  <c r="K57" i="35" s="1"/>
  <c r="AS66" i="32"/>
  <c r="AR66" i="32"/>
  <c r="AI58" i="33"/>
  <c r="AJ58" i="33"/>
  <c r="AH28" i="29"/>
  <c r="AH27" i="29"/>
  <c r="I177" i="35" s="1"/>
  <c r="K177" i="35" s="1"/>
  <c r="AJ24" i="29"/>
  <c r="AJ27" i="29" s="1"/>
  <c r="M177" i="35" s="1"/>
  <c r="R177" i="35" s="1"/>
  <c r="F60" i="30"/>
  <c r="G60" i="30"/>
  <c r="R109" i="28"/>
  <c r="Q109" i="28"/>
  <c r="AS110" i="32"/>
  <c r="AR110" i="32"/>
  <c r="AA41" i="30"/>
  <c r="Z41" i="30"/>
  <c r="G108" i="22"/>
  <c r="G107" i="26"/>
  <c r="E71" i="26"/>
  <c r="I44" i="35" s="1"/>
  <c r="K44" i="35" s="1"/>
  <c r="Z39" i="26"/>
  <c r="AJ103" i="22"/>
  <c r="AI103" i="29"/>
  <c r="AQ71" i="29"/>
  <c r="I186" i="35" s="1"/>
  <c r="K186" i="35" s="1"/>
  <c r="AS24" i="29"/>
  <c r="AS27" i="29" s="1"/>
  <c r="M184" i="35" s="1"/>
  <c r="R184" i="35" s="1"/>
  <c r="G103" i="31"/>
  <c r="F91" i="31"/>
  <c r="AJ20" i="31"/>
  <c r="AJ21" i="32"/>
  <c r="AJ27" i="32" s="1"/>
  <c r="M291" i="35" s="1"/>
  <c r="R291" i="35" s="1"/>
  <c r="AS65" i="29"/>
  <c r="Q33" i="27"/>
  <c r="R33" i="27"/>
  <c r="R36" i="29"/>
  <c r="Q36" i="29"/>
  <c r="R35" i="31"/>
  <c r="Q35" i="31"/>
  <c r="Q38" i="33"/>
  <c r="R38" i="33"/>
  <c r="P71" i="22"/>
  <c r="P72" i="22"/>
  <c r="R95" i="28"/>
  <c r="Q95" i="28"/>
  <c r="Q22" i="31"/>
  <c r="R22" i="31"/>
  <c r="Q40" i="30"/>
  <c r="R40" i="30"/>
  <c r="Q91" i="32"/>
  <c r="R91" i="32"/>
  <c r="R92" i="29"/>
  <c r="Q92" i="29"/>
  <c r="R102" i="31"/>
  <c r="Q102" i="31"/>
  <c r="AS101" i="28"/>
  <c r="AR101" i="28"/>
  <c r="AR106" i="29"/>
  <c r="AS106" i="29"/>
  <c r="Z45" i="26"/>
  <c r="AA45" i="26"/>
  <c r="AS109" i="29"/>
  <c r="AR109" i="29"/>
  <c r="Z35" i="29"/>
  <c r="AA35" i="29"/>
  <c r="AS62" i="33"/>
  <c r="AR62" i="33"/>
  <c r="Z33" i="27"/>
  <c r="AA33" i="27"/>
  <c r="F10" i="22"/>
  <c r="F11" i="22"/>
  <c r="E115" i="22"/>
  <c r="AA87" i="22"/>
  <c r="Z45" i="22"/>
  <c r="G53" i="26"/>
  <c r="AQ115" i="26"/>
  <c r="AA20" i="26"/>
  <c r="AS95" i="27"/>
  <c r="AR107" i="29"/>
  <c r="F63" i="32"/>
  <c r="F60" i="33"/>
  <c r="AQ47" i="33"/>
  <c r="I337" i="35" s="1"/>
  <c r="K337" i="35" s="1"/>
  <c r="AQ48" i="28"/>
  <c r="Y27" i="28"/>
  <c r="I132" i="35" s="1"/>
  <c r="K132" i="35" s="1"/>
  <c r="AS105" i="27"/>
  <c r="AR105" i="27"/>
  <c r="AS56" i="22"/>
  <c r="AR56" i="22"/>
  <c r="AS99" i="33"/>
  <c r="AR99" i="33"/>
  <c r="AI91" i="32"/>
  <c r="AJ91" i="32"/>
  <c r="AA109" i="30"/>
  <c r="Z109" i="30"/>
  <c r="G39" i="32"/>
  <c r="F39" i="32"/>
  <c r="F88" i="30"/>
  <c r="G88" i="30"/>
  <c r="AJ101" i="26"/>
  <c r="AI101" i="26"/>
  <c r="AJ101" i="32"/>
  <c r="AI101" i="32"/>
  <c r="AR58" i="27"/>
  <c r="AS58" i="27"/>
  <c r="AR57" i="33"/>
  <c r="AS57" i="33"/>
  <c r="AS106" i="26"/>
  <c r="AR106" i="26"/>
  <c r="AS106" i="32"/>
  <c r="AR106" i="32"/>
  <c r="Q103" i="29"/>
  <c r="R103" i="29"/>
  <c r="G112" i="28"/>
  <c r="F112" i="28"/>
  <c r="F21" i="30"/>
  <c r="E28" i="30"/>
  <c r="G21" i="30"/>
  <c r="E27" i="30"/>
  <c r="I194" i="35" s="1"/>
  <c r="K194" i="35" s="1"/>
  <c r="AJ107" i="22"/>
  <c r="AR109" i="22"/>
  <c r="AS64" i="27"/>
  <c r="AR64" i="27"/>
  <c r="AS111" i="33"/>
  <c r="AR111" i="33"/>
  <c r="AJ113" i="32"/>
  <c r="AI113" i="32"/>
  <c r="AQ72" i="29"/>
  <c r="Y114" i="22"/>
  <c r="Y28" i="28"/>
  <c r="AR54" i="27"/>
  <c r="AS54" i="27"/>
  <c r="AS54" i="30"/>
  <c r="AR54" i="30"/>
  <c r="AS95" i="33"/>
  <c r="AR95" i="33"/>
  <c r="AJ41" i="30"/>
  <c r="AH47" i="30"/>
  <c r="I216" i="35" s="1"/>
  <c r="K216" i="35" s="1"/>
  <c r="AI41" i="30"/>
  <c r="AI87" i="29"/>
  <c r="AJ87" i="29"/>
  <c r="AA11" i="26"/>
  <c r="Z11" i="26"/>
  <c r="Y16" i="26"/>
  <c r="Z57" i="29"/>
  <c r="AA57" i="29"/>
  <c r="AJ42" i="27"/>
  <c r="AI42" i="27"/>
  <c r="AH48" i="27"/>
  <c r="AH47" i="27"/>
  <c r="I102" i="35" s="1"/>
  <c r="K102" i="35" s="1"/>
  <c r="Z67" i="32"/>
  <c r="AA67" i="32"/>
  <c r="AA63" i="22"/>
  <c r="Z63" i="22"/>
  <c r="F54" i="29"/>
  <c r="G54" i="29"/>
  <c r="G52" i="33"/>
  <c r="E71" i="33"/>
  <c r="I310" i="35" s="1"/>
  <c r="K310" i="35" s="1"/>
  <c r="F52" i="33"/>
  <c r="E72" i="33"/>
  <c r="AR59" i="26"/>
  <c r="AQ71" i="26"/>
  <c r="I72" i="35" s="1"/>
  <c r="K72" i="35" s="1"/>
  <c r="AQ72" i="26"/>
  <c r="AR77" i="28"/>
  <c r="AS77" i="28"/>
  <c r="AS9" i="28"/>
  <c r="AR9" i="28"/>
  <c r="AR55" i="29"/>
  <c r="AS55" i="29"/>
  <c r="AS99" i="28"/>
  <c r="AR99" i="28"/>
  <c r="AR98" i="29"/>
  <c r="AS98" i="29"/>
  <c r="AI43" i="32"/>
  <c r="AJ43" i="32"/>
  <c r="AI44" i="33"/>
  <c r="AJ44" i="33"/>
  <c r="AI91" i="30"/>
  <c r="AJ91" i="30"/>
  <c r="Z14" i="30"/>
  <c r="AA14" i="30"/>
  <c r="AA109" i="29"/>
  <c r="Z109" i="29"/>
  <c r="G39" i="31"/>
  <c r="F39" i="31"/>
  <c r="G41" i="33"/>
  <c r="F41" i="33"/>
  <c r="G88" i="32"/>
  <c r="F88" i="32"/>
  <c r="AJ102" i="27"/>
  <c r="AI102" i="27"/>
  <c r="AJ106" i="31"/>
  <c r="AI106" i="31"/>
  <c r="AR36" i="26"/>
  <c r="AS36" i="26"/>
  <c r="AJ93" i="28"/>
  <c r="AI93" i="28"/>
  <c r="Q10" i="29"/>
  <c r="R10" i="29"/>
  <c r="F102" i="30"/>
  <c r="G102" i="30"/>
  <c r="Z41" i="22"/>
  <c r="AA89" i="31"/>
  <c r="AH71" i="32"/>
  <c r="I293" i="35" s="1"/>
  <c r="K293" i="35" s="1"/>
  <c r="AS93" i="29"/>
  <c r="AR93" i="29"/>
  <c r="AI81" i="28"/>
  <c r="AH115" i="28"/>
  <c r="AJ81" i="28"/>
  <c r="Z9" i="28"/>
  <c r="Y15" i="28"/>
  <c r="I131" i="35" s="1"/>
  <c r="K131" i="35" s="1"/>
  <c r="Y16" i="28"/>
  <c r="Z77" i="30"/>
  <c r="AA77" i="30"/>
  <c r="AA55" i="30"/>
  <c r="Z55" i="30"/>
  <c r="F33" i="31"/>
  <c r="G33" i="31"/>
  <c r="G32" i="31"/>
  <c r="F32" i="31"/>
  <c r="E47" i="33"/>
  <c r="I309" i="35" s="1"/>
  <c r="K309" i="35" s="1"/>
  <c r="G32" i="33"/>
  <c r="G46" i="26"/>
  <c r="F46" i="26"/>
  <c r="AR54" i="32"/>
  <c r="AS54" i="32"/>
  <c r="AI39" i="31"/>
  <c r="AJ39" i="31"/>
  <c r="AJ86" i="31"/>
  <c r="AI86" i="31"/>
  <c r="AA11" i="29"/>
  <c r="Z11" i="29"/>
  <c r="AA59" i="30"/>
  <c r="Z59" i="30"/>
  <c r="AI46" i="22"/>
  <c r="AJ46" i="22"/>
  <c r="AI52" i="22"/>
  <c r="AH71" i="22"/>
  <c r="AS109" i="28"/>
  <c r="AR109" i="28"/>
  <c r="AJ60" i="33"/>
  <c r="AI60" i="33"/>
  <c r="AA43" i="32"/>
  <c r="Z43" i="32"/>
  <c r="AS20" i="33"/>
  <c r="AR20" i="33"/>
  <c r="AS103" i="30"/>
  <c r="AR103" i="30"/>
  <c r="Z33" i="33"/>
  <c r="AA33" i="33"/>
  <c r="F56" i="29"/>
  <c r="G56" i="29"/>
  <c r="Q9" i="26"/>
  <c r="R9" i="26"/>
  <c r="F98" i="27"/>
  <c r="F56" i="28"/>
  <c r="AS42" i="27"/>
  <c r="AR42" i="27"/>
  <c r="AJ41" i="22"/>
  <c r="G103" i="26"/>
  <c r="Q78" i="26"/>
  <c r="F90" i="28"/>
  <c r="AA9" i="28"/>
  <c r="AH16" i="30"/>
  <c r="AR66" i="31"/>
  <c r="AR22" i="28"/>
  <c r="AS46" i="28"/>
  <c r="AR46" i="28"/>
  <c r="AS46" i="33"/>
  <c r="AR46" i="33"/>
  <c r="AJ84" i="26"/>
  <c r="AI84" i="26"/>
  <c r="AI83" i="30"/>
  <c r="AJ83" i="30"/>
  <c r="AI79" i="32"/>
  <c r="AJ79" i="32"/>
  <c r="AB120" i="26"/>
  <c r="Z56" i="31"/>
  <c r="AA56" i="31"/>
  <c r="AA102" i="28"/>
  <c r="Z102" i="28"/>
  <c r="F37" i="27"/>
  <c r="G37" i="27"/>
  <c r="G36" i="31"/>
  <c r="F36" i="31"/>
  <c r="G35" i="31"/>
  <c r="F35" i="31"/>
  <c r="F35" i="33"/>
  <c r="G35" i="33"/>
  <c r="Q111" i="32"/>
  <c r="R111" i="32"/>
  <c r="AA37" i="32"/>
  <c r="Z37" i="32"/>
  <c r="P72" i="26"/>
  <c r="P71" i="26"/>
  <c r="I51" i="35" s="1"/>
  <c r="K51" i="35" s="1"/>
  <c r="Q68" i="28"/>
  <c r="R68" i="28"/>
  <c r="R33" i="26"/>
  <c r="Q33" i="26"/>
  <c r="AA32" i="27"/>
  <c r="Z32" i="27"/>
  <c r="F102" i="26"/>
  <c r="G102" i="26"/>
  <c r="G14" i="26"/>
  <c r="G15" i="26" s="1"/>
  <c r="M41" i="35" s="1"/>
  <c r="E15" i="26"/>
  <c r="I41" i="35" s="1"/>
  <c r="K41" i="35" s="1"/>
  <c r="AS32" i="31"/>
  <c r="AJ80" i="30"/>
  <c r="AH115" i="30"/>
  <c r="F9" i="22"/>
  <c r="AI80" i="22"/>
  <c r="AJ84" i="28"/>
  <c r="AI84" i="28"/>
  <c r="G57" i="22"/>
  <c r="E16" i="22"/>
  <c r="R102" i="22"/>
  <c r="Y47" i="22"/>
  <c r="F14" i="26"/>
  <c r="AI108" i="28"/>
  <c r="AS79" i="28"/>
  <c r="R79" i="29"/>
  <c r="G68" i="29"/>
  <c r="R56" i="29"/>
  <c r="AJ104" i="31"/>
  <c r="AA84" i="31"/>
  <c r="Z91" i="32"/>
  <c r="Z54" i="32"/>
  <c r="Z58" i="33"/>
  <c r="AS94" i="32"/>
  <c r="G112" i="31"/>
  <c r="AH28" i="32"/>
  <c r="G34" i="27"/>
  <c r="AH27" i="28"/>
  <c r="I139" i="35" s="1"/>
  <c r="K139" i="35" s="1"/>
  <c r="P48" i="31"/>
  <c r="R32" i="31"/>
  <c r="R39" i="30"/>
  <c r="Q39" i="30"/>
  <c r="R93" i="28"/>
  <c r="Q93" i="28"/>
  <c r="R65" i="30"/>
  <c r="Q65" i="30"/>
  <c r="F36" i="26"/>
  <c r="E47" i="26"/>
  <c r="I43" i="35" s="1"/>
  <c r="K43" i="35" s="1"/>
  <c r="G36" i="26"/>
  <c r="Y47" i="32"/>
  <c r="I285" i="35" s="1"/>
  <c r="K285" i="35" s="1"/>
  <c r="AA36" i="32"/>
  <c r="Z36" i="32"/>
  <c r="Y48" i="32"/>
  <c r="AS70" i="32"/>
  <c r="AR70" i="32"/>
  <c r="AJ22" i="30"/>
  <c r="AI22" i="30"/>
  <c r="Z44" i="33"/>
  <c r="AA44" i="33"/>
  <c r="AR22" i="30"/>
  <c r="AS60" i="28"/>
  <c r="AR60" i="28"/>
  <c r="F101" i="22"/>
  <c r="AS63" i="27"/>
  <c r="G21" i="22"/>
  <c r="AA113" i="26"/>
  <c r="AI65" i="29"/>
  <c r="AI93" i="30"/>
  <c r="AR113" i="31"/>
  <c r="AJ59" i="31"/>
  <c r="AJ104" i="32"/>
  <c r="R87" i="32"/>
  <c r="AJ87" i="33"/>
  <c r="AA90" i="33"/>
  <c r="AQ28" i="28"/>
  <c r="R35" i="32"/>
  <c r="Q35" i="32"/>
  <c r="R79" i="30"/>
  <c r="Q79" i="30"/>
  <c r="AI63" i="27"/>
  <c r="F59" i="27"/>
  <c r="R103" i="27"/>
  <c r="Z87" i="27"/>
  <c r="E72" i="28"/>
  <c r="G63" i="29"/>
  <c r="AH16" i="29"/>
  <c r="E27" i="29"/>
  <c r="I156" i="35" s="1"/>
  <c r="K156" i="35" s="1"/>
  <c r="G90" i="30"/>
  <c r="AA24" i="31"/>
  <c r="AH27" i="32"/>
  <c r="I291" i="35" s="1"/>
  <c r="K291" i="35" s="1"/>
  <c r="AI68" i="33"/>
  <c r="Q33" i="33"/>
  <c r="Y28" i="33"/>
  <c r="Q70" i="26"/>
  <c r="R70" i="26"/>
  <c r="Q67" i="28"/>
  <c r="R67" i="28"/>
  <c r="R67" i="32"/>
  <c r="Q67" i="32"/>
  <c r="F82" i="29"/>
  <c r="E16" i="30"/>
  <c r="AH15" i="26"/>
  <c r="I62" i="35" s="1"/>
  <c r="K62" i="35" s="1"/>
  <c r="AI35" i="29"/>
  <c r="G35" i="27"/>
  <c r="AH48" i="31"/>
  <c r="AK119" i="26"/>
  <c r="Y16" i="27"/>
  <c r="Y71" i="33"/>
  <c r="I324" i="35" s="1"/>
  <c r="K324" i="35" s="1"/>
  <c r="AT120" i="33"/>
  <c r="AH72" i="28"/>
  <c r="AS90" i="31"/>
  <c r="AI56" i="28"/>
  <c r="AJ36" i="22"/>
  <c r="Q32" i="30"/>
  <c r="AR41" i="28"/>
  <c r="Q98" i="29"/>
  <c r="AR23" i="33"/>
  <c r="AS23" i="33"/>
  <c r="AQ27" i="33"/>
  <c r="I336" i="35" s="1"/>
  <c r="K336" i="35" s="1"/>
  <c r="AQ28" i="33"/>
  <c r="AA62" i="30"/>
  <c r="Z62" i="30"/>
  <c r="R44" i="28"/>
  <c r="Q44" i="28"/>
  <c r="AS88" i="27"/>
  <c r="AS103" i="29"/>
  <c r="Q93" i="32"/>
  <c r="R93" i="32"/>
  <c r="R94" i="33"/>
  <c r="Q94" i="33"/>
  <c r="R101" i="31"/>
  <c r="Q101" i="31"/>
  <c r="R102" i="33"/>
  <c r="Q102" i="33"/>
  <c r="Q39" i="33"/>
  <c r="R39" i="33"/>
  <c r="R91" i="29"/>
  <c r="Q91" i="29"/>
  <c r="Q89" i="29"/>
  <c r="R89" i="29"/>
  <c r="R91" i="22"/>
  <c r="Q91" i="22"/>
  <c r="AS40" i="27"/>
  <c r="AR40" i="27"/>
  <c r="AR39" i="32"/>
  <c r="AS39" i="32"/>
  <c r="AQ47" i="32"/>
  <c r="I299" i="35" s="1"/>
  <c r="K299" i="35" s="1"/>
  <c r="AS88" i="31"/>
  <c r="AR88" i="31"/>
  <c r="E114" i="28"/>
  <c r="I121" i="35" s="1"/>
  <c r="K121" i="35" s="1"/>
  <c r="G93" i="28"/>
  <c r="E115" i="28"/>
  <c r="F93" i="28"/>
  <c r="H121" i="28"/>
  <c r="H119" i="28"/>
  <c r="H120" i="28"/>
  <c r="R38" i="30"/>
  <c r="Q38" i="30"/>
  <c r="R86" i="29"/>
  <c r="Q86" i="29"/>
  <c r="Q24" i="27"/>
  <c r="R24" i="27"/>
  <c r="R23" i="33"/>
  <c r="Q23" i="33"/>
  <c r="P28" i="33"/>
  <c r="R23" i="22"/>
  <c r="P28" i="22"/>
  <c r="Q23" i="22"/>
  <c r="Q33" i="28"/>
  <c r="R33" i="28"/>
  <c r="R34" i="30"/>
  <c r="Q34" i="30"/>
  <c r="Q80" i="28"/>
  <c r="R80" i="28"/>
  <c r="Q83" i="30"/>
  <c r="R83" i="30"/>
  <c r="AS22" i="27"/>
  <c r="AR22" i="27"/>
  <c r="AR27" i="27" s="1"/>
  <c r="AS109" i="27"/>
  <c r="AR109" i="27"/>
  <c r="H121" i="26"/>
  <c r="H119" i="26"/>
  <c r="H120" i="26"/>
  <c r="G91" i="26"/>
  <c r="F91" i="26"/>
  <c r="AH27" i="26"/>
  <c r="I63" i="35" s="1"/>
  <c r="K63" i="35" s="1"/>
  <c r="AI23" i="26"/>
  <c r="AH28" i="26"/>
  <c r="AJ11" i="26"/>
  <c r="AI11" i="26"/>
  <c r="AJ59" i="33"/>
  <c r="AH71" i="33"/>
  <c r="I331" i="35" s="1"/>
  <c r="K331" i="35" s="1"/>
  <c r="AI59" i="33"/>
  <c r="AH72" i="33"/>
  <c r="AA35" i="27"/>
  <c r="Z35" i="27"/>
  <c r="Y48" i="27"/>
  <c r="Y47" i="27"/>
  <c r="I95" i="35" s="1"/>
  <c r="K95" i="35" s="1"/>
  <c r="Y114" i="28"/>
  <c r="I135" i="35" s="1"/>
  <c r="K135" i="35" s="1"/>
  <c r="G104" i="31"/>
  <c r="F104" i="31"/>
  <c r="G10" i="28"/>
  <c r="F10" i="28"/>
  <c r="E15" i="28"/>
  <c r="I117" i="35" s="1"/>
  <c r="K117" i="35" s="1"/>
  <c r="E16" i="28"/>
  <c r="F106" i="27"/>
  <c r="G106" i="27"/>
  <c r="G102" i="32"/>
  <c r="F102" i="32"/>
  <c r="AR69" i="32"/>
  <c r="AQ72" i="32"/>
  <c r="AQ71" i="32"/>
  <c r="I300" i="35" s="1"/>
  <c r="K300" i="35" s="1"/>
  <c r="AS69" i="32"/>
  <c r="G11" i="28"/>
  <c r="F11" i="28"/>
  <c r="AJ94" i="28"/>
  <c r="AI94" i="28"/>
  <c r="AH27" i="30"/>
  <c r="I215" i="35" s="1"/>
  <c r="K215" i="35" s="1"/>
  <c r="AI20" i="30"/>
  <c r="AJ20" i="30"/>
  <c r="AH28" i="31"/>
  <c r="AH27" i="31"/>
  <c r="I253" i="35" s="1"/>
  <c r="K253" i="35" s="1"/>
  <c r="AJ23" i="31"/>
  <c r="AI23" i="31"/>
  <c r="AI27" i="31" s="1"/>
  <c r="AI66" i="27"/>
  <c r="AJ66" i="27"/>
  <c r="AJ65" i="33"/>
  <c r="AI65" i="33"/>
  <c r="AI103" i="27"/>
  <c r="AJ103" i="27"/>
  <c r="AI111" i="31"/>
  <c r="AJ111" i="31"/>
  <c r="AJ103" i="33"/>
  <c r="AI103" i="33"/>
  <c r="Y47" i="31"/>
  <c r="I247" i="35" s="1"/>
  <c r="K247" i="35" s="1"/>
  <c r="AA39" i="31"/>
  <c r="Z39" i="31"/>
  <c r="Z41" i="33"/>
  <c r="AA41" i="33"/>
  <c r="Y114" i="31"/>
  <c r="I249" i="35" s="1"/>
  <c r="K249" i="35" s="1"/>
  <c r="AA86" i="31"/>
  <c r="AB121" i="31"/>
  <c r="Z86" i="31"/>
  <c r="AB119" i="31"/>
  <c r="AB120" i="31"/>
  <c r="Y115" i="31"/>
  <c r="Z88" i="32"/>
  <c r="AA88" i="32"/>
  <c r="G13" i="27"/>
  <c r="F13" i="27"/>
  <c r="E16" i="27"/>
  <c r="E15" i="27"/>
  <c r="I79" i="35" s="1"/>
  <c r="K79" i="35" s="1"/>
  <c r="G60" i="22"/>
  <c r="E72" i="22"/>
  <c r="F60" i="22"/>
  <c r="E71" i="22"/>
  <c r="I311" i="35"/>
  <c r="K311" i="35" s="1"/>
  <c r="E115" i="33"/>
  <c r="H121" i="33"/>
  <c r="G108" i="33"/>
  <c r="H119" i="33"/>
  <c r="H120" i="33"/>
  <c r="F108" i="33"/>
  <c r="Z45" i="27"/>
  <c r="AA45" i="27"/>
  <c r="Z45" i="30"/>
  <c r="AA45" i="30"/>
  <c r="Z90" i="26"/>
  <c r="AA90" i="26"/>
  <c r="AA91" i="29"/>
  <c r="Z91" i="29"/>
  <c r="E28" i="28"/>
  <c r="E27" i="28"/>
  <c r="I118" i="35" s="1"/>
  <c r="K118" i="35" s="1"/>
  <c r="G21" i="28"/>
  <c r="F21" i="28"/>
  <c r="E27" i="31"/>
  <c r="I232" i="35" s="1"/>
  <c r="K232" i="35" s="1"/>
  <c r="G22" i="31"/>
  <c r="E28" i="31"/>
  <c r="F22" i="31"/>
  <c r="F27" i="31" s="1"/>
  <c r="G24" i="22"/>
  <c r="E27" i="22"/>
  <c r="E28" i="22"/>
  <c r="F24" i="22"/>
  <c r="F27" i="22" s="1"/>
  <c r="H121" i="29"/>
  <c r="H120" i="29"/>
  <c r="H119" i="29"/>
  <c r="E72" i="29"/>
  <c r="E71" i="29"/>
  <c r="I158" i="35" s="1"/>
  <c r="K158" i="35" s="1"/>
  <c r="F64" i="29"/>
  <c r="G64" i="29"/>
  <c r="G63" i="31"/>
  <c r="F63" i="31"/>
  <c r="G62" i="31"/>
  <c r="F62" i="31"/>
  <c r="E72" i="31"/>
  <c r="E71" i="31"/>
  <c r="I234" i="35" s="1"/>
  <c r="K234" i="35" s="1"/>
  <c r="F65" i="32"/>
  <c r="G65" i="32"/>
  <c r="G111" i="28"/>
  <c r="F111" i="28"/>
  <c r="G111" i="30"/>
  <c r="F111" i="30"/>
  <c r="Z46" i="29"/>
  <c r="AA46" i="29"/>
  <c r="Y48" i="29"/>
  <c r="Y47" i="29"/>
  <c r="I171" i="35" s="1"/>
  <c r="K171" i="35" s="1"/>
  <c r="AA46" i="33"/>
  <c r="Z46" i="33"/>
  <c r="AA95" i="29"/>
  <c r="Z95" i="29"/>
  <c r="F68" i="31"/>
  <c r="G68" i="31"/>
  <c r="Z23" i="27"/>
  <c r="Y28" i="27"/>
  <c r="Y27" i="27"/>
  <c r="I94" i="35" s="1"/>
  <c r="K94" i="35" s="1"/>
  <c r="Z21" i="30"/>
  <c r="Z27" i="30" s="1"/>
  <c r="Y27" i="30"/>
  <c r="I208" i="35" s="1"/>
  <c r="K208" i="35" s="1"/>
  <c r="Y28" i="30"/>
  <c r="G91" i="32"/>
  <c r="F91" i="32"/>
  <c r="AA68" i="31"/>
  <c r="Y72" i="31"/>
  <c r="Z68" i="31"/>
  <c r="Y71" i="31"/>
  <c r="I248" i="35" s="1"/>
  <c r="K248" i="35" s="1"/>
  <c r="AJ78" i="32"/>
  <c r="AK119" i="32"/>
  <c r="AH115" i="32"/>
  <c r="AK120" i="32"/>
  <c r="AH114" i="32"/>
  <c r="I294" i="35" s="1"/>
  <c r="K294" i="35" s="1"/>
  <c r="AK121" i="32"/>
  <c r="AI78" i="32"/>
  <c r="AH114" i="22"/>
  <c r="AK119" i="22"/>
  <c r="AK120" i="22"/>
  <c r="AJ77" i="22"/>
  <c r="AK121" i="22"/>
  <c r="G98" i="26"/>
  <c r="F98" i="26"/>
  <c r="G97" i="32"/>
  <c r="F97" i="32"/>
  <c r="G100" i="22"/>
  <c r="F100" i="22"/>
  <c r="H119" i="22"/>
  <c r="H120" i="22"/>
  <c r="H121" i="22"/>
  <c r="E114" i="22"/>
  <c r="AS41" i="26"/>
  <c r="AQ47" i="26"/>
  <c r="I71" i="35" s="1"/>
  <c r="K71" i="35" s="1"/>
  <c r="AT120" i="26"/>
  <c r="AQ48" i="26"/>
  <c r="AT121" i="26"/>
  <c r="AT119" i="26"/>
  <c r="Q32" i="22"/>
  <c r="R32" i="22"/>
  <c r="Q84" i="33"/>
  <c r="R84" i="33"/>
  <c r="AQ72" i="27"/>
  <c r="AR66" i="27"/>
  <c r="AR110" i="30"/>
  <c r="AS110" i="30"/>
  <c r="AS103" i="28"/>
  <c r="AR103" i="28"/>
  <c r="AQ114" i="22"/>
  <c r="AS103" i="22"/>
  <c r="AR103" i="22"/>
  <c r="AT121" i="22"/>
  <c r="AQ115" i="22"/>
  <c r="AT119" i="22"/>
  <c r="AI57" i="31"/>
  <c r="AJ57" i="31"/>
  <c r="Z36" i="27"/>
  <c r="AA36" i="27"/>
  <c r="Y47" i="30"/>
  <c r="I209" i="35" s="1"/>
  <c r="K209" i="35" s="1"/>
  <c r="Z36" i="30"/>
  <c r="AA36" i="30"/>
  <c r="Y48" i="30"/>
  <c r="Z36" i="33"/>
  <c r="AA36" i="33"/>
  <c r="Y47" i="33"/>
  <c r="I323" i="35" s="1"/>
  <c r="K323" i="35" s="1"/>
  <c r="Y48" i="33"/>
  <c r="E115" i="27"/>
  <c r="H121" i="27"/>
  <c r="H120" i="27"/>
  <c r="H119" i="27"/>
  <c r="E114" i="32"/>
  <c r="I273" i="35" s="1"/>
  <c r="K273" i="35" s="1"/>
  <c r="E115" i="32"/>
  <c r="H121" i="32"/>
  <c r="H119" i="32"/>
  <c r="H120" i="32"/>
  <c r="G56" i="27"/>
  <c r="F56" i="27"/>
  <c r="E114" i="31"/>
  <c r="I235" i="35" s="1"/>
  <c r="K235" i="35" s="1"/>
  <c r="E115" i="31"/>
  <c r="H121" i="31"/>
  <c r="H119" i="31"/>
  <c r="H120" i="31"/>
  <c r="G101" i="31"/>
  <c r="F101" i="31"/>
  <c r="Z38" i="28"/>
  <c r="AA38" i="28"/>
  <c r="Y47" i="28"/>
  <c r="I133" i="35" s="1"/>
  <c r="K133" i="35" s="1"/>
  <c r="Y48" i="28"/>
  <c r="G107" i="32"/>
  <c r="F107" i="32"/>
  <c r="AJ92" i="33"/>
  <c r="AI92" i="33"/>
  <c r="AI22" i="27"/>
  <c r="AH27" i="27"/>
  <c r="I101" i="35" s="1"/>
  <c r="K101" i="35" s="1"/>
  <c r="AH28" i="27"/>
  <c r="AJ22" i="27"/>
  <c r="AJ27" i="27" s="1"/>
  <c r="M101" i="35" s="1"/>
  <c r="R101" i="35" s="1"/>
  <c r="AJ67" i="27"/>
  <c r="AI67" i="27"/>
  <c r="AJ62" i="30"/>
  <c r="AH72" i="30"/>
  <c r="AH71" i="30"/>
  <c r="I217" i="35" s="1"/>
  <c r="K217" i="35" s="1"/>
  <c r="AI62" i="30"/>
  <c r="G109" i="30"/>
  <c r="F109" i="30"/>
  <c r="E114" i="26"/>
  <c r="I45" i="35" s="1"/>
  <c r="K45" i="35" s="1"/>
  <c r="AS14" i="28"/>
  <c r="AR14" i="28"/>
  <c r="AQ15" i="28"/>
  <c r="I145" i="35" s="1"/>
  <c r="K145" i="35" s="1"/>
  <c r="AQ16" i="28"/>
  <c r="AR60" i="31"/>
  <c r="AS60" i="31"/>
  <c r="AS107" i="32"/>
  <c r="AR107" i="32"/>
  <c r="AR23" i="26"/>
  <c r="AS23" i="26"/>
  <c r="AQ27" i="26"/>
  <c r="I70" i="35" s="1"/>
  <c r="K70" i="35" s="1"/>
  <c r="AS38" i="30"/>
  <c r="AQ47" i="30"/>
  <c r="I223" i="35" s="1"/>
  <c r="K223" i="35" s="1"/>
  <c r="AR38" i="30"/>
  <c r="AQ48" i="30"/>
  <c r="AR85" i="27"/>
  <c r="AT119" i="27"/>
  <c r="AQ115" i="27"/>
  <c r="AQ114" i="27"/>
  <c r="I111" i="35" s="1"/>
  <c r="K111" i="35" s="1"/>
  <c r="AT120" i="27"/>
  <c r="AT121" i="27"/>
  <c r="AT119" i="29"/>
  <c r="AQ115" i="29"/>
  <c r="AT120" i="29"/>
  <c r="AT121" i="29"/>
  <c r="AQ114" i="29"/>
  <c r="I187" i="35" s="1"/>
  <c r="K187" i="35" s="1"/>
  <c r="AS85" i="29"/>
  <c r="AR85" i="29"/>
  <c r="AT121" i="31"/>
  <c r="AS84" i="31"/>
  <c r="AR84" i="31"/>
  <c r="AT119" i="31"/>
  <c r="AQ115" i="31"/>
  <c r="AR80" i="33"/>
  <c r="AS80" i="33"/>
  <c r="AS79" i="33"/>
  <c r="AT121" i="33"/>
  <c r="AR79" i="33"/>
  <c r="AT119" i="33"/>
  <c r="AQ115" i="33"/>
  <c r="AQ114" i="33"/>
  <c r="I339" i="35" s="1"/>
  <c r="K339" i="35" s="1"/>
  <c r="AA92" i="31"/>
  <c r="Z92" i="31"/>
  <c r="Z93" i="33"/>
  <c r="Y114" i="33"/>
  <c r="I325" i="35" s="1"/>
  <c r="K325" i="35" s="1"/>
  <c r="AB121" i="33"/>
  <c r="AB119" i="33"/>
  <c r="AB120" i="33"/>
  <c r="Y115" i="33"/>
  <c r="G35" i="26"/>
  <c r="F35" i="26"/>
  <c r="AR67" i="27"/>
  <c r="AS67" i="27"/>
  <c r="AQ71" i="28"/>
  <c r="I148" i="35" s="1"/>
  <c r="K148" i="35" s="1"/>
  <c r="AQ72" i="28"/>
  <c r="AR53" i="28"/>
  <c r="AR53" i="22"/>
  <c r="AQ71" i="22"/>
  <c r="AQ72" i="22"/>
  <c r="AR96" i="29"/>
  <c r="AS96" i="29"/>
  <c r="AH48" i="28"/>
  <c r="AH47" i="28"/>
  <c r="I140" i="35" s="1"/>
  <c r="K140" i="35" s="1"/>
  <c r="AJ40" i="28"/>
  <c r="AJ40" i="31"/>
  <c r="AH47" i="31"/>
  <c r="I254" i="35" s="1"/>
  <c r="K254" i="35" s="1"/>
  <c r="AI40" i="31"/>
  <c r="AJ87" i="31"/>
  <c r="AI87" i="31"/>
  <c r="AA57" i="30"/>
  <c r="Z57" i="30"/>
  <c r="Y71" i="30"/>
  <c r="I210" i="35" s="1"/>
  <c r="K210" i="35" s="1"/>
  <c r="Y72" i="30"/>
  <c r="AA63" i="33"/>
  <c r="Y72" i="33"/>
  <c r="AI53" i="27"/>
  <c r="AH71" i="27"/>
  <c r="I103" i="35" s="1"/>
  <c r="K103" i="35" s="1"/>
  <c r="AJ53" i="27"/>
  <c r="AI54" i="31"/>
  <c r="AH71" i="31"/>
  <c r="I255" i="35" s="1"/>
  <c r="K255" i="35" s="1"/>
  <c r="AH72" i="31"/>
  <c r="AJ54" i="31"/>
  <c r="E71" i="27"/>
  <c r="I82" i="35" s="1"/>
  <c r="K82" i="35" s="1"/>
  <c r="F54" i="27"/>
  <c r="E72" i="27"/>
  <c r="E71" i="30"/>
  <c r="I196" i="35" s="1"/>
  <c r="K196" i="35" s="1"/>
  <c r="G54" i="30"/>
  <c r="F54" i="30"/>
  <c r="F43" i="26"/>
  <c r="G43" i="26"/>
  <c r="AS9" i="29"/>
  <c r="AQ16" i="29"/>
  <c r="AQ15" i="29"/>
  <c r="I183" i="35" s="1"/>
  <c r="K183" i="35" s="1"/>
  <c r="AR9" i="29"/>
  <c r="AT119" i="32"/>
  <c r="AQ114" i="32"/>
  <c r="I301" i="35" s="1"/>
  <c r="K301" i="35" s="1"/>
  <c r="AQ115" i="32"/>
  <c r="AT120" i="32"/>
  <c r="AR9" i="30"/>
  <c r="AS9" i="30"/>
  <c r="AQ15" i="30"/>
  <c r="I221" i="35" s="1"/>
  <c r="K221" i="35" s="1"/>
  <c r="AR10" i="29"/>
  <c r="AS10" i="29"/>
  <c r="AR56" i="28"/>
  <c r="AS56" i="28"/>
  <c r="AT119" i="28"/>
  <c r="AQ115" i="28"/>
  <c r="AT120" i="28"/>
  <c r="AT121" i="28"/>
  <c r="AS97" i="28"/>
  <c r="AR97" i="28"/>
  <c r="AQ114" i="28"/>
  <c r="I149" i="35" s="1"/>
  <c r="K149" i="35" s="1"/>
  <c r="AS99" i="29"/>
  <c r="AR99" i="29"/>
  <c r="AS97" i="33"/>
  <c r="AR97" i="33"/>
  <c r="AI43" i="28"/>
  <c r="AJ43" i="28"/>
  <c r="AH47" i="32"/>
  <c r="I292" i="35" s="1"/>
  <c r="K292" i="35" s="1"/>
  <c r="AH48" i="32"/>
  <c r="AI44" i="32"/>
  <c r="AJ44" i="32"/>
  <c r="AI89" i="28"/>
  <c r="AJ89" i="28"/>
  <c r="AK119" i="28"/>
  <c r="AK120" i="28"/>
  <c r="AK121" i="28"/>
  <c r="AH114" i="28"/>
  <c r="I142" i="35" s="1"/>
  <c r="K142" i="35" s="1"/>
  <c r="AI89" i="32"/>
  <c r="AJ89" i="32"/>
  <c r="Z13" i="30"/>
  <c r="Y16" i="30"/>
  <c r="Y15" i="30"/>
  <c r="I207" i="35" s="1"/>
  <c r="K207" i="35" s="1"/>
  <c r="AA13" i="30"/>
  <c r="AA110" i="29"/>
  <c r="Z110" i="29"/>
  <c r="G39" i="27"/>
  <c r="E47" i="27"/>
  <c r="I81" i="35" s="1"/>
  <c r="K81" i="35" s="1"/>
  <c r="E48" i="27"/>
  <c r="E48" i="31"/>
  <c r="F40" i="31"/>
  <c r="G40" i="31"/>
  <c r="E47" i="31"/>
  <c r="I233" i="35" s="1"/>
  <c r="K233" i="35" s="1"/>
  <c r="F88" i="27"/>
  <c r="G88" i="27"/>
  <c r="F86" i="30"/>
  <c r="G86" i="30"/>
  <c r="H121" i="30"/>
  <c r="H120" i="30"/>
  <c r="H119" i="30"/>
  <c r="E114" i="30"/>
  <c r="I197" i="35" s="1"/>
  <c r="K197" i="35" s="1"/>
  <c r="AJ102" i="29"/>
  <c r="AI102" i="29"/>
  <c r="AJ102" i="32"/>
  <c r="AI102" i="32"/>
  <c r="AJ92" i="26"/>
  <c r="AI92" i="26"/>
  <c r="Y28" i="26"/>
  <c r="Z21" i="26"/>
  <c r="Z27" i="26" s="1"/>
  <c r="Y27" i="26"/>
  <c r="I56" i="35" s="1"/>
  <c r="K56" i="35" s="1"/>
  <c r="AA21" i="26"/>
  <c r="AS11" i="27"/>
  <c r="AR11" i="27"/>
  <c r="AQ15" i="27"/>
  <c r="I107" i="35" s="1"/>
  <c r="K107" i="35" s="1"/>
  <c r="AQ16" i="27"/>
  <c r="AR59" i="31"/>
  <c r="AQ72" i="31"/>
  <c r="AQ71" i="31"/>
  <c r="I262" i="35" s="1"/>
  <c r="K262" i="35" s="1"/>
  <c r="AS59" i="31"/>
  <c r="AQ72" i="33"/>
  <c r="AQ71" i="33"/>
  <c r="I338" i="35" s="1"/>
  <c r="K338" i="35" s="1"/>
  <c r="AS58" i="33"/>
  <c r="AR58" i="33"/>
  <c r="AS102" i="28"/>
  <c r="AR102" i="28"/>
  <c r="AS101" i="29"/>
  <c r="AR101" i="29"/>
  <c r="AR106" i="22"/>
  <c r="AS106" i="22"/>
  <c r="G21" i="26"/>
  <c r="F21" i="26"/>
  <c r="Q79" i="28"/>
  <c r="R79" i="28"/>
  <c r="AA59" i="27"/>
  <c r="Z59" i="27"/>
  <c r="R67" i="27"/>
  <c r="Q67" i="27"/>
  <c r="R69" i="28"/>
  <c r="Q69" i="28"/>
  <c r="AB121" i="26"/>
  <c r="AB119" i="26"/>
  <c r="Y115" i="26"/>
  <c r="Y114" i="26"/>
  <c r="I59" i="35" s="1"/>
  <c r="K59" i="35" s="1"/>
  <c r="AJ34" i="26"/>
  <c r="AI34" i="26"/>
  <c r="AH47" i="26"/>
  <c r="I64" i="35" s="1"/>
  <c r="K64" i="35" s="1"/>
  <c r="AH48" i="26"/>
  <c r="AS42" i="31"/>
  <c r="AR42" i="31"/>
  <c r="AI38" i="29"/>
  <c r="AH47" i="29"/>
  <c r="I178" i="35" s="1"/>
  <c r="K178" i="35" s="1"/>
  <c r="AI79" i="27"/>
  <c r="AJ79" i="27"/>
  <c r="AH114" i="27"/>
  <c r="I104" i="35" s="1"/>
  <c r="K104" i="35" s="1"/>
  <c r="AK119" i="27"/>
  <c r="AH115" i="27"/>
  <c r="AK120" i="27"/>
  <c r="AH115" i="29"/>
  <c r="AK120" i="29"/>
  <c r="AK121" i="29"/>
  <c r="AJ84" i="29"/>
  <c r="AI84" i="29"/>
  <c r="AH114" i="29"/>
  <c r="I180" i="35" s="1"/>
  <c r="K180" i="35" s="1"/>
  <c r="AK120" i="30"/>
  <c r="AK121" i="30"/>
  <c r="AI85" i="30"/>
  <c r="AH114" i="30"/>
  <c r="I218" i="35" s="1"/>
  <c r="K218" i="35" s="1"/>
  <c r="AJ85" i="30"/>
  <c r="AK119" i="30"/>
  <c r="AI84" i="33"/>
  <c r="AK119" i="33"/>
  <c r="AH115" i="33"/>
  <c r="AH114" i="33"/>
  <c r="I332" i="35" s="1"/>
  <c r="K332" i="35" s="1"/>
  <c r="AK120" i="33"/>
  <c r="AK121" i="33"/>
  <c r="AJ84" i="33"/>
  <c r="Y15" i="29"/>
  <c r="I169" i="35" s="1"/>
  <c r="K169" i="35" s="1"/>
  <c r="AA9" i="29"/>
  <c r="Y16" i="29"/>
  <c r="Z9" i="29"/>
  <c r="Y114" i="32"/>
  <c r="I287" i="35" s="1"/>
  <c r="K287" i="35" s="1"/>
  <c r="AB121" i="32"/>
  <c r="AB119" i="32"/>
  <c r="AB120" i="32"/>
  <c r="Y115" i="32"/>
  <c r="Y114" i="30"/>
  <c r="I211" i="35" s="1"/>
  <c r="K211" i="35" s="1"/>
  <c r="AB121" i="30"/>
  <c r="AB119" i="30"/>
  <c r="AB120" i="30"/>
  <c r="Y115" i="30"/>
  <c r="AA55" i="27"/>
  <c r="Y72" i="27"/>
  <c r="Z55" i="27"/>
  <c r="Y71" i="27"/>
  <c r="I96" i="35" s="1"/>
  <c r="K96" i="35" s="1"/>
  <c r="Z56" i="22"/>
  <c r="AA56" i="22"/>
  <c r="Y72" i="22"/>
  <c r="Y71" i="22"/>
  <c r="Z102" i="30"/>
  <c r="AA102" i="30"/>
  <c r="AA101" i="22"/>
  <c r="Z101" i="22"/>
  <c r="F35" i="29"/>
  <c r="E48" i="29"/>
  <c r="E47" i="29"/>
  <c r="I157" i="35" s="1"/>
  <c r="K157" i="35" s="1"/>
  <c r="G35" i="29"/>
  <c r="G36" i="30"/>
  <c r="F36" i="30"/>
  <c r="F35" i="30"/>
  <c r="E47" i="30"/>
  <c r="I195" i="35" s="1"/>
  <c r="K195" i="35" s="1"/>
  <c r="G35" i="30"/>
  <c r="E48" i="30"/>
  <c r="G36" i="33"/>
  <c r="E48" i="33"/>
  <c r="F36" i="33"/>
  <c r="AQ114" i="26"/>
  <c r="I73" i="35" s="1"/>
  <c r="K73" i="35" s="1"/>
  <c r="AR24" i="26"/>
  <c r="AS24" i="26"/>
  <c r="AS65" i="30"/>
  <c r="AR65" i="30"/>
  <c r="AQ72" i="30"/>
  <c r="AQ71" i="30"/>
  <c r="I224" i="35" s="1"/>
  <c r="K224" i="35" s="1"/>
  <c r="Q34" i="28"/>
  <c r="AA62" i="28"/>
  <c r="Y71" i="28"/>
  <c r="I134" i="35" s="1"/>
  <c r="K134" i="35" s="1"/>
  <c r="Y72" i="28"/>
  <c r="Z62" i="28"/>
  <c r="AS53" i="22"/>
  <c r="AQ28" i="27"/>
  <c r="R62" i="28"/>
  <c r="Q62" i="28"/>
  <c r="R65" i="32"/>
  <c r="Q65" i="32"/>
  <c r="R62" i="32"/>
  <c r="Q62" i="32"/>
  <c r="AI85" i="31"/>
  <c r="AK119" i="31"/>
  <c r="AH115" i="31"/>
  <c r="AK120" i="31"/>
  <c r="AH114" i="31"/>
  <c r="I256" i="35" s="1"/>
  <c r="K256" i="35" s="1"/>
  <c r="AK121" i="31"/>
  <c r="AJ85" i="31"/>
  <c r="AT120" i="22"/>
  <c r="F93" i="26"/>
  <c r="Q100" i="27"/>
  <c r="AQ71" i="27"/>
  <c r="I110" i="35" s="1"/>
  <c r="K110" i="35" s="1"/>
  <c r="AS53" i="28"/>
  <c r="AJ38" i="29"/>
  <c r="AQ28" i="30"/>
  <c r="AQ27" i="30"/>
  <c r="I222" i="35" s="1"/>
  <c r="K222" i="35" s="1"/>
  <c r="AS20" i="30"/>
  <c r="AS27" i="30" s="1"/>
  <c r="M222" i="35" s="1"/>
  <c r="R222" i="35" s="1"/>
  <c r="AR20" i="30"/>
  <c r="AA67" i="29"/>
  <c r="Y72" i="29"/>
  <c r="Y71" i="29"/>
  <c r="I172" i="35" s="1"/>
  <c r="K172" i="35" s="1"/>
  <c r="Z67" i="29"/>
  <c r="AR94" i="27"/>
  <c r="AS94" i="27"/>
  <c r="AK121" i="27"/>
  <c r="AS36" i="27"/>
  <c r="AR36" i="27"/>
  <c r="AR35" i="27"/>
  <c r="AQ48" i="27"/>
  <c r="AS35" i="27"/>
  <c r="AQ47" i="27"/>
  <c r="I109" i="35" s="1"/>
  <c r="K109" i="35" s="1"/>
  <c r="AR37" i="31"/>
  <c r="AQ48" i="31"/>
  <c r="AS37" i="31"/>
  <c r="AQ47" i="31"/>
  <c r="I261" i="35" s="1"/>
  <c r="K261" i="35" s="1"/>
  <c r="AQ48" i="22"/>
  <c r="AS37" i="22"/>
  <c r="AQ47" i="22"/>
  <c r="AR37" i="22"/>
  <c r="AR47" i="22" s="1"/>
  <c r="AJ69" i="29"/>
  <c r="AI69" i="29"/>
  <c r="AH72" i="29"/>
  <c r="AH71" i="29"/>
  <c r="I179" i="35" s="1"/>
  <c r="K179" i="35" s="1"/>
  <c r="AA103" i="27"/>
  <c r="Z103" i="27"/>
  <c r="AA111" i="31"/>
  <c r="Z111" i="31"/>
  <c r="AA103" i="33"/>
  <c r="Z103" i="33"/>
  <c r="AJ97" i="28"/>
  <c r="AI97" i="28"/>
  <c r="AJ97" i="31"/>
  <c r="AI97" i="31"/>
  <c r="AJ100" i="33"/>
  <c r="AI100" i="33"/>
  <c r="E47" i="32"/>
  <c r="I271" i="35" s="1"/>
  <c r="K271" i="35" s="1"/>
  <c r="F46" i="32"/>
  <c r="E48" i="32"/>
  <c r="G46" i="32"/>
  <c r="Y71" i="26"/>
  <c r="I58" i="35" s="1"/>
  <c r="K58" i="35" s="1"/>
  <c r="Z55" i="26"/>
  <c r="Y72" i="26"/>
  <c r="AA12" i="27"/>
  <c r="Y15" i="27"/>
  <c r="I93" i="35" s="1"/>
  <c r="K93" i="35" s="1"/>
  <c r="Z12" i="27"/>
  <c r="P71" i="28"/>
  <c r="I127" i="35" s="1"/>
  <c r="K127" i="35" s="1"/>
  <c r="AK119" i="29"/>
  <c r="AH48" i="29"/>
  <c r="AH28" i="30"/>
  <c r="AR65" i="33"/>
  <c r="AS65" i="33"/>
  <c r="Q84" i="22"/>
  <c r="F38" i="28"/>
  <c r="E48" i="28"/>
  <c r="E47" i="28"/>
  <c r="I119" i="35" s="1"/>
  <c r="K119" i="35" s="1"/>
  <c r="G38" i="28"/>
  <c r="AR92" i="30"/>
  <c r="AS92" i="30"/>
  <c r="AT119" i="30"/>
  <c r="AQ115" i="30"/>
  <c r="AT121" i="30"/>
  <c r="AT120" i="30"/>
  <c r="AQ114" i="30"/>
  <c r="I225" i="35" s="1"/>
  <c r="K225" i="35" s="1"/>
  <c r="AT121" i="32"/>
  <c r="Q59" i="31"/>
  <c r="R59" i="31"/>
  <c r="Q58" i="32"/>
  <c r="R58" i="32"/>
  <c r="Q105" i="27"/>
  <c r="R105" i="27"/>
  <c r="Q105" i="32"/>
  <c r="R105" i="32"/>
  <c r="R9" i="22"/>
  <c r="Q9" i="22"/>
  <c r="Q60" i="31"/>
  <c r="R60" i="31"/>
  <c r="Q109" i="29"/>
  <c r="R109" i="29"/>
  <c r="R110" i="33"/>
  <c r="Q110" i="33"/>
  <c r="AJ87" i="26"/>
  <c r="AH115" i="26"/>
  <c r="AK120" i="26"/>
  <c r="AK121" i="26"/>
  <c r="AH114" i="26"/>
  <c r="I66" i="35" s="1"/>
  <c r="K66" i="35" s="1"/>
  <c r="AS66" i="27"/>
  <c r="AR70" i="27"/>
  <c r="P72" i="28"/>
  <c r="AQ48" i="32"/>
  <c r="Q44" i="31"/>
  <c r="R44" i="31"/>
  <c r="Q52" i="30"/>
  <c r="R52" i="30"/>
  <c r="Q99" i="30"/>
  <c r="R99" i="30"/>
  <c r="AJ14" i="22"/>
  <c r="AI14" i="22"/>
  <c r="AI109" i="26"/>
  <c r="AJ109" i="26"/>
  <c r="AJ110" i="29"/>
  <c r="AI110" i="29"/>
  <c r="Z80" i="28"/>
  <c r="AB121" i="28"/>
  <c r="AB119" i="28"/>
  <c r="AB120" i="28"/>
  <c r="AA80" i="28"/>
  <c r="Y115" i="28"/>
  <c r="Y114" i="27"/>
  <c r="I97" i="35" s="1"/>
  <c r="K97" i="35" s="1"/>
  <c r="AB121" i="27"/>
  <c r="AB119" i="27"/>
  <c r="AB120" i="27"/>
  <c r="Y115" i="27"/>
  <c r="AB121" i="29"/>
  <c r="AB119" i="29"/>
  <c r="AB120" i="29"/>
  <c r="Y114" i="29"/>
  <c r="I173" i="35" s="1"/>
  <c r="K173" i="35" s="1"/>
  <c r="Y115" i="29"/>
  <c r="AA85" i="29"/>
  <c r="Z85" i="29"/>
  <c r="AA81" i="30"/>
  <c r="Z81" i="30"/>
  <c r="Y115" i="22"/>
  <c r="G58" i="27"/>
  <c r="F58" i="27"/>
  <c r="F59" i="32"/>
  <c r="G59" i="32"/>
  <c r="E71" i="32"/>
  <c r="I272" i="35" s="1"/>
  <c r="K272" i="35" s="1"/>
  <c r="E72" i="32"/>
  <c r="AQ114" i="31"/>
  <c r="I263" i="35" s="1"/>
  <c r="K263" i="35" s="1"/>
  <c r="AI35" i="26"/>
  <c r="AJ35" i="26"/>
  <c r="AI56" i="22"/>
  <c r="AJ56" i="22"/>
  <c r="R33" i="30"/>
  <c r="AS58" i="22"/>
  <c r="AR58" i="22"/>
  <c r="AH16" i="26"/>
  <c r="AS64" i="22"/>
  <c r="AR64" i="22"/>
  <c r="F12" i="27"/>
  <c r="G12" i="27"/>
  <c r="AJ64" i="22"/>
  <c r="AI64" i="22"/>
  <c r="AA40" i="22"/>
  <c r="F93" i="30"/>
  <c r="AA10" i="26"/>
  <c r="Z10" i="26"/>
  <c r="AS54" i="22"/>
  <c r="AR54" i="22"/>
  <c r="AA62" i="22"/>
  <c r="Z62" i="22"/>
  <c r="AS14" i="27"/>
  <c r="AR14" i="27"/>
  <c r="AJ12" i="28"/>
  <c r="AI12" i="28"/>
  <c r="AJ10" i="26"/>
  <c r="AI10" i="26"/>
  <c r="AA54" i="27"/>
  <c r="Z54" i="27"/>
  <c r="F88" i="28"/>
  <c r="G88" i="28"/>
  <c r="AR12" i="26"/>
  <c r="AS12" i="26"/>
  <c r="AJ44" i="22"/>
  <c r="AR14" i="30"/>
  <c r="AS14" i="30"/>
  <c r="AR60" i="22"/>
  <c r="AS60" i="22"/>
  <c r="F14" i="29"/>
  <c r="G14" i="29"/>
  <c r="AJ10" i="28"/>
  <c r="AI10" i="28"/>
  <c r="AJ10" i="29"/>
  <c r="AI10" i="29"/>
  <c r="AS46" i="22"/>
  <c r="AS46" i="29"/>
  <c r="AJ38" i="22"/>
  <c r="AS52" i="22"/>
  <c r="AR52" i="22"/>
  <c r="AA11" i="30"/>
  <c r="Z11" i="30"/>
  <c r="AA13" i="26"/>
  <c r="Z13" i="26"/>
  <c r="AS14" i="22"/>
  <c r="AR14" i="22"/>
  <c r="Z12" i="22"/>
  <c r="G10" i="27"/>
  <c r="F10" i="27"/>
  <c r="AS13" i="22"/>
  <c r="AJ14" i="26"/>
  <c r="AI14" i="26"/>
  <c r="AJ40" i="22"/>
  <c r="G32" i="22"/>
  <c r="F32" i="22"/>
  <c r="AA13" i="29"/>
  <c r="Z13" i="29"/>
  <c r="AS11" i="26"/>
  <c r="AR11" i="26"/>
  <c r="AS62" i="22"/>
  <c r="AR62" i="22"/>
  <c r="AJ12" i="30"/>
  <c r="AI12" i="30"/>
  <c r="Y48" i="22"/>
  <c r="Z32" i="22"/>
  <c r="G10" i="30"/>
  <c r="F10" i="30"/>
  <c r="AJ62" i="22"/>
  <c r="AI62" i="22"/>
  <c r="AJ42" i="22"/>
  <c r="AJ14" i="29"/>
  <c r="AI14" i="29"/>
  <c r="G96" i="22"/>
  <c r="F96" i="22"/>
  <c r="F35" i="22"/>
  <c r="G35" i="22"/>
  <c r="Z12" i="26"/>
  <c r="AA12" i="26"/>
  <c r="AI54" i="22"/>
  <c r="AJ54" i="22"/>
  <c r="AS11" i="29"/>
  <c r="AR11" i="29"/>
  <c r="AS13" i="30"/>
  <c r="AR13" i="30"/>
  <c r="F14" i="28"/>
  <c r="G14" i="28"/>
  <c r="Y27" i="22"/>
  <c r="AH15" i="22"/>
  <c r="AJ9" i="22"/>
  <c r="AI9" i="22"/>
  <c r="AJ13" i="26"/>
  <c r="AI13" i="26"/>
  <c r="AA42" i="22"/>
  <c r="AR12" i="22"/>
  <c r="AA32" i="22"/>
  <c r="AA13" i="28"/>
  <c r="Z13" i="28"/>
  <c r="AJ11" i="27"/>
  <c r="AI11" i="27"/>
  <c r="F10" i="29"/>
  <c r="G10" i="29"/>
  <c r="G12" i="29"/>
  <c r="F12" i="29"/>
  <c r="G13" i="22"/>
  <c r="F13" i="22"/>
  <c r="AH15" i="30"/>
  <c r="I214" i="35" s="1"/>
  <c r="K214" i="35" s="1"/>
  <c r="AI10" i="27"/>
  <c r="AJ10" i="27"/>
  <c r="AI12" i="22"/>
  <c r="AJ13" i="29"/>
  <c r="AI13" i="29"/>
  <c r="AJ70" i="22"/>
  <c r="AI70" i="22"/>
  <c r="Z54" i="22"/>
  <c r="AA54" i="22"/>
  <c r="AA10" i="27"/>
  <c r="Z10" i="27"/>
  <c r="AA10" i="28"/>
  <c r="Z10" i="28"/>
  <c r="Z14" i="27"/>
  <c r="AA14" i="27"/>
  <c r="Z60" i="22"/>
  <c r="AA60" i="22"/>
  <c r="AS11" i="28"/>
  <c r="AR11" i="28"/>
  <c r="AJ11" i="30"/>
  <c r="AI11" i="30"/>
  <c r="AA34" i="22"/>
  <c r="AJ14" i="28"/>
  <c r="AI14" i="28"/>
  <c r="AA20" i="22"/>
  <c r="AA70" i="22"/>
  <c r="Z70" i="22"/>
  <c r="AA10" i="30"/>
  <c r="Z10" i="30"/>
  <c r="Z58" i="22"/>
  <c r="AA58" i="22"/>
  <c r="AA66" i="22"/>
  <c r="Z66" i="22"/>
  <c r="AS12" i="27"/>
  <c r="AR12" i="27"/>
  <c r="AH27" i="22"/>
  <c r="AJ10" i="22"/>
  <c r="AI10" i="22"/>
  <c r="AA10" i="22"/>
  <c r="Z10" i="22"/>
  <c r="AA12" i="28"/>
  <c r="Z12" i="28"/>
  <c r="AA64" i="22"/>
  <c r="Z64" i="22"/>
  <c r="AA14" i="22"/>
  <c r="Z14" i="22"/>
  <c r="AR13" i="26"/>
  <c r="AS13" i="26"/>
  <c r="AS68" i="22"/>
  <c r="AR68" i="22"/>
  <c r="AI12" i="26"/>
  <c r="AJ12" i="26"/>
  <c r="G12" i="28"/>
  <c r="F12" i="28"/>
  <c r="AJ66" i="22"/>
  <c r="AI66" i="22"/>
  <c r="G14" i="30"/>
  <c r="F14" i="30"/>
  <c r="AI14" i="27"/>
  <c r="AJ14" i="27"/>
  <c r="G84" i="22"/>
  <c r="F84" i="22"/>
  <c r="Z13" i="27"/>
  <c r="AA13" i="27"/>
  <c r="AJ12" i="29"/>
  <c r="AI12" i="29"/>
  <c r="AI58" i="22"/>
  <c r="AJ58" i="22"/>
  <c r="AI60" i="22"/>
  <c r="AJ60" i="22"/>
  <c r="AJ68" i="22"/>
  <c r="AI68" i="22"/>
  <c r="P47" i="32"/>
  <c r="I278" i="35" s="1"/>
  <c r="K278" i="35" s="1"/>
  <c r="Q80" i="33"/>
  <c r="Q41" i="26"/>
  <c r="S121" i="33"/>
  <c r="P72" i="30"/>
  <c r="P48" i="26"/>
  <c r="R33" i="22"/>
  <c r="P114" i="30"/>
  <c r="I204" i="35" s="1"/>
  <c r="K204" i="35" s="1"/>
  <c r="P47" i="29"/>
  <c r="I164" i="35" s="1"/>
  <c r="K164" i="35" s="1"/>
  <c r="P27" i="31"/>
  <c r="I239" i="35" s="1"/>
  <c r="K239" i="35" s="1"/>
  <c r="P48" i="27"/>
  <c r="P71" i="27"/>
  <c r="I89" i="35" s="1"/>
  <c r="K89" i="35" s="1"/>
  <c r="P114" i="31"/>
  <c r="I242" i="35" s="1"/>
  <c r="K242" i="35" s="1"/>
  <c r="R55" i="31"/>
  <c r="P71" i="32"/>
  <c r="I279" i="35" s="1"/>
  <c r="K279" i="35" s="1"/>
  <c r="S120" i="33"/>
  <c r="P71" i="31"/>
  <c r="I241" i="35" s="1"/>
  <c r="K241" i="35" s="1"/>
  <c r="P48" i="30"/>
  <c r="R84" i="30"/>
  <c r="R23" i="31"/>
  <c r="P72" i="32"/>
  <c r="R66" i="33"/>
  <c r="P47" i="31"/>
  <c r="I240" i="35" s="1"/>
  <c r="K240" i="35" s="1"/>
  <c r="S121" i="31"/>
  <c r="S119" i="32"/>
  <c r="P47" i="27"/>
  <c r="I88" i="35" s="1"/>
  <c r="K88" i="35" s="1"/>
  <c r="P114" i="27"/>
  <c r="I90" i="35" s="1"/>
  <c r="K90" i="35" s="1"/>
  <c r="P115" i="33"/>
  <c r="P15" i="29"/>
  <c r="I162" i="35" s="1"/>
  <c r="K162" i="35" s="1"/>
  <c r="P47" i="26"/>
  <c r="I50" i="35" s="1"/>
  <c r="K50" i="35" s="1"/>
  <c r="Q109" i="26"/>
  <c r="Q34" i="27"/>
  <c r="R88" i="28"/>
  <c r="R46" i="29"/>
  <c r="Q9" i="29"/>
  <c r="R87" i="30"/>
  <c r="R53" i="32"/>
  <c r="P115" i="26"/>
  <c r="R106" i="27"/>
  <c r="S121" i="28"/>
  <c r="R59" i="29"/>
  <c r="P28" i="30"/>
  <c r="R24" i="26"/>
  <c r="R107" i="33"/>
  <c r="R20" i="30"/>
  <c r="P47" i="33"/>
  <c r="I316" i="35" s="1"/>
  <c r="K316" i="35" s="1"/>
  <c r="R64" i="30"/>
  <c r="S120" i="22"/>
  <c r="R111" i="28"/>
  <c r="Q46" i="29"/>
  <c r="S119" i="28"/>
  <c r="Q65" i="27"/>
  <c r="P48" i="29"/>
  <c r="P71" i="30"/>
  <c r="I203" i="35" s="1"/>
  <c r="K203" i="35" s="1"/>
  <c r="P71" i="33"/>
  <c r="I317" i="35" s="1"/>
  <c r="K317" i="35" s="1"/>
  <c r="Q83" i="22"/>
  <c r="R79" i="26"/>
  <c r="P115" i="27"/>
  <c r="R53" i="29"/>
  <c r="Q96" i="32"/>
  <c r="R97" i="33"/>
  <c r="R35" i="22"/>
  <c r="Q92" i="22"/>
  <c r="Q10" i="22"/>
  <c r="P28" i="26"/>
  <c r="R85" i="30"/>
  <c r="P48" i="33"/>
  <c r="S119" i="27"/>
  <c r="Q68" i="27"/>
  <c r="Q35" i="28"/>
  <c r="Q45" i="30"/>
  <c r="P47" i="30"/>
  <c r="I202" i="35" s="1"/>
  <c r="K202" i="35" s="1"/>
  <c r="Q98" i="31"/>
  <c r="Q78" i="32"/>
  <c r="P72" i="33"/>
  <c r="Q69" i="31"/>
  <c r="Q23" i="31"/>
  <c r="S121" i="32"/>
  <c r="S121" i="29"/>
  <c r="R96" i="29"/>
  <c r="Q96" i="29"/>
  <c r="R79" i="31"/>
  <c r="Q33" i="31"/>
  <c r="Q41" i="32"/>
  <c r="R99" i="33"/>
  <c r="S119" i="33"/>
  <c r="R88" i="33"/>
  <c r="R11" i="28"/>
  <c r="Q11" i="28"/>
  <c r="R23" i="32"/>
  <c r="Q23" i="32"/>
  <c r="R39" i="32"/>
  <c r="Q39" i="32"/>
  <c r="P16" i="22"/>
  <c r="P15" i="22"/>
  <c r="R66" i="30"/>
  <c r="Q66" i="30"/>
  <c r="R65" i="22"/>
  <c r="Q65" i="22"/>
  <c r="R56" i="22"/>
  <c r="Q56" i="22"/>
  <c r="Q22" i="27"/>
  <c r="R22" i="27"/>
  <c r="R68" i="29"/>
  <c r="Q68" i="29"/>
  <c r="S121" i="27"/>
  <c r="Q94" i="28"/>
  <c r="P48" i="28"/>
  <c r="R37" i="28"/>
  <c r="Q79" i="31"/>
  <c r="R53" i="31"/>
  <c r="Q64" i="31"/>
  <c r="R81" i="28"/>
  <c r="Q81" i="28"/>
  <c r="R56" i="27"/>
  <c r="Q56" i="27"/>
  <c r="R12" i="22"/>
  <c r="Q12" i="22"/>
  <c r="R43" i="27"/>
  <c r="Q43" i="27"/>
  <c r="R13" i="22"/>
  <c r="Q13" i="22"/>
  <c r="Q66" i="22"/>
  <c r="R66" i="22"/>
  <c r="R70" i="30"/>
  <c r="Q70" i="30"/>
  <c r="Q23" i="30"/>
  <c r="R23" i="30"/>
  <c r="R14" i="30"/>
  <c r="Q14" i="30"/>
  <c r="R63" i="22"/>
  <c r="Q63" i="22"/>
  <c r="R69" i="22"/>
  <c r="Q69" i="22"/>
  <c r="P115" i="22"/>
  <c r="R88" i="27"/>
  <c r="Q58" i="27"/>
  <c r="S119" i="22"/>
  <c r="R111" i="29"/>
  <c r="Q104" i="29"/>
  <c r="P115" i="30"/>
  <c r="P115" i="31"/>
  <c r="R84" i="32"/>
  <c r="R37" i="32"/>
  <c r="R35" i="33"/>
  <c r="Q35" i="33"/>
  <c r="P47" i="28"/>
  <c r="I126" i="35" s="1"/>
  <c r="K126" i="35" s="1"/>
  <c r="Q32" i="28"/>
  <c r="R36" i="30"/>
  <c r="Q36" i="30"/>
  <c r="P27" i="33"/>
  <c r="I315" i="35" s="1"/>
  <c r="K315" i="35" s="1"/>
  <c r="Q40" i="31"/>
  <c r="R40" i="31"/>
  <c r="R45" i="26"/>
  <c r="Q45" i="26"/>
  <c r="R43" i="32"/>
  <c r="Q43" i="32"/>
  <c r="R53" i="26"/>
  <c r="Q53" i="26"/>
  <c r="Q57" i="26"/>
  <c r="R57" i="26"/>
  <c r="R41" i="22"/>
  <c r="P114" i="33"/>
  <c r="I318" i="35" s="1"/>
  <c r="K318" i="35" s="1"/>
  <c r="R21" i="32"/>
  <c r="Q21" i="32"/>
  <c r="R43" i="31"/>
  <c r="Q43" i="31"/>
  <c r="R95" i="26"/>
  <c r="S120" i="26"/>
  <c r="S120" i="27"/>
  <c r="Q90" i="28"/>
  <c r="S120" i="29"/>
  <c r="R64" i="29"/>
  <c r="S120" i="30"/>
  <c r="P27" i="32"/>
  <c r="I277" i="35" s="1"/>
  <c r="K277" i="35" s="1"/>
  <c r="Q85" i="32"/>
  <c r="R85" i="32"/>
  <c r="R56" i="31"/>
  <c r="Q56" i="31"/>
  <c r="P27" i="27"/>
  <c r="I87" i="35" s="1"/>
  <c r="K87" i="35" s="1"/>
  <c r="R20" i="27"/>
  <c r="P28" i="27"/>
  <c r="R36" i="26"/>
  <c r="Q36" i="26"/>
  <c r="Q41" i="27"/>
  <c r="R41" i="27"/>
  <c r="R43" i="28"/>
  <c r="Q43" i="28"/>
  <c r="Q57" i="31"/>
  <c r="R57" i="31"/>
  <c r="P16" i="33"/>
  <c r="P15" i="33"/>
  <c r="I314" i="35" s="1"/>
  <c r="K314" i="35" s="1"/>
  <c r="Q9" i="33"/>
  <c r="Q15" i="33" s="1"/>
  <c r="R14" i="26"/>
  <c r="Q14" i="26"/>
  <c r="R70" i="28"/>
  <c r="Q70" i="28"/>
  <c r="R70" i="31"/>
  <c r="Q70" i="31"/>
  <c r="Q106" i="31"/>
  <c r="S120" i="31"/>
  <c r="Q62" i="31"/>
  <c r="P72" i="31"/>
  <c r="P28" i="32"/>
  <c r="Q59" i="33"/>
  <c r="R56" i="28"/>
  <c r="Q56" i="28"/>
  <c r="Q44" i="29"/>
  <c r="R44" i="29"/>
  <c r="Q44" i="30"/>
  <c r="R44" i="30"/>
  <c r="P15" i="32"/>
  <c r="I276" i="35" s="1"/>
  <c r="K276" i="35" s="1"/>
  <c r="R9" i="32"/>
  <c r="R15" i="32" s="1"/>
  <c r="M276" i="35" s="1"/>
  <c r="R13" i="26"/>
  <c r="Q13" i="26"/>
  <c r="Q63" i="33"/>
  <c r="R63" i="33"/>
  <c r="Q70" i="22"/>
  <c r="R70" i="22"/>
  <c r="P114" i="22"/>
  <c r="R90" i="28"/>
  <c r="Q10" i="28"/>
  <c r="P72" i="29"/>
  <c r="P16" i="29"/>
  <c r="R109" i="22"/>
  <c r="R84" i="26"/>
  <c r="S121" i="26"/>
  <c r="P115" i="29"/>
  <c r="Q88" i="29"/>
  <c r="R97" i="30"/>
  <c r="AA27" i="30"/>
  <c r="M208" i="35" s="1"/>
  <c r="R208" i="35" s="1"/>
  <c r="R106" i="31"/>
  <c r="S119" i="31"/>
  <c r="Q107" i="32"/>
  <c r="R59" i="33"/>
  <c r="R37" i="27"/>
  <c r="Q37" i="27"/>
  <c r="R35" i="27"/>
  <c r="Q35" i="27"/>
  <c r="R55" i="27"/>
  <c r="Q55" i="27"/>
  <c r="R55" i="22"/>
  <c r="Q55" i="22"/>
  <c r="R11" i="30"/>
  <c r="Q11" i="30"/>
  <c r="R22" i="28"/>
  <c r="Q22" i="28"/>
  <c r="R22" i="30"/>
  <c r="Q22" i="30"/>
  <c r="Q54" i="22"/>
  <c r="R54" i="22"/>
  <c r="R42" i="22"/>
  <c r="R59" i="22"/>
  <c r="Q59" i="22"/>
  <c r="R60" i="27"/>
  <c r="Q60" i="27"/>
  <c r="Q14" i="27"/>
  <c r="R14" i="27"/>
  <c r="Q40" i="26"/>
  <c r="R40" i="26"/>
  <c r="Q21" i="26"/>
  <c r="R21" i="26"/>
  <c r="P16" i="28"/>
  <c r="P115" i="28"/>
  <c r="P114" i="29"/>
  <c r="I166" i="35" s="1"/>
  <c r="K166" i="35" s="1"/>
  <c r="R88" i="29"/>
  <c r="Q90" i="30"/>
  <c r="P114" i="32"/>
  <c r="I280" i="35" s="1"/>
  <c r="K280" i="35" s="1"/>
  <c r="Q55" i="29"/>
  <c r="R55" i="29"/>
  <c r="Q12" i="26"/>
  <c r="R12" i="26"/>
  <c r="R23" i="28"/>
  <c r="Q23" i="28"/>
  <c r="R41" i="30"/>
  <c r="Q41" i="30"/>
  <c r="Q43" i="29"/>
  <c r="R43" i="29"/>
  <c r="R52" i="22"/>
  <c r="Q52" i="22"/>
  <c r="R36" i="22"/>
  <c r="R57" i="22"/>
  <c r="Q57" i="22"/>
  <c r="R13" i="27"/>
  <c r="Q13" i="27"/>
  <c r="R68" i="30"/>
  <c r="Q68" i="30"/>
  <c r="R67" i="30"/>
  <c r="Q67" i="30"/>
  <c r="R38" i="26"/>
  <c r="Q38" i="26"/>
  <c r="R46" i="22"/>
  <c r="Q69" i="27"/>
  <c r="R69" i="27"/>
  <c r="R41" i="28"/>
  <c r="P15" i="28"/>
  <c r="I124" i="35" s="1"/>
  <c r="K124" i="35" s="1"/>
  <c r="S119" i="29"/>
  <c r="P16" i="30"/>
  <c r="Q37" i="31"/>
  <c r="P115" i="32"/>
  <c r="Q34" i="33"/>
  <c r="R36" i="32"/>
  <c r="Q36" i="32"/>
  <c r="Q11" i="26"/>
  <c r="R11" i="26"/>
  <c r="P28" i="28"/>
  <c r="P27" i="28"/>
  <c r="I125" i="35" s="1"/>
  <c r="K125" i="35" s="1"/>
  <c r="R43" i="30"/>
  <c r="Q43" i="30"/>
  <c r="R53" i="22"/>
  <c r="Q53" i="22"/>
  <c r="Q58" i="22"/>
  <c r="R58" i="22"/>
  <c r="Q78" i="31"/>
  <c r="R78" i="31"/>
  <c r="Q60" i="29"/>
  <c r="R60" i="29"/>
  <c r="R14" i="28"/>
  <c r="Q14" i="28"/>
  <c r="Q68" i="31"/>
  <c r="R68" i="31"/>
  <c r="P27" i="26"/>
  <c r="I49" i="35" s="1"/>
  <c r="K49" i="35" s="1"/>
  <c r="Q20" i="26"/>
  <c r="R20" i="26"/>
  <c r="R69" i="30"/>
  <c r="Q69" i="30"/>
  <c r="Q42" i="27"/>
  <c r="R42" i="27"/>
  <c r="R12" i="29"/>
  <c r="Q12" i="29"/>
  <c r="R111" i="22"/>
  <c r="S121" i="22"/>
  <c r="P47" i="22"/>
  <c r="P114" i="26"/>
  <c r="I52" i="35" s="1"/>
  <c r="K52" i="35" s="1"/>
  <c r="R52" i="27"/>
  <c r="S120" i="28"/>
  <c r="S119" i="30"/>
  <c r="S120" i="32"/>
  <c r="R45" i="32"/>
  <c r="R36" i="31"/>
  <c r="Q36" i="31"/>
  <c r="P48" i="32"/>
  <c r="Q12" i="27"/>
  <c r="R12" i="27"/>
  <c r="P28" i="31"/>
  <c r="P27" i="22"/>
  <c r="R38" i="22"/>
  <c r="R37" i="22"/>
  <c r="P48" i="22"/>
  <c r="R59" i="27"/>
  <c r="Q59" i="27"/>
  <c r="R9" i="27"/>
  <c r="P15" i="27"/>
  <c r="I86" i="35" s="1"/>
  <c r="K86" i="35" s="1"/>
  <c r="Q9" i="27"/>
  <c r="R10" i="26"/>
  <c r="Q10" i="26"/>
  <c r="R13" i="28"/>
  <c r="Q13" i="28"/>
  <c r="R34" i="26"/>
  <c r="Q34" i="26"/>
  <c r="Q64" i="22"/>
  <c r="R64" i="22"/>
  <c r="P16" i="26"/>
  <c r="S119" i="26"/>
  <c r="Q99" i="26"/>
  <c r="P72" i="27"/>
  <c r="P71" i="29"/>
  <c r="I165" i="35" s="1"/>
  <c r="K165" i="35" s="1"/>
  <c r="S121" i="30"/>
  <c r="P27" i="30"/>
  <c r="I201" i="35" s="1"/>
  <c r="K201" i="35" s="1"/>
  <c r="R15" i="31"/>
  <c r="M238" i="35" s="1"/>
  <c r="Q60" i="22"/>
  <c r="R37" i="29"/>
  <c r="Q37" i="29"/>
  <c r="R56" i="32"/>
  <c r="Q56" i="32"/>
  <c r="R87" i="33"/>
  <c r="Q87" i="33"/>
  <c r="Q21" i="28"/>
  <c r="R21" i="28"/>
  <c r="Q54" i="29"/>
  <c r="R54" i="29"/>
  <c r="Q58" i="29"/>
  <c r="R58" i="29"/>
  <c r="Q58" i="30"/>
  <c r="R58" i="30"/>
  <c r="P15" i="30"/>
  <c r="I200" i="35" s="1"/>
  <c r="K200" i="35" s="1"/>
  <c r="R60" i="30"/>
  <c r="Q60" i="30"/>
  <c r="Q14" i="29"/>
  <c r="R14" i="29"/>
  <c r="Q68" i="22"/>
  <c r="R68" i="22"/>
  <c r="R64" i="33"/>
  <c r="Q64" i="33"/>
  <c r="R62" i="22"/>
  <c r="Q62" i="22"/>
  <c r="R40" i="22"/>
  <c r="P114" i="28"/>
  <c r="I128" i="35" s="1"/>
  <c r="K128" i="35" s="1"/>
  <c r="R80" i="30"/>
  <c r="Q80" i="30"/>
  <c r="R46" i="26"/>
  <c r="Q46" i="26"/>
  <c r="Q42" i="31"/>
  <c r="R42" i="31"/>
  <c r="R12" i="28"/>
  <c r="Q12" i="28"/>
  <c r="R41" i="31"/>
  <c r="Q41" i="31"/>
  <c r="Q93" i="33"/>
  <c r="R93" i="33"/>
  <c r="Q44" i="27"/>
  <c r="R44" i="27"/>
  <c r="R43" i="33"/>
  <c r="Q43" i="33"/>
  <c r="R59" i="28"/>
  <c r="Q59" i="28"/>
  <c r="R14" i="22"/>
  <c r="Q14" i="22"/>
  <c r="Q66" i="29"/>
  <c r="R66" i="29"/>
  <c r="Q67" i="22"/>
  <c r="R67" i="22"/>
  <c r="R34" i="22"/>
  <c r="P15" i="26"/>
  <c r="I48" i="35" s="1"/>
  <c r="K48" i="35" s="1"/>
  <c r="AO119" i="33"/>
  <c r="AF119" i="31"/>
  <c r="AF119" i="32"/>
  <c r="E328" i="35"/>
  <c r="P328" i="35" s="1"/>
  <c r="E307" i="35"/>
  <c r="P307" i="35" s="1"/>
  <c r="E321" i="35"/>
  <c r="P321" i="35" s="1"/>
  <c r="E335" i="35"/>
  <c r="P335" i="35" s="1"/>
  <c r="E314" i="35"/>
  <c r="P314" i="35" s="1"/>
  <c r="E329" i="35"/>
  <c r="P329" i="35" s="1"/>
  <c r="E308" i="35"/>
  <c r="P308" i="35" s="1"/>
  <c r="E322" i="35"/>
  <c r="P322" i="35" s="1"/>
  <c r="E315" i="35"/>
  <c r="P315" i="35" s="1"/>
  <c r="E336" i="35"/>
  <c r="P336" i="35" s="1"/>
  <c r="E311" i="35"/>
  <c r="E325" i="35"/>
  <c r="E339" i="35"/>
  <c r="E318" i="35"/>
  <c r="E332" i="35"/>
  <c r="AA15" i="33"/>
  <c r="M321" i="35" s="1"/>
  <c r="E310" i="35"/>
  <c r="P310" i="35" s="1"/>
  <c r="E324" i="35"/>
  <c r="P324" i="35" s="1"/>
  <c r="E338" i="35"/>
  <c r="P338" i="35" s="1"/>
  <c r="E331" i="35"/>
  <c r="P331" i="35" s="1"/>
  <c r="E317" i="35"/>
  <c r="P317" i="35" s="1"/>
  <c r="E309" i="35"/>
  <c r="P309" i="35" s="1"/>
  <c r="E323" i="35"/>
  <c r="P323" i="35" s="1"/>
  <c r="E316" i="35"/>
  <c r="P316" i="35" s="1"/>
  <c r="E337" i="35"/>
  <c r="P337" i="35" s="1"/>
  <c r="E330" i="35"/>
  <c r="P330" i="35" s="1"/>
  <c r="E272" i="35"/>
  <c r="P272" i="35" s="1"/>
  <c r="E286" i="35"/>
  <c r="P286" i="35" s="1"/>
  <c r="E300" i="35"/>
  <c r="P300" i="35" s="1"/>
  <c r="E279" i="35"/>
  <c r="P279" i="35" s="1"/>
  <c r="E293" i="35"/>
  <c r="P293" i="35" s="1"/>
  <c r="E271" i="35"/>
  <c r="P271" i="35" s="1"/>
  <c r="E285" i="35"/>
  <c r="P285" i="35" s="1"/>
  <c r="E299" i="35"/>
  <c r="P299" i="35" s="1"/>
  <c r="E278" i="35"/>
  <c r="P278" i="35" s="1"/>
  <c r="E292" i="35"/>
  <c r="P292" i="35" s="1"/>
  <c r="E290" i="35"/>
  <c r="P290" i="35" s="1"/>
  <c r="E297" i="35"/>
  <c r="P297" i="35" s="1"/>
  <c r="E269" i="35"/>
  <c r="P269" i="35" s="1"/>
  <c r="E283" i="35"/>
  <c r="P283" i="35" s="1"/>
  <c r="E276" i="35"/>
  <c r="P276" i="35" s="1"/>
  <c r="E287" i="35"/>
  <c r="E301" i="35"/>
  <c r="E280" i="35"/>
  <c r="E294" i="35"/>
  <c r="E273" i="35"/>
  <c r="C119" i="31"/>
  <c r="E242" i="35"/>
  <c r="E256" i="35"/>
  <c r="E235" i="35"/>
  <c r="E249" i="35"/>
  <c r="E263" i="35"/>
  <c r="E245" i="35"/>
  <c r="P245" i="35" s="1"/>
  <c r="E259" i="35"/>
  <c r="P259" i="35" s="1"/>
  <c r="E252" i="35"/>
  <c r="P252" i="35" s="1"/>
  <c r="E238" i="35"/>
  <c r="P238" i="35" s="1"/>
  <c r="E231" i="35"/>
  <c r="P231" i="35" s="1"/>
  <c r="Q15" i="31"/>
  <c r="E241" i="35"/>
  <c r="P241" i="35" s="1"/>
  <c r="E255" i="35"/>
  <c r="P255" i="35" s="1"/>
  <c r="E234" i="35"/>
  <c r="P234" i="35" s="1"/>
  <c r="E248" i="35"/>
  <c r="P248" i="35" s="1"/>
  <c r="E262" i="35"/>
  <c r="P262" i="35" s="1"/>
  <c r="E261" i="35"/>
  <c r="P261" i="35" s="1"/>
  <c r="E240" i="35"/>
  <c r="P240" i="35" s="1"/>
  <c r="E233" i="35"/>
  <c r="P233" i="35" s="1"/>
  <c r="E247" i="35"/>
  <c r="P247" i="35" s="1"/>
  <c r="E254" i="35"/>
  <c r="P254" i="35" s="1"/>
  <c r="N119" i="30"/>
  <c r="E195" i="35"/>
  <c r="P195" i="35" s="1"/>
  <c r="E216" i="35"/>
  <c r="P216" i="35" s="1"/>
  <c r="E209" i="35"/>
  <c r="P209" i="35" s="1"/>
  <c r="E223" i="35"/>
  <c r="P223" i="35" s="1"/>
  <c r="E202" i="35"/>
  <c r="P202" i="35" s="1"/>
  <c r="E210" i="35"/>
  <c r="P210" i="35" s="1"/>
  <c r="E224" i="35"/>
  <c r="P224" i="35" s="1"/>
  <c r="E203" i="35"/>
  <c r="P203" i="35" s="1"/>
  <c r="E217" i="35"/>
  <c r="P217" i="35" s="1"/>
  <c r="E196" i="35"/>
  <c r="P196" i="35" s="1"/>
  <c r="E193" i="35"/>
  <c r="P193" i="35" s="1"/>
  <c r="E200" i="35"/>
  <c r="P200" i="35" s="1"/>
  <c r="E207" i="35"/>
  <c r="P207" i="35" s="1"/>
  <c r="E221" i="35"/>
  <c r="P221" i="35" s="1"/>
  <c r="E214" i="35"/>
  <c r="P214" i="35" s="1"/>
  <c r="C119" i="30"/>
  <c r="E211" i="35"/>
  <c r="E197" i="35"/>
  <c r="E225" i="35"/>
  <c r="E204" i="35"/>
  <c r="E218" i="35"/>
  <c r="C119" i="33"/>
  <c r="N119" i="33"/>
  <c r="W119" i="32"/>
  <c r="AF119" i="30"/>
  <c r="AO119" i="30"/>
  <c r="W119" i="30"/>
  <c r="AF119" i="29"/>
  <c r="AR47" i="29"/>
  <c r="AO119" i="28"/>
  <c r="AF119" i="28"/>
  <c r="AA27" i="27"/>
  <c r="M94" i="35" s="1"/>
  <c r="R94" i="35" s="1"/>
  <c r="C119" i="26"/>
  <c r="F27" i="33"/>
  <c r="F15" i="33"/>
  <c r="Z15" i="33"/>
  <c r="AO119" i="32"/>
  <c r="N119" i="32"/>
  <c r="F15" i="32"/>
  <c r="C119" i="32"/>
  <c r="F27" i="32"/>
  <c r="AR27" i="31"/>
  <c r="W119" i="31"/>
  <c r="AA27" i="29"/>
  <c r="M170" i="35" s="1"/>
  <c r="R170" i="35" s="1"/>
  <c r="Q27" i="29"/>
  <c r="N119" i="29"/>
  <c r="W119" i="29"/>
  <c r="N119" i="27"/>
  <c r="W119" i="27"/>
  <c r="AR71" i="26"/>
  <c r="AI27" i="22"/>
  <c r="C119" i="22"/>
  <c r="G27" i="28" l="1"/>
  <c r="M118" i="35" s="1"/>
  <c r="R118" i="35" s="1"/>
  <c r="AJ71" i="29"/>
  <c r="M179" i="35" s="1"/>
  <c r="R179" i="35" s="1"/>
  <c r="F27" i="28"/>
  <c r="H12" i="28"/>
  <c r="D12" i="28" s="1"/>
  <c r="H109" i="22"/>
  <c r="D109" i="22" s="1"/>
  <c r="I25" i="35"/>
  <c r="K25" i="35" s="1"/>
  <c r="I24" i="39"/>
  <c r="K24" i="39" s="1"/>
  <c r="I14" i="35"/>
  <c r="K14" i="35" s="1"/>
  <c r="I13" i="39"/>
  <c r="K13" i="39" s="1"/>
  <c r="I7" i="35"/>
  <c r="K7" i="35" s="1"/>
  <c r="I6" i="39"/>
  <c r="K6" i="39" s="1"/>
  <c r="I19" i="35"/>
  <c r="K19" i="35" s="1"/>
  <c r="I18" i="39"/>
  <c r="K18" i="39" s="1"/>
  <c r="I31" i="35"/>
  <c r="K31" i="35" s="1"/>
  <c r="I30" i="39"/>
  <c r="K30" i="39" s="1"/>
  <c r="I33" i="35"/>
  <c r="K33" i="35" s="1"/>
  <c r="I32" i="39"/>
  <c r="K32" i="39" s="1"/>
  <c r="I34" i="35"/>
  <c r="K34" i="35" s="1"/>
  <c r="I33" i="39"/>
  <c r="K33" i="39" s="1"/>
  <c r="I32" i="35"/>
  <c r="K32" i="35" s="1"/>
  <c r="I31" i="39"/>
  <c r="K31" i="39" s="1"/>
  <c r="I28" i="35"/>
  <c r="K28" i="35" s="1"/>
  <c r="I27" i="39"/>
  <c r="K27" i="39" s="1"/>
  <c r="I20" i="35"/>
  <c r="K20" i="35" s="1"/>
  <c r="I19" i="39"/>
  <c r="K19" i="39" s="1"/>
  <c r="AJ71" i="28"/>
  <c r="M141" i="35" s="1"/>
  <c r="R141" i="35" s="1"/>
  <c r="I11" i="35"/>
  <c r="K11" i="35" s="1"/>
  <c r="I10" i="39"/>
  <c r="K10" i="39" s="1"/>
  <c r="I26" i="35"/>
  <c r="K26" i="35" s="1"/>
  <c r="I25" i="39"/>
  <c r="K25" i="39" s="1"/>
  <c r="I12" i="35"/>
  <c r="K12" i="35" s="1"/>
  <c r="I11" i="39"/>
  <c r="K11" i="39" s="1"/>
  <c r="I4" i="35"/>
  <c r="K4" i="35" s="1"/>
  <c r="I3" i="39"/>
  <c r="K3" i="39" s="1"/>
  <c r="AB36" i="31"/>
  <c r="X36" i="31" s="1"/>
  <c r="I10" i="35"/>
  <c r="K10" i="35" s="1"/>
  <c r="I9" i="39"/>
  <c r="K9" i="39" s="1"/>
  <c r="I27" i="35"/>
  <c r="K27" i="35" s="1"/>
  <c r="I26" i="39"/>
  <c r="K26" i="39" s="1"/>
  <c r="I3" i="35"/>
  <c r="K3" i="35" s="1"/>
  <c r="I2" i="39"/>
  <c r="K2" i="39" s="1"/>
  <c r="I6" i="35"/>
  <c r="K6" i="35" s="1"/>
  <c r="I5" i="39"/>
  <c r="K5" i="39" s="1"/>
  <c r="I35" i="35"/>
  <c r="K35" i="35" s="1"/>
  <c r="I34" i="39"/>
  <c r="K34" i="39" s="1"/>
  <c r="F71" i="22"/>
  <c r="I21" i="35"/>
  <c r="K21" i="35" s="1"/>
  <c r="I20" i="39"/>
  <c r="K20" i="39" s="1"/>
  <c r="I17" i="35"/>
  <c r="K17" i="35" s="1"/>
  <c r="I16" i="39"/>
  <c r="K16" i="39" s="1"/>
  <c r="I24" i="35"/>
  <c r="K24" i="35" s="1"/>
  <c r="I23" i="39"/>
  <c r="K23" i="39" s="1"/>
  <c r="I13" i="35"/>
  <c r="K13" i="35" s="1"/>
  <c r="I12" i="39"/>
  <c r="K12" i="39" s="1"/>
  <c r="I5" i="35"/>
  <c r="K5" i="35" s="1"/>
  <c r="I4" i="39"/>
  <c r="K4" i="39" s="1"/>
  <c r="I18" i="35"/>
  <c r="K18" i="35" s="1"/>
  <c r="I17" i="39"/>
  <c r="K17" i="39" s="1"/>
  <c r="F27" i="26"/>
  <c r="AS27" i="27"/>
  <c r="M108" i="35" s="1"/>
  <c r="R108" i="35" s="1"/>
  <c r="AS47" i="28"/>
  <c r="M147" i="35" s="1"/>
  <c r="R147" i="35" s="1"/>
  <c r="AA27" i="22"/>
  <c r="M18" i="35" s="1"/>
  <c r="R18" i="35" s="1"/>
  <c r="AI27" i="29"/>
  <c r="G27" i="30"/>
  <c r="M194" i="35" s="1"/>
  <c r="R194" i="35" s="1"/>
  <c r="AJ71" i="30"/>
  <c r="M217" i="35" s="1"/>
  <c r="R217" i="35" s="1"/>
  <c r="AI27" i="27"/>
  <c r="AS47" i="32"/>
  <c r="M299" i="35" s="1"/>
  <c r="R299" i="35" s="1"/>
  <c r="G27" i="33"/>
  <c r="M308" i="35" s="1"/>
  <c r="R308" i="35" s="1"/>
  <c r="AJ71" i="26"/>
  <c r="M65" i="35" s="1"/>
  <c r="R65" i="35" s="1"/>
  <c r="AT32" i="29"/>
  <c r="AP32" i="29" s="1"/>
  <c r="AI27" i="26"/>
  <c r="AS27" i="22"/>
  <c r="M32" i="35" s="1"/>
  <c r="R32" i="35" s="1"/>
  <c r="AA27" i="31"/>
  <c r="M246" i="35" s="1"/>
  <c r="R246" i="35" s="1"/>
  <c r="AT61" i="22"/>
  <c r="AP61" i="22" s="1"/>
  <c r="AI114" i="22"/>
  <c r="AJ27" i="22"/>
  <c r="M25" i="35" s="1"/>
  <c r="R25" i="35" s="1"/>
  <c r="AT107" i="29"/>
  <c r="AP107" i="29" s="1"/>
  <c r="AT110" i="29"/>
  <c r="AP110" i="29" s="1"/>
  <c r="Z27" i="27"/>
  <c r="G27" i="31"/>
  <c r="M232" i="35" s="1"/>
  <c r="R232" i="35" s="1"/>
  <c r="AI71" i="29"/>
  <c r="AT62" i="29"/>
  <c r="AP62" i="29" s="1"/>
  <c r="AA47" i="26"/>
  <c r="M57" i="35" s="1"/>
  <c r="R57" i="35" s="1"/>
  <c r="G47" i="29"/>
  <c r="M157" i="35" s="1"/>
  <c r="R157" i="35" s="1"/>
  <c r="G27" i="26"/>
  <c r="M42" i="35" s="1"/>
  <c r="R42" i="35" s="1"/>
  <c r="F15" i="26"/>
  <c r="AT64" i="29"/>
  <c r="AP64" i="29" s="1"/>
  <c r="AK61" i="22"/>
  <c r="AG61" i="22" s="1"/>
  <c r="R27" i="22"/>
  <c r="M11" i="35" s="1"/>
  <c r="R11" i="35" s="1"/>
  <c r="AI47" i="27"/>
  <c r="H109" i="30"/>
  <c r="D109" i="30" s="1"/>
  <c r="P159" i="35"/>
  <c r="T155" i="35"/>
  <c r="P166" i="35"/>
  <c r="T162" i="35"/>
  <c r="P173" i="35"/>
  <c r="T169" i="35"/>
  <c r="T176" i="35"/>
  <c r="P180" i="35"/>
  <c r="P187" i="35"/>
  <c r="T183" i="35"/>
  <c r="H90" i="27"/>
  <c r="D90" i="27" s="1"/>
  <c r="P45" i="35"/>
  <c r="T41" i="35"/>
  <c r="P52" i="35"/>
  <c r="T48" i="35"/>
  <c r="P59" i="35"/>
  <c r="T55" i="35"/>
  <c r="T62" i="35"/>
  <c r="P66" i="35"/>
  <c r="T69" i="35"/>
  <c r="P73" i="35"/>
  <c r="S61" i="22"/>
  <c r="O61" i="22" s="1"/>
  <c r="H52" i="22"/>
  <c r="H61" i="22"/>
  <c r="D61" i="22" s="1"/>
  <c r="AB61" i="22"/>
  <c r="X61" i="22" s="1"/>
  <c r="AK33" i="22"/>
  <c r="AG33" i="22" s="1"/>
  <c r="P121" i="35"/>
  <c r="T117" i="35"/>
  <c r="P128" i="35"/>
  <c r="T124" i="35"/>
  <c r="P135" i="35"/>
  <c r="T131" i="35"/>
  <c r="T138" i="35"/>
  <c r="P142" i="35"/>
  <c r="T145" i="35"/>
  <c r="P149" i="35"/>
  <c r="T3" i="35"/>
  <c r="P7" i="35"/>
  <c r="T10" i="35"/>
  <c r="P14" i="35"/>
  <c r="P21" i="35"/>
  <c r="T17" i="35"/>
  <c r="P28" i="35"/>
  <c r="T24" i="35"/>
  <c r="P35" i="35"/>
  <c r="T31" i="35"/>
  <c r="AR47" i="30"/>
  <c r="AJ47" i="30"/>
  <c r="M216" i="35" s="1"/>
  <c r="R216" i="35" s="1"/>
  <c r="AB82" i="22"/>
  <c r="X82" i="22" s="1"/>
  <c r="AB83" i="22"/>
  <c r="X83" i="22" s="1"/>
  <c r="Q47" i="22"/>
  <c r="AA71" i="33"/>
  <c r="M324" i="35" s="1"/>
  <c r="R324" i="35" s="1"/>
  <c r="AR71" i="29"/>
  <c r="AB39" i="31"/>
  <c r="X39" i="31" s="1"/>
  <c r="R27" i="31"/>
  <c r="M239" i="35" s="1"/>
  <c r="R239" i="35" s="1"/>
  <c r="AB24" i="33"/>
  <c r="X24" i="33" s="1"/>
  <c r="AB34" i="26"/>
  <c r="X34" i="26" s="1"/>
  <c r="H42" i="26"/>
  <c r="D42" i="26" s="1"/>
  <c r="AI71" i="28"/>
  <c r="AS71" i="26"/>
  <c r="M72" i="35" s="1"/>
  <c r="R72" i="35" s="1"/>
  <c r="H38" i="27"/>
  <c r="D38" i="27" s="1"/>
  <c r="AJ27" i="31"/>
  <c r="M253" i="35" s="1"/>
  <c r="R253" i="35" s="1"/>
  <c r="H80" i="22"/>
  <c r="D80" i="22" s="1"/>
  <c r="AI71" i="26"/>
  <c r="G27" i="27"/>
  <c r="M80" i="35" s="1"/>
  <c r="R80" i="35" s="1"/>
  <c r="R276" i="35"/>
  <c r="R321" i="35"/>
  <c r="R245" i="35"/>
  <c r="R297" i="35"/>
  <c r="R335" i="35"/>
  <c r="R231" i="35"/>
  <c r="AA71" i="26"/>
  <c r="M58" i="35" s="1"/>
  <c r="R58" i="35" s="1"/>
  <c r="AT56" i="29"/>
  <c r="AP56" i="29" s="1"/>
  <c r="R328" i="35"/>
  <c r="R283" i="35"/>
  <c r="R238" i="35"/>
  <c r="R41" i="35"/>
  <c r="AR47" i="26"/>
  <c r="R290" i="35"/>
  <c r="AI71" i="30"/>
  <c r="G27" i="22"/>
  <c r="M4" i="35" s="1"/>
  <c r="R4" i="35" s="1"/>
  <c r="F71" i="28"/>
  <c r="F71" i="33"/>
  <c r="G71" i="26"/>
  <c r="M44" i="35" s="1"/>
  <c r="R44" i="35" s="1"/>
  <c r="AR27" i="29"/>
  <c r="G71" i="28"/>
  <c r="M120" i="35" s="1"/>
  <c r="R120" i="35" s="1"/>
  <c r="AK77" i="22"/>
  <c r="AG77" i="22" s="1"/>
  <c r="AI71" i="32"/>
  <c r="AJ47" i="33"/>
  <c r="M330" i="35" s="1"/>
  <c r="R330" i="35" s="1"/>
  <c r="F47" i="28"/>
  <c r="AB110" i="26"/>
  <c r="X110" i="26" s="1"/>
  <c r="AA47" i="31"/>
  <c r="M247" i="35" s="1"/>
  <c r="R247" i="35" s="1"/>
  <c r="AK64" i="32"/>
  <c r="AG64" i="32" s="1"/>
  <c r="Q27" i="33"/>
  <c r="Z71" i="26"/>
  <c r="F47" i="29"/>
  <c r="AB90" i="22"/>
  <c r="X90" i="22" s="1"/>
  <c r="H54" i="26"/>
  <c r="D54" i="26" s="1"/>
  <c r="H32" i="26"/>
  <c r="D32" i="26" s="1"/>
  <c r="AK97" i="22"/>
  <c r="AG97" i="22" s="1"/>
  <c r="AI27" i="30"/>
  <c r="H35" i="26"/>
  <c r="D35" i="26" s="1"/>
  <c r="AR71" i="30"/>
  <c r="H106" i="22"/>
  <c r="D106" i="22" s="1"/>
  <c r="AS71" i="30"/>
  <c r="M224" i="35" s="1"/>
  <c r="R224" i="35" s="1"/>
  <c r="F47" i="26"/>
  <c r="AJ71" i="32"/>
  <c r="M293" i="35" s="1"/>
  <c r="R293" i="35" s="1"/>
  <c r="AB39" i="22"/>
  <c r="X39" i="22" s="1"/>
  <c r="H20" i="26"/>
  <c r="D20" i="26" s="1"/>
  <c r="H79" i="26"/>
  <c r="D79" i="26" s="1"/>
  <c r="AB89" i="22"/>
  <c r="X89" i="22" s="1"/>
  <c r="Z71" i="28"/>
  <c r="H90" i="31"/>
  <c r="D90" i="31" s="1"/>
  <c r="AS47" i="33"/>
  <c r="M337" i="35" s="1"/>
  <c r="R337" i="35" s="1"/>
  <c r="AB58" i="33"/>
  <c r="X58" i="33" s="1"/>
  <c r="AT63" i="31"/>
  <c r="AP63" i="31" s="1"/>
  <c r="S21" i="31"/>
  <c r="O21" i="31" s="1"/>
  <c r="H56" i="26"/>
  <c r="D56" i="26" s="1"/>
  <c r="H63" i="26"/>
  <c r="D63" i="26" s="1"/>
  <c r="H69" i="26"/>
  <c r="D69" i="26" s="1"/>
  <c r="G71" i="22"/>
  <c r="M6" i="35" s="1"/>
  <c r="R6" i="35" s="1"/>
  <c r="AA71" i="32"/>
  <c r="M286" i="35" s="1"/>
  <c r="R286" i="35" s="1"/>
  <c r="G114" i="29"/>
  <c r="M159" i="35" s="1"/>
  <c r="AS47" i="30"/>
  <c r="M223" i="35" s="1"/>
  <c r="R223" i="35" s="1"/>
  <c r="Z114" i="26"/>
  <c r="F47" i="27"/>
  <c r="AT59" i="29"/>
  <c r="AP59" i="29" s="1"/>
  <c r="AK56" i="32"/>
  <c r="AG56" i="32" s="1"/>
  <c r="AT89" i="22"/>
  <c r="AP89" i="22" s="1"/>
  <c r="AA47" i="29"/>
  <c r="M171" i="35" s="1"/>
  <c r="R171" i="35" s="1"/>
  <c r="Q27" i="27"/>
  <c r="AK91" i="22"/>
  <c r="AG91" i="22" s="1"/>
  <c r="G47" i="22"/>
  <c r="M5" i="35" s="1"/>
  <c r="R5" i="35" s="1"/>
  <c r="G71" i="30"/>
  <c r="M196" i="35" s="1"/>
  <c r="R196" i="35" s="1"/>
  <c r="Z47" i="28"/>
  <c r="AB95" i="22"/>
  <c r="X95" i="22" s="1"/>
  <c r="AB63" i="22"/>
  <c r="X63" i="22" s="1"/>
  <c r="AT67" i="26"/>
  <c r="AP67" i="26" s="1"/>
  <c r="AB59" i="33"/>
  <c r="X59" i="33" s="1"/>
  <c r="AB41" i="22"/>
  <c r="X41" i="22" s="1"/>
  <c r="AB14" i="22"/>
  <c r="X14" i="22" s="1"/>
  <c r="AB20" i="22"/>
  <c r="X20" i="22" s="1"/>
  <c r="AB68" i="22"/>
  <c r="X68" i="22" s="1"/>
  <c r="AB112" i="22"/>
  <c r="X112" i="22" s="1"/>
  <c r="AB93" i="33"/>
  <c r="X93" i="33" s="1"/>
  <c r="AB65" i="22"/>
  <c r="X65" i="22" s="1"/>
  <c r="Z71" i="29"/>
  <c r="R27" i="33"/>
  <c r="M315" i="35" s="1"/>
  <c r="AB85" i="22"/>
  <c r="X85" i="22" s="1"/>
  <c r="AT59" i="26"/>
  <c r="AP59" i="26" s="1"/>
  <c r="AK20" i="26"/>
  <c r="H12" i="27"/>
  <c r="D12" i="27" s="1"/>
  <c r="AK79" i="32"/>
  <c r="AG79" i="32" s="1"/>
  <c r="AB25" i="31"/>
  <c r="X25" i="31" s="1"/>
  <c r="AR27" i="33"/>
  <c r="AB35" i="22"/>
  <c r="X35" i="22" s="1"/>
  <c r="AB103" i="22"/>
  <c r="X103" i="22" s="1"/>
  <c r="AB26" i="22"/>
  <c r="X26" i="22" s="1"/>
  <c r="AB100" i="22"/>
  <c r="X100" i="22" s="1"/>
  <c r="AB102" i="22"/>
  <c r="X102" i="22" s="1"/>
  <c r="AB77" i="22"/>
  <c r="X77" i="22" s="1"/>
  <c r="AB10" i="22"/>
  <c r="X10" i="22" s="1"/>
  <c r="AB21" i="22"/>
  <c r="X21" i="22" s="1"/>
  <c r="AB45" i="22"/>
  <c r="X45" i="22" s="1"/>
  <c r="AB96" i="22"/>
  <c r="X96" i="22" s="1"/>
  <c r="AK55" i="32"/>
  <c r="AG55" i="32" s="1"/>
  <c r="AB97" i="22"/>
  <c r="X97" i="22" s="1"/>
  <c r="AB55" i="22"/>
  <c r="X55" i="22" s="1"/>
  <c r="AB34" i="22"/>
  <c r="X34" i="22" s="1"/>
  <c r="AB64" i="22"/>
  <c r="X64" i="22" s="1"/>
  <c r="AB70" i="22"/>
  <c r="X70" i="22" s="1"/>
  <c r="AB98" i="22"/>
  <c r="X98" i="22" s="1"/>
  <c r="AT12" i="26"/>
  <c r="AP12" i="26" s="1"/>
  <c r="AB46" i="33"/>
  <c r="X46" i="33" s="1"/>
  <c r="AK55" i="22"/>
  <c r="AG55" i="22" s="1"/>
  <c r="Z47" i="29"/>
  <c r="AT85" i="26"/>
  <c r="AP85" i="26" s="1"/>
  <c r="AA47" i="28"/>
  <c r="M133" i="35" s="1"/>
  <c r="R133" i="35" s="1"/>
  <c r="AB93" i="22"/>
  <c r="X93" i="22" s="1"/>
  <c r="AB54" i="22"/>
  <c r="X54" i="22" s="1"/>
  <c r="Z71" i="31"/>
  <c r="AI71" i="33"/>
  <c r="AB44" i="22"/>
  <c r="X44" i="22" s="1"/>
  <c r="AB109" i="22"/>
  <c r="X109" i="22" s="1"/>
  <c r="AB40" i="22"/>
  <c r="X40" i="22" s="1"/>
  <c r="AB84" i="33"/>
  <c r="X84" i="33" s="1"/>
  <c r="AB11" i="22"/>
  <c r="X11" i="22" s="1"/>
  <c r="AB101" i="22"/>
  <c r="X101" i="22" s="1"/>
  <c r="AB43" i="22"/>
  <c r="X43" i="22" s="1"/>
  <c r="AB86" i="22"/>
  <c r="X86" i="22" s="1"/>
  <c r="AT55" i="26"/>
  <c r="AP55" i="26" s="1"/>
  <c r="AB36" i="22"/>
  <c r="X36" i="22" s="1"/>
  <c r="AB37" i="22"/>
  <c r="X37" i="22" s="1"/>
  <c r="AB42" i="22"/>
  <c r="X42" i="22" s="1"/>
  <c r="AB69" i="22"/>
  <c r="X69" i="22" s="1"/>
  <c r="AB67" i="22"/>
  <c r="X67" i="22" s="1"/>
  <c r="AT109" i="26"/>
  <c r="AP109" i="26" s="1"/>
  <c r="AB56" i="22"/>
  <c r="X56" i="22" s="1"/>
  <c r="AB33" i="22"/>
  <c r="X33" i="22" s="1"/>
  <c r="AB84" i="22"/>
  <c r="X84" i="22" s="1"/>
  <c r="AK111" i="22"/>
  <c r="AG111" i="22" s="1"/>
  <c r="AB58" i="22"/>
  <c r="X58" i="22" s="1"/>
  <c r="AB59" i="22"/>
  <c r="X59" i="22" s="1"/>
  <c r="AB52" i="22"/>
  <c r="X52" i="22" s="1"/>
  <c r="AB79" i="22"/>
  <c r="X79" i="22" s="1"/>
  <c r="AB23" i="22"/>
  <c r="X23" i="22" s="1"/>
  <c r="AB25" i="22"/>
  <c r="X25" i="22" s="1"/>
  <c r="AB22" i="22"/>
  <c r="X22" i="22" s="1"/>
  <c r="AB85" i="33"/>
  <c r="X85" i="33" s="1"/>
  <c r="AA47" i="30"/>
  <c r="M209" i="35" s="1"/>
  <c r="R209" i="35" s="1"/>
  <c r="Z71" i="33"/>
  <c r="Z71" i="32"/>
  <c r="AI47" i="30"/>
  <c r="G47" i="27"/>
  <c r="M81" i="35" s="1"/>
  <c r="R81" i="35" s="1"/>
  <c r="AB113" i="22"/>
  <c r="X113" i="22" s="1"/>
  <c r="AB12" i="22"/>
  <c r="X12" i="22" s="1"/>
  <c r="AB62" i="22"/>
  <c r="X62" i="22" s="1"/>
  <c r="AB66" i="22"/>
  <c r="X66" i="22" s="1"/>
  <c r="AB106" i="22"/>
  <c r="X106" i="22" s="1"/>
  <c r="AB92" i="22"/>
  <c r="X92" i="22" s="1"/>
  <c r="AT46" i="29"/>
  <c r="AP46" i="29" s="1"/>
  <c r="AK65" i="32"/>
  <c r="AG65" i="32" s="1"/>
  <c r="AB32" i="33"/>
  <c r="AK63" i="26"/>
  <c r="AG63" i="26" s="1"/>
  <c r="AK104" i="29"/>
  <c r="AG104" i="29" s="1"/>
  <c r="AT77" i="22"/>
  <c r="AP77" i="22" s="1"/>
  <c r="AK21" i="26"/>
  <c r="AG21" i="26" s="1"/>
  <c r="AR114" i="30"/>
  <c r="G114" i="33"/>
  <c r="M311" i="35" s="1"/>
  <c r="AB20" i="31"/>
  <c r="H41" i="31"/>
  <c r="D41" i="31" s="1"/>
  <c r="AB13" i="22"/>
  <c r="X13" i="22" s="1"/>
  <c r="AB32" i="22"/>
  <c r="X32" i="22" s="1"/>
  <c r="AB87" i="22"/>
  <c r="X87" i="22" s="1"/>
  <c r="AB99" i="22"/>
  <c r="X99" i="22" s="1"/>
  <c r="AB80" i="22"/>
  <c r="X80" i="22" s="1"/>
  <c r="AB91" i="22"/>
  <c r="X91" i="22" s="1"/>
  <c r="AK13" i="26"/>
  <c r="AG13" i="26" s="1"/>
  <c r="F71" i="30"/>
  <c r="AI27" i="28"/>
  <c r="AI47" i="33"/>
  <c r="Z27" i="33"/>
  <c r="AK36" i="26"/>
  <c r="AG36" i="26" s="1"/>
  <c r="Z47" i="31"/>
  <c r="AK59" i="26"/>
  <c r="AG59" i="26" s="1"/>
  <c r="AB110" i="22"/>
  <c r="X110" i="22" s="1"/>
  <c r="AB9" i="22"/>
  <c r="AB46" i="22"/>
  <c r="X46" i="22" s="1"/>
  <c r="AB88" i="22"/>
  <c r="X88" i="22" s="1"/>
  <c r="AB53" i="22"/>
  <c r="X53" i="22" s="1"/>
  <c r="AB111" i="22"/>
  <c r="X111" i="22" s="1"/>
  <c r="AK64" i="26"/>
  <c r="AG64" i="26" s="1"/>
  <c r="Z114" i="32"/>
  <c r="AK45" i="22"/>
  <c r="AG45" i="22" s="1"/>
  <c r="G114" i="28"/>
  <c r="M121" i="35" s="1"/>
  <c r="R121" i="35" s="1"/>
  <c r="AK91" i="29"/>
  <c r="AG91" i="29" s="1"/>
  <c r="F71" i="27"/>
  <c r="AA71" i="31"/>
  <c r="M248" i="35" s="1"/>
  <c r="R248" i="35" s="1"/>
  <c r="F114" i="26"/>
  <c r="AK100" i="32"/>
  <c r="AG100" i="32" s="1"/>
  <c r="AK102" i="22"/>
  <c r="AG102" i="22" s="1"/>
  <c r="G71" i="33"/>
  <c r="M310" i="35" s="1"/>
  <c r="R310" i="35" s="1"/>
  <c r="AT11" i="22"/>
  <c r="AP11" i="22" s="1"/>
  <c r="H67" i="26"/>
  <c r="D67" i="26" s="1"/>
  <c r="F15" i="22"/>
  <c r="G15" i="22"/>
  <c r="M3" i="35" s="1"/>
  <c r="H40" i="27"/>
  <c r="D40" i="27" s="1"/>
  <c r="AB45" i="30"/>
  <c r="X45" i="30" s="1"/>
  <c r="AK21" i="28"/>
  <c r="AG21" i="28" s="1"/>
  <c r="H35" i="22"/>
  <c r="D35" i="22" s="1"/>
  <c r="AT88" i="22"/>
  <c r="AP88" i="22" s="1"/>
  <c r="H98" i="26"/>
  <c r="D98" i="26" s="1"/>
  <c r="H89" i="26"/>
  <c r="D89" i="26" s="1"/>
  <c r="H9" i="26"/>
  <c r="H14" i="26"/>
  <c r="D14" i="26" s="1"/>
  <c r="AT111" i="22"/>
  <c r="AP111" i="22" s="1"/>
  <c r="H57" i="30"/>
  <c r="D57" i="30" s="1"/>
  <c r="H61" i="27"/>
  <c r="D61" i="27" s="1"/>
  <c r="AB61" i="31"/>
  <c r="X61" i="31" s="1"/>
  <c r="AT52" i="22"/>
  <c r="AP52" i="22" s="1"/>
  <c r="H82" i="26"/>
  <c r="D82" i="26" s="1"/>
  <c r="H46" i="26"/>
  <c r="D46" i="26" s="1"/>
  <c r="H68" i="26"/>
  <c r="D68" i="26" s="1"/>
  <c r="AR15" i="22"/>
  <c r="AB11" i="28"/>
  <c r="X11" i="28" s="1"/>
  <c r="AB87" i="30"/>
  <c r="X87" i="30" s="1"/>
  <c r="H102" i="26"/>
  <c r="D102" i="26" s="1"/>
  <c r="H111" i="26"/>
  <c r="D111" i="26" s="1"/>
  <c r="G47" i="30"/>
  <c r="M195" i="35" s="1"/>
  <c r="R195" i="35" s="1"/>
  <c r="H85" i="22"/>
  <c r="D85" i="22" s="1"/>
  <c r="H55" i="26"/>
  <c r="D55" i="26" s="1"/>
  <c r="AK41" i="26"/>
  <c r="AG41" i="26" s="1"/>
  <c r="H96" i="26"/>
  <c r="D96" i="26" s="1"/>
  <c r="H26" i="26"/>
  <c r="D26" i="26" s="1"/>
  <c r="AT58" i="29"/>
  <c r="AP58" i="29" s="1"/>
  <c r="H97" i="22"/>
  <c r="D97" i="22" s="1"/>
  <c r="AK32" i="26"/>
  <c r="H88" i="26"/>
  <c r="D88" i="26" s="1"/>
  <c r="H90" i="26"/>
  <c r="D90" i="26" s="1"/>
  <c r="H44" i="26"/>
  <c r="D44" i="26" s="1"/>
  <c r="AT14" i="29"/>
  <c r="AP14" i="29" s="1"/>
  <c r="H36" i="26"/>
  <c r="D36" i="26" s="1"/>
  <c r="H85" i="26"/>
  <c r="D85" i="26" s="1"/>
  <c r="H113" i="26"/>
  <c r="D113" i="26" s="1"/>
  <c r="H43" i="26"/>
  <c r="D43" i="26" s="1"/>
  <c r="H20" i="22"/>
  <c r="H13" i="26"/>
  <c r="D13" i="26" s="1"/>
  <c r="H113" i="22"/>
  <c r="D113" i="22" s="1"/>
  <c r="H60" i="26"/>
  <c r="D60" i="26" s="1"/>
  <c r="H88" i="22"/>
  <c r="D88" i="22" s="1"/>
  <c r="AT110" i="22"/>
  <c r="AP110" i="22" s="1"/>
  <c r="H110" i="26"/>
  <c r="D110" i="26" s="1"/>
  <c r="H39" i="26"/>
  <c r="D39" i="26" s="1"/>
  <c r="AK22" i="22"/>
  <c r="AG22" i="22" s="1"/>
  <c r="AK113" i="29"/>
  <c r="AG113" i="29" s="1"/>
  <c r="AB43" i="33"/>
  <c r="X43" i="33" s="1"/>
  <c r="AT93" i="29"/>
  <c r="AP93" i="29" s="1"/>
  <c r="H14" i="22"/>
  <c r="D14" i="22" s="1"/>
  <c r="H95" i="26"/>
  <c r="D95" i="26" s="1"/>
  <c r="AS47" i="29"/>
  <c r="M185" i="35" s="1"/>
  <c r="R185" i="35" s="1"/>
  <c r="AK89" i="22"/>
  <c r="AG89" i="22" s="1"/>
  <c r="AK82" i="22"/>
  <c r="AG82" i="22" s="1"/>
  <c r="AK26" i="32"/>
  <c r="AG26" i="32" s="1"/>
  <c r="H55" i="27"/>
  <c r="D55" i="27" s="1"/>
  <c r="AB26" i="31"/>
  <c r="X26" i="31" s="1"/>
  <c r="AT20" i="31"/>
  <c r="AK33" i="32"/>
  <c r="AG33" i="32" s="1"/>
  <c r="AK54" i="22"/>
  <c r="AG54" i="22" s="1"/>
  <c r="AK95" i="22"/>
  <c r="AG95" i="22" s="1"/>
  <c r="AT25" i="22"/>
  <c r="AP25" i="22" s="1"/>
  <c r="AT97" i="22"/>
  <c r="AP97" i="22" s="1"/>
  <c r="AK99" i="26"/>
  <c r="AG99" i="26" s="1"/>
  <c r="AK43" i="26"/>
  <c r="AG43" i="26" s="1"/>
  <c r="AK37" i="26"/>
  <c r="AG37" i="26" s="1"/>
  <c r="AK62" i="26"/>
  <c r="AG62" i="26" s="1"/>
  <c r="H13" i="27"/>
  <c r="D13" i="27" s="1"/>
  <c r="H109" i="27"/>
  <c r="D109" i="27" s="1"/>
  <c r="AB33" i="31"/>
  <c r="X33" i="31" s="1"/>
  <c r="AT35" i="22"/>
  <c r="AP35" i="22" s="1"/>
  <c r="AK107" i="26"/>
  <c r="AG107" i="26" s="1"/>
  <c r="AB55" i="31"/>
  <c r="X55" i="31" s="1"/>
  <c r="AK60" i="22"/>
  <c r="AG60" i="22" s="1"/>
  <c r="AT13" i="22"/>
  <c r="AP13" i="22" s="1"/>
  <c r="AT106" i="22"/>
  <c r="AP106" i="22" s="1"/>
  <c r="AK44" i="26"/>
  <c r="AG44" i="26" s="1"/>
  <c r="AK38" i="26"/>
  <c r="AG38" i="26" s="1"/>
  <c r="H97" i="27"/>
  <c r="D97" i="27" s="1"/>
  <c r="AK42" i="29"/>
  <c r="AG42" i="29" s="1"/>
  <c r="AK14" i="22"/>
  <c r="AG14" i="22" s="1"/>
  <c r="AK80" i="22"/>
  <c r="AG80" i="22" s="1"/>
  <c r="AT87" i="22"/>
  <c r="AP87" i="22" s="1"/>
  <c r="AT41" i="22"/>
  <c r="AP41" i="22" s="1"/>
  <c r="AK39" i="26"/>
  <c r="AG39" i="26" s="1"/>
  <c r="AK45" i="26"/>
  <c r="AG45" i="26" s="1"/>
  <c r="AK66" i="26"/>
  <c r="AG66" i="26" s="1"/>
  <c r="AK79" i="26"/>
  <c r="AG79" i="26" s="1"/>
  <c r="H33" i="27"/>
  <c r="D33" i="27" s="1"/>
  <c r="AK56" i="29"/>
  <c r="AG56" i="29" s="1"/>
  <c r="AT52" i="31"/>
  <c r="AB45" i="31"/>
  <c r="X45" i="31" s="1"/>
  <c r="AT99" i="31"/>
  <c r="AP99" i="31" s="1"/>
  <c r="AK10" i="32"/>
  <c r="AG10" i="32" s="1"/>
  <c r="AK57" i="32"/>
  <c r="AG57" i="32" s="1"/>
  <c r="AK26" i="22"/>
  <c r="AG26" i="22" s="1"/>
  <c r="AG27" i="22" s="1"/>
  <c r="AK84" i="22"/>
  <c r="AG84" i="22" s="1"/>
  <c r="AT56" i="22"/>
  <c r="AP56" i="22" s="1"/>
  <c r="AT43" i="22"/>
  <c r="AP43" i="22" s="1"/>
  <c r="AK9" i="26"/>
  <c r="AK68" i="26"/>
  <c r="AG68" i="26" s="1"/>
  <c r="H46" i="27"/>
  <c r="D46" i="27" s="1"/>
  <c r="AK63" i="29"/>
  <c r="AG63" i="29" s="1"/>
  <c r="AB79" i="31"/>
  <c r="X79" i="31" s="1"/>
  <c r="AB22" i="31"/>
  <c r="X22" i="31" s="1"/>
  <c r="AK14" i="32"/>
  <c r="AG14" i="32" s="1"/>
  <c r="AK102" i="26"/>
  <c r="AG102" i="26" s="1"/>
  <c r="AK32" i="22"/>
  <c r="AG32" i="22" s="1"/>
  <c r="AK63" i="22"/>
  <c r="AG63" i="22" s="1"/>
  <c r="AT26" i="22"/>
  <c r="AP26" i="22" s="1"/>
  <c r="AK25" i="26"/>
  <c r="AG25" i="26" s="1"/>
  <c r="H44" i="27"/>
  <c r="D44" i="27" s="1"/>
  <c r="H69" i="27"/>
  <c r="D69" i="27" s="1"/>
  <c r="AK14" i="26"/>
  <c r="AG14" i="26" s="1"/>
  <c r="H23" i="27"/>
  <c r="D23" i="27" s="1"/>
  <c r="AK45" i="29"/>
  <c r="AG45" i="29" s="1"/>
  <c r="AB42" i="31"/>
  <c r="X42" i="31" s="1"/>
  <c r="AB70" i="31"/>
  <c r="X70" i="31" s="1"/>
  <c r="AB108" i="22"/>
  <c r="X108" i="22" s="1"/>
  <c r="AB60" i="22"/>
  <c r="X60" i="22" s="1"/>
  <c r="AB38" i="22"/>
  <c r="X38" i="22" s="1"/>
  <c r="AB107" i="22"/>
  <c r="X107" i="22" s="1"/>
  <c r="AB94" i="22"/>
  <c r="X94" i="22" s="1"/>
  <c r="AB57" i="22"/>
  <c r="X57" i="22" s="1"/>
  <c r="AB24" i="22"/>
  <c r="X24" i="22" s="1"/>
  <c r="AK36" i="22"/>
  <c r="AG36" i="22" s="1"/>
  <c r="AK96" i="22"/>
  <c r="AG96" i="22" s="1"/>
  <c r="AT65" i="22"/>
  <c r="AP65" i="22" s="1"/>
  <c r="AT12" i="22"/>
  <c r="AP12" i="22" s="1"/>
  <c r="AK34" i="26"/>
  <c r="AG34" i="26" s="1"/>
  <c r="H68" i="27"/>
  <c r="D68" i="27" s="1"/>
  <c r="H34" i="27"/>
  <c r="D34" i="27" s="1"/>
  <c r="AB98" i="30"/>
  <c r="X98" i="30" s="1"/>
  <c r="AB78" i="31"/>
  <c r="X78" i="31" s="1"/>
  <c r="AB62" i="31"/>
  <c r="X62" i="31" s="1"/>
  <c r="AK89" i="32"/>
  <c r="AG89" i="32" s="1"/>
  <c r="AK38" i="22"/>
  <c r="AG38" i="22" s="1"/>
  <c r="AT93" i="22"/>
  <c r="AP93" i="22" s="1"/>
  <c r="H22" i="30"/>
  <c r="D22" i="30" s="1"/>
  <c r="AK93" i="29"/>
  <c r="AG93" i="29" s="1"/>
  <c r="AK85" i="22"/>
  <c r="AG85" i="22" s="1"/>
  <c r="AT40" i="22"/>
  <c r="AP40" i="22" s="1"/>
  <c r="AK24" i="26"/>
  <c r="AG24" i="26" s="1"/>
  <c r="AK35" i="26"/>
  <c r="AG35" i="26" s="1"/>
  <c r="H9" i="27"/>
  <c r="D9" i="27" s="1"/>
  <c r="H10" i="27"/>
  <c r="D10" i="27" s="1"/>
  <c r="AK20" i="32"/>
  <c r="AK44" i="22"/>
  <c r="AG44" i="22" s="1"/>
  <c r="AT86" i="22"/>
  <c r="AP86" i="22" s="1"/>
  <c r="AK46" i="26"/>
  <c r="AG46" i="26" s="1"/>
  <c r="AK100" i="26"/>
  <c r="AG100" i="26" s="1"/>
  <c r="H32" i="27"/>
  <c r="D32" i="27" s="1"/>
  <c r="AK43" i="22"/>
  <c r="AG43" i="22" s="1"/>
  <c r="AT108" i="22"/>
  <c r="AP108" i="22" s="1"/>
  <c r="AT20" i="22"/>
  <c r="AP20" i="22" s="1"/>
  <c r="AK84" i="26"/>
  <c r="AG84" i="26" s="1"/>
  <c r="AK60" i="26"/>
  <c r="AG60" i="26" s="1"/>
  <c r="AK10" i="26"/>
  <c r="AG10" i="26" s="1"/>
  <c r="S11" i="27"/>
  <c r="O11" i="27" s="1"/>
  <c r="AB61" i="30"/>
  <c r="X61" i="30" s="1"/>
  <c r="AK111" i="26"/>
  <c r="AG111" i="26" s="1"/>
  <c r="AK108" i="22"/>
  <c r="AG108" i="22" s="1"/>
  <c r="AK94" i="26"/>
  <c r="AG94" i="26" s="1"/>
  <c r="H107" i="22"/>
  <c r="D107" i="22" s="1"/>
  <c r="H93" i="26"/>
  <c r="D93" i="26" s="1"/>
  <c r="AK110" i="22"/>
  <c r="AG110" i="22" s="1"/>
  <c r="AK42" i="22"/>
  <c r="AG42" i="22" s="1"/>
  <c r="AK86" i="22"/>
  <c r="AG86" i="22" s="1"/>
  <c r="AK23" i="22"/>
  <c r="AG23" i="22" s="1"/>
  <c r="AT62" i="22"/>
  <c r="AP62" i="22" s="1"/>
  <c r="AT10" i="22"/>
  <c r="AP10" i="22" s="1"/>
  <c r="AT21" i="22"/>
  <c r="AP21" i="22" s="1"/>
  <c r="AK42" i="26"/>
  <c r="AG42" i="26" s="1"/>
  <c r="AK70" i="26"/>
  <c r="AG70" i="26" s="1"/>
  <c r="AK53" i="26"/>
  <c r="AG53" i="26" s="1"/>
  <c r="AK98" i="26"/>
  <c r="AG98" i="26" s="1"/>
  <c r="AK89" i="29"/>
  <c r="AG89" i="29" s="1"/>
  <c r="AK10" i="29"/>
  <c r="AG10" i="29" s="1"/>
  <c r="AK22" i="29"/>
  <c r="AG22" i="29" s="1"/>
  <c r="H94" i="30"/>
  <c r="D94" i="30" s="1"/>
  <c r="AK23" i="26"/>
  <c r="AG23" i="26" s="1"/>
  <c r="AK100" i="22"/>
  <c r="AG100" i="22" s="1"/>
  <c r="AK106" i="22"/>
  <c r="AG106" i="22" s="1"/>
  <c r="AK83" i="22"/>
  <c r="AG83" i="22" s="1"/>
  <c r="AT81" i="22"/>
  <c r="AP81" i="22" s="1"/>
  <c r="AT98" i="22"/>
  <c r="AP98" i="22" s="1"/>
  <c r="AT44" i="22"/>
  <c r="AP44" i="22" s="1"/>
  <c r="AK61" i="26"/>
  <c r="AG61" i="26" s="1"/>
  <c r="AK11" i="26"/>
  <c r="AG11" i="26" s="1"/>
  <c r="AK69" i="26"/>
  <c r="AG69" i="26" s="1"/>
  <c r="AT44" i="31"/>
  <c r="AP44" i="31" s="1"/>
  <c r="AK107" i="29"/>
  <c r="AG107" i="29" s="1"/>
  <c r="AT32" i="22"/>
  <c r="AT109" i="22"/>
  <c r="AP109" i="22" s="1"/>
  <c r="AT46" i="22"/>
  <c r="AP46" i="22" s="1"/>
  <c r="AK22" i="26"/>
  <c r="AG22" i="26" s="1"/>
  <c r="AK12" i="26"/>
  <c r="AG12" i="26" s="1"/>
  <c r="AK82" i="26"/>
  <c r="AG82" i="26" s="1"/>
  <c r="AK55" i="26"/>
  <c r="AG55" i="26" s="1"/>
  <c r="AK68" i="29"/>
  <c r="AG68" i="29" s="1"/>
  <c r="AT60" i="31"/>
  <c r="AP60" i="31" s="1"/>
  <c r="AK25" i="22"/>
  <c r="AG25" i="22" s="1"/>
  <c r="AK52" i="22"/>
  <c r="AG52" i="22" s="1"/>
  <c r="AT64" i="22"/>
  <c r="AP64" i="22" s="1"/>
  <c r="AK57" i="26"/>
  <c r="AG57" i="26" s="1"/>
  <c r="AK78" i="26"/>
  <c r="AG78" i="26" s="1"/>
  <c r="AK40" i="26"/>
  <c r="AG40" i="26" s="1"/>
  <c r="AK109" i="26"/>
  <c r="AG109" i="26" s="1"/>
  <c r="AK110" i="29"/>
  <c r="AG110" i="29" s="1"/>
  <c r="AK85" i="29"/>
  <c r="AG85" i="29" s="1"/>
  <c r="AT65" i="31"/>
  <c r="AP65" i="31" s="1"/>
  <c r="H25" i="30"/>
  <c r="D25" i="30" s="1"/>
  <c r="AT66" i="29"/>
  <c r="AP66" i="29" s="1"/>
  <c r="H21" i="27"/>
  <c r="D21" i="27" s="1"/>
  <c r="AB35" i="31"/>
  <c r="X35" i="31" s="1"/>
  <c r="H11" i="27"/>
  <c r="D11" i="27" s="1"/>
  <c r="AK21" i="29"/>
  <c r="AG21" i="29" s="1"/>
  <c r="AK44" i="29"/>
  <c r="AG44" i="29" s="1"/>
  <c r="AT38" i="29"/>
  <c r="AP38" i="29" s="1"/>
  <c r="AK12" i="29"/>
  <c r="AG12" i="29" s="1"/>
  <c r="AT106" i="29"/>
  <c r="AP106" i="29" s="1"/>
  <c r="AT53" i="29"/>
  <c r="AP53" i="29" s="1"/>
  <c r="H62" i="27"/>
  <c r="D62" i="27" s="1"/>
  <c r="H42" i="27"/>
  <c r="D42" i="27" s="1"/>
  <c r="H94" i="27"/>
  <c r="D94" i="27" s="1"/>
  <c r="H66" i="27"/>
  <c r="D66" i="27" s="1"/>
  <c r="AT78" i="29"/>
  <c r="AP78" i="29" s="1"/>
  <c r="AT55" i="29"/>
  <c r="AP55" i="29" s="1"/>
  <c r="AT13" i="29"/>
  <c r="AP13" i="29" s="1"/>
  <c r="AK66" i="29"/>
  <c r="AG66" i="29" s="1"/>
  <c r="H56" i="30"/>
  <c r="D56" i="30" s="1"/>
  <c r="AB37" i="31"/>
  <c r="X37" i="31" s="1"/>
  <c r="AB66" i="31"/>
  <c r="X66" i="31" s="1"/>
  <c r="AB24" i="31"/>
  <c r="X24" i="31" s="1"/>
  <c r="AA27" i="26"/>
  <c r="M56" i="35" s="1"/>
  <c r="R56" i="35" s="1"/>
  <c r="H41" i="27"/>
  <c r="D41" i="27" s="1"/>
  <c r="H65" i="27"/>
  <c r="D65" i="27" s="1"/>
  <c r="AK54" i="29"/>
  <c r="AG54" i="29" s="1"/>
  <c r="AT99" i="29"/>
  <c r="AP99" i="29" s="1"/>
  <c r="AT69" i="29"/>
  <c r="AP69" i="29" s="1"/>
  <c r="AK25" i="29"/>
  <c r="AG25" i="29" s="1"/>
  <c r="AT52" i="29"/>
  <c r="AP52" i="29" s="1"/>
  <c r="AB14" i="31"/>
  <c r="X14" i="31" s="1"/>
  <c r="AB106" i="29"/>
  <c r="X106" i="29" s="1"/>
  <c r="AB70" i="28"/>
  <c r="X70" i="28" s="1"/>
  <c r="AT79" i="30"/>
  <c r="AP79" i="30" s="1"/>
  <c r="AB100" i="30"/>
  <c r="X100" i="30" s="1"/>
  <c r="AK25" i="27"/>
  <c r="AG25" i="27" s="1"/>
  <c r="AK36" i="28"/>
  <c r="AG36" i="28" s="1"/>
  <c r="AB58" i="31"/>
  <c r="X58" i="31" s="1"/>
  <c r="AK65" i="29"/>
  <c r="AG65" i="29" s="1"/>
  <c r="AT95" i="29"/>
  <c r="AP95" i="29" s="1"/>
  <c r="AT43" i="29"/>
  <c r="AP43" i="29" s="1"/>
  <c r="AK14" i="29"/>
  <c r="AG14" i="29" s="1"/>
  <c r="AB46" i="31"/>
  <c r="X46" i="31" s="1"/>
  <c r="AB56" i="31"/>
  <c r="X56" i="31" s="1"/>
  <c r="AK65" i="22"/>
  <c r="AG65" i="22" s="1"/>
  <c r="AK46" i="22"/>
  <c r="AG46" i="22" s="1"/>
  <c r="AK68" i="22"/>
  <c r="AG68" i="22" s="1"/>
  <c r="H88" i="27"/>
  <c r="D88" i="27" s="1"/>
  <c r="H26" i="27"/>
  <c r="D26" i="27" s="1"/>
  <c r="AT41" i="29"/>
  <c r="AP41" i="29" s="1"/>
  <c r="AT54" i="29"/>
  <c r="AP54" i="29" s="1"/>
  <c r="AK70" i="29"/>
  <c r="AG70" i="29" s="1"/>
  <c r="AT111" i="29"/>
  <c r="AP111" i="29" s="1"/>
  <c r="H43" i="30"/>
  <c r="D43" i="30" s="1"/>
  <c r="H106" i="30"/>
  <c r="D106" i="30" s="1"/>
  <c r="AB85" i="31"/>
  <c r="X85" i="31" s="1"/>
  <c r="AB10" i="31"/>
  <c r="X10" i="31" s="1"/>
  <c r="AK96" i="29"/>
  <c r="AG96" i="29" s="1"/>
  <c r="AK86" i="29"/>
  <c r="AG86" i="29" s="1"/>
  <c r="H21" i="30"/>
  <c r="D21" i="30" s="1"/>
  <c r="AK23" i="29"/>
  <c r="AG23" i="29" s="1"/>
  <c r="H32" i="30"/>
  <c r="H84" i="27"/>
  <c r="D84" i="27" s="1"/>
  <c r="AK92" i="29"/>
  <c r="AG92" i="29" s="1"/>
  <c r="AT70" i="29"/>
  <c r="AP70" i="29" s="1"/>
  <c r="AB32" i="31"/>
  <c r="AI47" i="29"/>
  <c r="H94" i="26"/>
  <c r="D94" i="26" s="1"/>
  <c r="H107" i="26"/>
  <c r="D107" i="26" s="1"/>
  <c r="H112" i="26"/>
  <c r="D112" i="26" s="1"/>
  <c r="H12" i="26"/>
  <c r="D12" i="26" s="1"/>
  <c r="AK45" i="28"/>
  <c r="AG45" i="28" s="1"/>
  <c r="AR114" i="26"/>
  <c r="AR47" i="32"/>
  <c r="AB26" i="29"/>
  <c r="X26" i="29" s="1"/>
  <c r="AT85" i="32"/>
  <c r="AP85" i="32" s="1"/>
  <c r="H9" i="31"/>
  <c r="D9" i="31" s="1"/>
  <c r="AB65" i="29"/>
  <c r="X65" i="29" s="1"/>
  <c r="AT59" i="22"/>
  <c r="AP59" i="22" s="1"/>
  <c r="H54" i="30"/>
  <c r="D54" i="30" s="1"/>
  <c r="AT14" i="27"/>
  <c r="AP14" i="27" s="1"/>
  <c r="H22" i="22"/>
  <c r="D22" i="22" s="1"/>
  <c r="H37" i="26"/>
  <c r="D37" i="26" s="1"/>
  <c r="H69" i="30"/>
  <c r="D69" i="30" s="1"/>
  <c r="AT65" i="29"/>
  <c r="AP65" i="29" s="1"/>
  <c r="H52" i="27"/>
  <c r="D52" i="27" s="1"/>
  <c r="AA27" i="28"/>
  <c r="M132" i="35" s="1"/>
  <c r="R132" i="35" s="1"/>
  <c r="AK111" i="29"/>
  <c r="AG111" i="29" s="1"/>
  <c r="AK11" i="22"/>
  <c r="AG11" i="22" s="1"/>
  <c r="AK62" i="22"/>
  <c r="AG62" i="22" s="1"/>
  <c r="AK79" i="22"/>
  <c r="AG79" i="22" s="1"/>
  <c r="AK21" i="22"/>
  <c r="AG21" i="22" s="1"/>
  <c r="AT99" i="22"/>
  <c r="AP99" i="22" s="1"/>
  <c r="AT45" i="22"/>
  <c r="AP45" i="22" s="1"/>
  <c r="AK103" i="26"/>
  <c r="AG103" i="26" s="1"/>
  <c r="AK26" i="26"/>
  <c r="AG26" i="26" s="1"/>
  <c r="H86" i="26"/>
  <c r="D86" i="26" s="1"/>
  <c r="H91" i="26"/>
  <c r="D91" i="26" s="1"/>
  <c r="H78" i="26"/>
  <c r="D78" i="26" s="1"/>
  <c r="H34" i="26"/>
  <c r="D34" i="26" s="1"/>
  <c r="AT99" i="27"/>
  <c r="AP99" i="27" s="1"/>
  <c r="AB68" i="27"/>
  <c r="X68" i="27" s="1"/>
  <c r="AB52" i="32"/>
  <c r="AB20" i="29"/>
  <c r="AK10" i="27"/>
  <c r="AG10" i="27" s="1"/>
  <c r="AK11" i="28"/>
  <c r="AG11" i="28" s="1"/>
  <c r="AT46" i="31"/>
  <c r="AP46" i="31" s="1"/>
  <c r="AB102" i="29"/>
  <c r="X102" i="29" s="1"/>
  <c r="AB60" i="28"/>
  <c r="X60" i="28" s="1"/>
  <c r="AB34" i="29"/>
  <c r="X34" i="29" s="1"/>
  <c r="AK11" i="27"/>
  <c r="AG11" i="27" s="1"/>
  <c r="AB39" i="28"/>
  <c r="X39" i="28" s="1"/>
  <c r="AK67" i="28"/>
  <c r="AG67" i="28" s="1"/>
  <c r="AB37" i="28"/>
  <c r="X37" i="28" s="1"/>
  <c r="AB92" i="30"/>
  <c r="X92" i="30" s="1"/>
  <c r="AK56" i="27"/>
  <c r="AG56" i="27" s="1"/>
  <c r="AB57" i="31"/>
  <c r="X57" i="31" s="1"/>
  <c r="AB62" i="28"/>
  <c r="X62" i="28" s="1"/>
  <c r="AB20" i="28"/>
  <c r="AT89" i="31"/>
  <c r="AP89" i="31" s="1"/>
  <c r="AB56" i="28"/>
  <c r="X56" i="28" s="1"/>
  <c r="AB20" i="30"/>
  <c r="AB25" i="30"/>
  <c r="X25" i="30" s="1"/>
  <c r="AB42" i="30"/>
  <c r="X42" i="30" s="1"/>
  <c r="AB22" i="29"/>
  <c r="X22" i="29" s="1"/>
  <c r="AB95" i="28"/>
  <c r="X95" i="28" s="1"/>
  <c r="AK35" i="28"/>
  <c r="AG35" i="28" s="1"/>
  <c r="AB57" i="29"/>
  <c r="X57" i="29" s="1"/>
  <c r="F114" i="33"/>
  <c r="AJ27" i="30"/>
  <c r="M215" i="35" s="1"/>
  <c r="R215" i="35" s="1"/>
  <c r="AK57" i="28"/>
  <c r="AG57" i="28" s="1"/>
  <c r="AB40" i="30"/>
  <c r="X40" i="30" s="1"/>
  <c r="AT14" i="31"/>
  <c r="AP14" i="31" s="1"/>
  <c r="AT85" i="31"/>
  <c r="AP85" i="31" s="1"/>
  <c r="AT105" i="31"/>
  <c r="AP105" i="31" s="1"/>
  <c r="AB85" i="28"/>
  <c r="X85" i="28" s="1"/>
  <c r="AB69" i="28"/>
  <c r="X69" i="28" s="1"/>
  <c r="AB24" i="29"/>
  <c r="X24" i="29" s="1"/>
  <c r="AB40" i="29"/>
  <c r="X40" i="29" s="1"/>
  <c r="AK95" i="27"/>
  <c r="AG95" i="27" s="1"/>
  <c r="AK79" i="28"/>
  <c r="AG79" i="28" s="1"/>
  <c r="AK32" i="28"/>
  <c r="AB33" i="29"/>
  <c r="X33" i="29" s="1"/>
  <c r="AB22" i="30"/>
  <c r="X22" i="30" s="1"/>
  <c r="AT39" i="31"/>
  <c r="AP39" i="31" s="1"/>
  <c r="AT36" i="31"/>
  <c r="AP36" i="31" s="1"/>
  <c r="AT23" i="31"/>
  <c r="AP23" i="31" s="1"/>
  <c r="H37" i="31"/>
  <c r="D37" i="31" s="1"/>
  <c r="AK40" i="27"/>
  <c r="AG40" i="27" s="1"/>
  <c r="AK53" i="28"/>
  <c r="AG53" i="28" s="1"/>
  <c r="AK52" i="28"/>
  <c r="AG52" i="28" s="1"/>
  <c r="AB54" i="28"/>
  <c r="X54" i="28" s="1"/>
  <c r="AB46" i="29"/>
  <c r="X46" i="29" s="1"/>
  <c r="AB13" i="30"/>
  <c r="X13" i="30" s="1"/>
  <c r="AT92" i="30"/>
  <c r="AP92" i="30" s="1"/>
  <c r="AK94" i="22"/>
  <c r="AG94" i="22" s="1"/>
  <c r="AK113" i="22"/>
  <c r="AG113" i="22" s="1"/>
  <c r="AK70" i="22"/>
  <c r="AG70" i="22" s="1"/>
  <c r="AK88" i="22"/>
  <c r="AG88" i="22" s="1"/>
  <c r="AK94" i="27"/>
  <c r="AG94" i="27" s="1"/>
  <c r="AK59" i="28"/>
  <c r="AG59" i="28" s="1"/>
  <c r="AB59" i="28"/>
  <c r="X59" i="28" s="1"/>
  <c r="AT89" i="29"/>
  <c r="AP89" i="29" s="1"/>
  <c r="AB63" i="29"/>
  <c r="X63" i="29" s="1"/>
  <c r="AT37" i="29"/>
  <c r="AP37" i="29" s="1"/>
  <c r="H100" i="30"/>
  <c r="D100" i="30" s="1"/>
  <c r="H62" i="30"/>
  <c r="D62" i="30" s="1"/>
  <c r="AB33" i="30"/>
  <c r="X33" i="30" s="1"/>
  <c r="AT58" i="31"/>
  <c r="AP58" i="31" s="1"/>
  <c r="AT11" i="31"/>
  <c r="AP11" i="31" s="1"/>
  <c r="AT37" i="31"/>
  <c r="AP37" i="31" s="1"/>
  <c r="AT93" i="31"/>
  <c r="AP93" i="31" s="1"/>
  <c r="AT94" i="31"/>
  <c r="AP94" i="31" s="1"/>
  <c r="AK35" i="22"/>
  <c r="AG35" i="22" s="1"/>
  <c r="AK100" i="27"/>
  <c r="AG100" i="27" s="1"/>
  <c r="AK86" i="28"/>
  <c r="AG86" i="28" s="1"/>
  <c r="AK85" i="28"/>
  <c r="AG85" i="28" s="1"/>
  <c r="AB58" i="28"/>
  <c r="X58" i="28" s="1"/>
  <c r="AB57" i="30"/>
  <c r="X57" i="30" s="1"/>
  <c r="AT112" i="30"/>
  <c r="AP112" i="30" s="1"/>
  <c r="AT70" i="30"/>
  <c r="AP70" i="30" s="1"/>
  <c r="AT67" i="31"/>
  <c r="AP67" i="31" s="1"/>
  <c r="AT12" i="31"/>
  <c r="AP12" i="31" s="1"/>
  <c r="AT62" i="31"/>
  <c r="AP62" i="31" s="1"/>
  <c r="AK40" i="28"/>
  <c r="AG40" i="28" s="1"/>
  <c r="AB44" i="29"/>
  <c r="X44" i="29" s="1"/>
  <c r="AK70" i="28"/>
  <c r="AG70" i="28" s="1"/>
  <c r="AK26" i="28"/>
  <c r="AG26" i="28" s="1"/>
  <c r="AB37" i="30"/>
  <c r="X37" i="30" s="1"/>
  <c r="AT57" i="31"/>
  <c r="AP57" i="31" s="1"/>
  <c r="AT56" i="31"/>
  <c r="AP56" i="31" s="1"/>
  <c r="AR27" i="30"/>
  <c r="AK82" i="28"/>
  <c r="AG82" i="28" s="1"/>
  <c r="AT38" i="30"/>
  <c r="AP38" i="30" s="1"/>
  <c r="AT88" i="31"/>
  <c r="AP88" i="31" s="1"/>
  <c r="AT22" i="31"/>
  <c r="AP22" i="31" s="1"/>
  <c r="AK46" i="31"/>
  <c r="AG46" i="31" s="1"/>
  <c r="AK46" i="30"/>
  <c r="AG46" i="30" s="1"/>
  <c r="AT24" i="27"/>
  <c r="AP24" i="27" s="1"/>
  <c r="H37" i="32"/>
  <c r="D37" i="32" s="1"/>
  <c r="AT91" i="31"/>
  <c r="AP91" i="31" s="1"/>
  <c r="AB67" i="26"/>
  <c r="X67" i="26" s="1"/>
  <c r="AT10" i="27"/>
  <c r="AP10" i="27" s="1"/>
  <c r="AB44" i="28"/>
  <c r="X44" i="28" s="1"/>
  <c r="AK94" i="29"/>
  <c r="AG94" i="29" s="1"/>
  <c r="AK13" i="29"/>
  <c r="AG13" i="29" s="1"/>
  <c r="H56" i="31"/>
  <c r="D56" i="31" s="1"/>
  <c r="H56" i="32"/>
  <c r="D56" i="32" s="1"/>
  <c r="H89" i="32"/>
  <c r="D89" i="32" s="1"/>
  <c r="AK52" i="33"/>
  <c r="AG52" i="33" s="1"/>
  <c r="AK69" i="29"/>
  <c r="AG69" i="29" s="1"/>
  <c r="AB9" i="33"/>
  <c r="AB102" i="27"/>
  <c r="X102" i="27" s="1"/>
  <c r="AB67" i="27"/>
  <c r="X67" i="27" s="1"/>
  <c r="AB101" i="32"/>
  <c r="X101" i="32" s="1"/>
  <c r="H82" i="31"/>
  <c r="D82" i="31" s="1"/>
  <c r="S45" i="26"/>
  <c r="O45" i="26" s="1"/>
  <c r="AB88" i="29"/>
  <c r="X88" i="29" s="1"/>
  <c r="AB103" i="28"/>
  <c r="X103" i="28" s="1"/>
  <c r="H34" i="22"/>
  <c r="D34" i="22" s="1"/>
  <c r="H54" i="31"/>
  <c r="D54" i="31" s="1"/>
  <c r="AT67" i="29"/>
  <c r="AP67" i="29" s="1"/>
  <c r="H44" i="31"/>
  <c r="D44" i="31" s="1"/>
  <c r="S41" i="27"/>
  <c r="O41" i="27" s="1"/>
  <c r="AB20" i="26"/>
  <c r="AB67" i="30"/>
  <c r="X67" i="30" s="1"/>
  <c r="AK59" i="27"/>
  <c r="AG59" i="27" s="1"/>
  <c r="AK111" i="28"/>
  <c r="AG111" i="28" s="1"/>
  <c r="AT45" i="27"/>
  <c r="AP45" i="27" s="1"/>
  <c r="S46" i="27"/>
  <c r="O46" i="27" s="1"/>
  <c r="S110" i="27"/>
  <c r="O110" i="27" s="1"/>
  <c r="S99" i="28"/>
  <c r="O99" i="28" s="1"/>
  <c r="H22" i="32"/>
  <c r="D22" i="32" s="1"/>
  <c r="H12" i="22"/>
  <c r="D12" i="22" s="1"/>
  <c r="AB11" i="26"/>
  <c r="X11" i="26" s="1"/>
  <c r="AK60" i="27"/>
  <c r="AG60" i="27" s="1"/>
  <c r="AT11" i="27"/>
  <c r="AP11" i="27" s="1"/>
  <c r="AK37" i="28"/>
  <c r="AG37" i="28" s="1"/>
  <c r="AK62" i="28"/>
  <c r="AG62" i="28" s="1"/>
  <c r="AB110" i="28"/>
  <c r="X110" i="28" s="1"/>
  <c r="AK23" i="28"/>
  <c r="AG23" i="28" s="1"/>
  <c r="AK12" i="28"/>
  <c r="AG12" i="28" s="1"/>
  <c r="AB35" i="28"/>
  <c r="X35" i="28" s="1"/>
  <c r="AB66" i="28"/>
  <c r="X66" i="28" s="1"/>
  <c r="AB61" i="28"/>
  <c r="X61" i="28" s="1"/>
  <c r="AB61" i="29"/>
  <c r="X61" i="29" s="1"/>
  <c r="AB91" i="29"/>
  <c r="X91" i="29" s="1"/>
  <c r="AB99" i="30"/>
  <c r="X99" i="30" s="1"/>
  <c r="AB14" i="30"/>
  <c r="X14" i="30" s="1"/>
  <c r="AB101" i="30"/>
  <c r="X101" i="30" s="1"/>
  <c r="AT70" i="31"/>
  <c r="AP70" i="31" s="1"/>
  <c r="AT9" i="31"/>
  <c r="AP9" i="31" s="1"/>
  <c r="AT86" i="31"/>
  <c r="AP86" i="31" s="1"/>
  <c r="AT38" i="31"/>
  <c r="AP38" i="31" s="1"/>
  <c r="AT87" i="31"/>
  <c r="AP87" i="31" s="1"/>
  <c r="H23" i="32"/>
  <c r="D23" i="32" s="1"/>
  <c r="AB93" i="26"/>
  <c r="X93" i="26" s="1"/>
  <c r="AB88" i="28"/>
  <c r="X88" i="28" s="1"/>
  <c r="AT97" i="27"/>
  <c r="AP97" i="27" s="1"/>
  <c r="AT24" i="31"/>
  <c r="AP24" i="31" s="1"/>
  <c r="AT101" i="31"/>
  <c r="AP101" i="31" s="1"/>
  <c r="AT110" i="31"/>
  <c r="AP110" i="31" s="1"/>
  <c r="AK32" i="33"/>
  <c r="H98" i="22"/>
  <c r="D98" i="22" s="1"/>
  <c r="H44" i="22"/>
  <c r="D44" i="22" s="1"/>
  <c r="H112" i="22"/>
  <c r="D112" i="22" s="1"/>
  <c r="H65" i="22"/>
  <c r="D65" i="22" s="1"/>
  <c r="AK92" i="27"/>
  <c r="AG92" i="27" s="1"/>
  <c r="AT55" i="27"/>
  <c r="AP55" i="27" s="1"/>
  <c r="AK26" i="27"/>
  <c r="AG26" i="27" s="1"/>
  <c r="AK86" i="27"/>
  <c r="AG86" i="27" s="1"/>
  <c r="AB9" i="28"/>
  <c r="AB111" i="28"/>
  <c r="X111" i="28" s="1"/>
  <c r="AK44" i="28"/>
  <c r="AG44" i="28" s="1"/>
  <c r="AB52" i="28"/>
  <c r="X52" i="28" s="1"/>
  <c r="AB69" i="29"/>
  <c r="X69" i="29" s="1"/>
  <c r="AB96" i="30"/>
  <c r="X96" i="30" s="1"/>
  <c r="AT26" i="31"/>
  <c r="AP26" i="31" s="1"/>
  <c r="AT59" i="31"/>
  <c r="AP59" i="31" s="1"/>
  <c r="AB105" i="26"/>
  <c r="X105" i="26" s="1"/>
  <c r="AB53" i="28"/>
  <c r="X53" i="28" s="1"/>
  <c r="AT98" i="31"/>
  <c r="AP98" i="31" s="1"/>
  <c r="AB45" i="26"/>
  <c r="X45" i="26" s="1"/>
  <c r="AT37" i="27"/>
  <c r="AP37" i="27" s="1"/>
  <c r="H101" i="22"/>
  <c r="D101" i="22" s="1"/>
  <c r="H111" i="22"/>
  <c r="D111" i="22" s="1"/>
  <c r="H64" i="22"/>
  <c r="D64" i="22" s="1"/>
  <c r="AB14" i="26"/>
  <c r="X14" i="26" s="1"/>
  <c r="AT40" i="27"/>
  <c r="AP40" i="27" s="1"/>
  <c r="AK83" i="28"/>
  <c r="AG83" i="28" s="1"/>
  <c r="AK61" i="28"/>
  <c r="AG61" i="28" s="1"/>
  <c r="AB32" i="28"/>
  <c r="X32" i="28" s="1"/>
  <c r="AB57" i="28"/>
  <c r="X57" i="28" s="1"/>
  <c r="AB35" i="29"/>
  <c r="X35" i="29" s="1"/>
  <c r="AB14" i="29"/>
  <c r="X14" i="29" s="1"/>
  <c r="AB59" i="29"/>
  <c r="X59" i="29" s="1"/>
  <c r="AB24" i="30"/>
  <c r="X24" i="30" s="1"/>
  <c r="AB11" i="30"/>
  <c r="X11" i="30" s="1"/>
  <c r="AB86" i="26"/>
  <c r="X86" i="26" s="1"/>
  <c r="AT82" i="31"/>
  <c r="AP82" i="31" s="1"/>
  <c r="H99" i="22"/>
  <c r="D99" i="22" s="1"/>
  <c r="H38" i="22"/>
  <c r="D38" i="22" s="1"/>
  <c r="H87" i="22"/>
  <c r="D87" i="22" s="1"/>
  <c r="H13" i="22"/>
  <c r="D13" i="22" s="1"/>
  <c r="AK87" i="22"/>
  <c r="AG87" i="22" s="1"/>
  <c r="AK9" i="22"/>
  <c r="AK69" i="22"/>
  <c r="AG69" i="22" s="1"/>
  <c r="AK24" i="22"/>
  <c r="AG24" i="22" s="1"/>
  <c r="AK98" i="22"/>
  <c r="AG98" i="22" s="1"/>
  <c r="AK107" i="22"/>
  <c r="AG107" i="22" s="1"/>
  <c r="AB12" i="26"/>
  <c r="X12" i="26" s="1"/>
  <c r="AK54" i="27"/>
  <c r="AG54" i="27" s="1"/>
  <c r="AK13" i="27"/>
  <c r="AG13" i="27" s="1"/>
  <c r="AK112" i="27"/>
  <c r="AG112" i="27" s="1"/>
  <c r="AT61" i="27"/>
  <c r="AP61" i="27" s="1"/>
  <c r="AB92" i="28"/>
  <c r="X92" i="28" s="1"/>
  <c r="AK42" i="28"/>
  <c r="AG42" i="28" s="1"/>
  <c r="AK109" i="28"/>
  <c r="AG109" i="28" s="1"/>
  <c r="AK60" i="28"/>
  <c r="AG60" i="28" s="1"/>
  <c r="AK84" i="28"/>
  <c r="AG84" i="28" s="1"/>
  <c r="AK34" i="28"/>
  <c r="AG34" i="28" s="1"/>
  <c r="AB13" i="28"/>
  <c r="X13" i="28" s="1"/>
  <c r="AB64" i="28"/>
  <c r="X64" i="28" s="1"/>
  <c r="AB39" i="29"/>
  <c r="X39" i="29" s="1"/>
  <c r="AK64" i="29"/>
  <c r="AG64" i="29" s="1"/>
  <c r="AB25" i="29"/>
  <c r="X25" i="29" s="1"/>
  <c r="AK46" i="29"/>
  <c r="AG46" i="29" s="1"/>
  <c r="AT61" i="29"/>
  <c r="AP61" i="29" s="1"/>
  <c r="AK61" i="29"/>
  <c r="AG61" i="29" s="1"/>
  <c r="AT103" i="30"/>
  <c r="AP103" i="30" s="1"/>
  <c r="AB35" i="30"/>
  <c r="X35" i="30" s="1"/>
  <c r="AB65" i="30"/>
  <c r="X65" i="30" s="1"/>
  <c r="AT58" i="30"/>
  <c r="AP58" i="30" s="1"/>
  <c r="AK69" i="30"/>
  <c r="AG69" i="30" s="1"/>
  <c r="AT96" i="31"/>
  <c r="AP96" i="31" s="1"/>
  <c r="AT43" i="31"/>
  <c r="AP43" i="31" s="1"/>
  <c r="AT61" i="31"/>
  <c r="AP61" i="31" s="1"/>
  <c r="AT84" i="31"/>
  <c r="AP84" i="31" s="1"/>
  <c r="H62" i="31"/>
  <c r="D62" i="31" s="1"/>
  <c r="AT78" i="31"/>
  <c r="AP78" i="31" s="1"/>
  <c r="AT95" i="31"/>
  <c r="AP95" i="31" s="1"/>
  <c r="AT32" i="31"/>
  <c r="AP32" i="31" s="1"/>
  <c r="AB55" i="33"/>
  <c r="X55" i="33" s="1"/>
  <c r="AB97" i="33"/>
  <c r="X97" i="33" s="1"/>
  <c r="AB92" i="26"/>
  <c r="X92" i="26" s="1"/>
  <c r="AB113" i="28"/>
  <c r="X113" i="28" s="1"/>
  <c r="AT44" i="29"/>
  <c r="AP44" i="29" s="1"/>
  <c r="AT112" i="31"/>
  <c r="AP112" i="31" s="1"/>
  <c r="AB14" i="27"/>
  <c r="X14" i="27" s="1"/>
  <c r="AB68" i="32"/>
  <c r="X68" i="32" s="1"/>
  <c r="H57" i="31"/>
  <c r="D57" i="31" s="1"/>
  <c r="H61" i="32"/>
  <c r="D61" i="32" s="1"/>
  <c r="H83" i="22"/>
  <c r="D83" i="22" s="1"/>
  <c r="AB25" i="26"/>
  <c r="X25" i="26" s="1"/>
  <c r="AB55" i="28"/>
  <c r="X55" i="28" s="1"/>
  <c r="AB83" i="28"/>
  <c r="X83" i="28" s="1"/>
  <c r="AB41" i="29"/>
  <c r="X41" i="29" s="1"/>
  <c r="AB65" i="28"/>
  <c r="X65" i="28" s="1"/>
  <c r="AT107" i="31"/>
  <c r="AP107" i="31" s="1"/>
  <c r="H66" i="22"/>
  <c r="D66" i="22" s="1"/>
  <c r="H79" i="22"/>
  <c r="D79" i="22" s="1"/>
  <c r="H89" i="22"/>
  <c r="D89" i="22" s="1"/>
  <c r="H10" i="22"/>
  <c r="D10" i="22" s="1"/>
  <c r="AK37" i="22"/>
  <c r="AG37" i="22" s="1"/>
  <c r="AK12" i="22"/>
  <c r="AG12" i="22" s="1"/>
  <c r="AK99" i="22"/>
  <c r="AG99" i="22" s="1"/>
  <c r="AK57" i="22"/>
  <c r="AG57" i="22" s="1"/>
  <c r="AK41" i="22"/>
  <c r="AG41" i="22" s="1"/>
  <c r="AK109" i="22"/>
  <c r="AG109" i="22" s="1"/>
  <c r="AB39" i="26"/>
  <c r="X39" i="26" s="1"/>
  <c r="AK88" i="27"/>
  <c r="AG88" i="27" s="1"/>
  <c r="AT107" i="27"/>
  <c r="AP107" i="27" s="1"/>
  <c r="AK101" i="27"/>
  <c r="AG101" i="27" s="1"/>
  <c r="AK43" i="27"/>
  <c r="AG43" i="27" s="1"/>
  <c r="AK36" i="27"/>
  <c r="AG36" i="27" s="1"/>
  <c r="AK65" i="28"/>
  <c r="AG65" i="28" s="1"/>
  <c r="AK10" i="28"/>
  <c r="AG10" i="28" s="1"/>
  <c r="AK89" i="28"/>
  <c r="AG89" i="28" s="1"/>
  <c r="AB24" i="28"/>
  <c r="X24" i="28" s="1"/>
  <c r="AB14" i="28"/>
  <c r="X14" i="28" s="1"/>
  <c r="AK55" i="28"/>
  <c r="AG55" i="28" s="1"/>
  <c r="AK78" i="29"/>
  <c r="AG78" i="29" s="1"/>
  <c r="AB109" i="29"/>
  <c r="X109" i="29" s="1"/>
  <c r="AB52" i="29"/>
  <c r="X52" i="29" s="1"/>
  <c r="AB66" i="29"/>
  <c r="X66" i="29" s="1"/>
  <c r="AK38" i="29"/>
  <c r="AG38" i="29" s="1"/>
  <c r="AK109" i="29"/>
  <c r="AG109" i="29" s="1"/>
  <c r="AB83" i="30"/>
  <c r="X83" i="30" s="1"/>
  <c r="AB52" i="30"/>
  <c r="AB38" i="30"/>
  <c r="X38" i="30" s="1"/>
  <c r="AB70" i="30"/>
  <c r="X70" i="30" s="1"/>
  <c r="AT40" i="30"/>
  <c r="AP40" i="30" s="1"/>
  <c r="AT10" i="31"/>
  <c r="AP10" i="31" s="1"/>
  <c r="AT64" i="31"/>
  <c r="AP64" i="31" s="1"/>
  <c r="AT21" i="31"/>
  <c r="AP21" i="31" s="1"/>
  <c r="AT69" i="31"/>
  <c r="AP69" i="31" s="1"/>
  <c r="H63" i="32"/>
  <c r="D63" i="32" s="1"/>
  <c r="AB89" i="26"/>
  <c r="X89" i="26" s="1"/>
  <c r="AK66" i="27"/>
  <c r="AG66" i="27" s="1"/>
  <c r="AK80" i="28"/>
  <c r="AG80" i="28" s="1"/>
  <c r="AB39" i="30"/>
  <c r="X39" i="30" s="1"/>
  <c r="AT54" i="31"/>
  <c r="AP54" i="31" s="1"/>
  <c r="AT78" i="27"/>
  <c r="AP78" i="27" s="1"/>
  <c r="AB100" i="33"/>
  <c r="X100" i="33" s="1"/>
  <c r="H96" i="22"/>
  <c r="D96" i="22" s="1"/>
  <c r="H37" i="22"/>
  <c r="D37" i="22" s="1"/>
  <c r="AB37" i="26"/>
  <c r="X37" i="26" s="1"/>
  <c r="AK23" i="27"/>
  <c r="AG23" i="27" s="1"/>
  <c r="AT95" i="27"/>
  <c r="AP95" i="27" s="1"/>
  <c r="AK87" i="27"/>
  <c r="AG87" i="27" s="1"/>
  <c r="AB41" i="28"/>
  <c r="X41" i="28" s="1"/>
  <c r="AB45" i="28"/>
  <c r="X45" i="28" s="1"/>
  <c r="AB9" i="29"/>
  <c r="AB90" i="29"/>
  <c r="X90" i="29" s="1"/>
  <c r="AK55" i="30"/>
  <c r="AG55" i="30" s="1"/>
  <c r="AK23" i="30"/>
  <c r="AG23" i="30" s="1"/>
  <c r="AB44" i="30"/>
  <c r="X44" i="30" s="1"/>
  <c r="AB96" i="26"/>
  <c r="X96" i="26" s="1"/>
  <c r="AK85" i="27"/>
  <c r="AG85" i="27" s="1"/>
  <c r="H69" i="22"/>
  <c r="D69" i="22" s="1"/>
  <c r="H92" i="22"/>
  <c r="D92" i="22" s="1"/>
  <c r="H90" i="22"/>
  <c r="D90" i="22" s="1"/>
  <c r="H53" i="22"/>
  <c r="D53" i="22" s="1"/>
  <c r="AB22" i="26"/>
  <c r="X22" i="26" s="1"/>
  <c r="AB38" i="26"/>
  <c r="X38" i="26" s="1"/>
  <c r="AB62" i="26"/>
  <c r="X62" i="26" s="1"/>
  <c r="AK69" i="27"/>
  <c r="AG69" i="27" s="1"/>
  <c r="AT68" i="27"/>
  <c r="AP68" i="27" s="1"/>
  <c r="AK61" i="27"/>
  <c r="AG61" i="27" s="1"/>
  <c r="AT33" i="27"/>
  <c r="AP33" i="27" s="1"/>
  <c r="AB36" i="28"/>
  <c r="X36" i="28" s="1"/>
  <c r="AK58" i="28"/>
  <c r="AG58" i="28" s="1"/>
  <c r="AB33" i="28"/>
  <c r="X33" i="28" s="1"/>
  <c r="AK54" i="28"/>
  <c r="AG54" i="28" s="1"/>
  <c r="AK20" i="28"/>
  <c r="AG20" i="28" s="1"/>
  <c r="AB38" i="28"/>
  <c r="X38" i="28" s="1"/>
  <c r="AB21" i="28"/>
  <c r="X21" i="28" s="1"/>
  <c r="AK64" i="28"/>
  <c r="AG64" i="28" s="1"/>
  <c r="AB11" i="29"/>
  <c r="X11" i="29" s="1"/>
  <c r="AB67" i="29"/>
  <c r="X67" i="29" s="1"/>
  <c r="AT85" i="30"/>
  <c r="AP85" i="30" s="1"/>
  <c r="AB88" i="30"/>
  <c r="X88" i="30" s="1"/>
  <c r="AB12" i="30"/>
  <c r="X12" i="30" s="1"/>
  <c r="AB79" i="30"/>
  <c r="X79" i="30" s="1"/>
  <c r="AT14" i="30"/>
  <c r="AP14" i="30" s="1"/>
  <c r="AT53" i="31"/>
  <c r="AP53" i="31" s="1"/>
  <c r="AT79" i="31"/>
  <c r="AP79" i="31" s="1"/>
  <c r="AT41" i="31"/>
  <c r="AP41" i="31" s="1"/>
  <c r="AT34" i="31"/>
  <c r="AP34" i="31" s="1"/>
  <c r="H52" i="32"/>
  <c r="AB101" i="26"/>
  <c r="X101" i="26" s="1"/>
  <c r="AT98" i="27"/>
  <c r="AP98" i="27" s="1"/>
  <c r="AK95" i="28"/>
  <c r="AG95" i="28" s="1"/>
  <c r="AB106" i="30"/>
  <c r="X106" i="30" s="1"/>
  <c r="AT92" i="31"/>
  <c r="AP92" i="31" s="1"/>
  <c r="AT103" i="27"/>
  <c r="AP103" i="27" s="1"/>
  <c r="AT111" i="31"/>
  <c r="AP111" i="31" s="1"/>
  <c r="AT103" i="29"/>
  <c r="AP103" i="29" s="1"/>
  <c r="H23" i="22"/>
  <c r="D23" i="22" s="1"/>
  <c r="H39" i="22"/>
  <c r="D39" i="22" s="1"/>
  <c r="H84" i="22"/>
  <c r="D84" i="22" s="1"/>
  <c r="H36" i="22"/>
  <c r="D36" i="22" s="1"/>
  <c r="AB43" i="26"/>
  <c r="X43" i="26" s="1"/>
  <c r="AK62" i="27"/>
  <c r="AG62" i="27" s="1"/>
  <c r="AK20" i="27"/>
  <c r="AK34" i="27"/>
  <c r="AG34" i="27" s="1"/>
  <c r="AT42" i="27"/>
  <c r="AP42" i="27" s="1"/>
  <c r="AB40" i="28"/>
  <c r="X40" i="28" s="1"/>
  <c r="AK87" i="28"/>
  <c r="AG87" i="28" s="1"/>
  <c r="AB42" i="28"/>
  <c r="X42" i="28" s="1"/>
  <c r="AK39" i="28"/>
  <c r="AG39" i="28" s="1"/>
  <c r="AK14" i="28"/>
  <c r="AG14" i="28" s="1"/>
  <c r="AB10" i="28"/>
  <c r="X10" i="28" s="1"/>
  <c r="AB46" i="28"/>
  <c r="X46" i="28" s="1"/>
  <c r="AB87" i="29"/>
  <c r="X87" i="29" s="1"/>
  <c r="AB54" i="29"/>
  <c r="X54" i="29" s="1"/>
  <c r="AB21" i="29"/>
  <c r="X21" i="29" s="1"/>
  <c r="AB58" i="30"/>
  <c r="X58" i="30" s="1"/>
  <c r="AB43" i="30"/>
  <c r="X43" i="30" s="1"/>
  <c r="AB26" i="30"/>
  <c r="X26" i="30" s="1"/>
  <c r="AT46" i="30"/>
  <c r="AP46" i="30" s="1"/>
  <c r="AT13" i="31"/>
  <c r="AP13" i="31" s="1"/>
  <c r="AT66" i="31"/>
  <c r="AP66" i="31" s="1"/>
  <c r="AT45" i="31"/>
  <c r="AP45" i="31" s="1"/>
  <c r="AT55" i="31"/>
  <c r="AP55" i="31" s="1"/>
  <c r="AT42" i="31"/>
  <c r="AP42" i="31" s="1"/>
  <c r="AB24" i="26"/>
  <c r="X24" i="26" s="1"/>
  <c r="AT93" i="27"/>
  <c r="AP93" i="27" s="1"/>
  <c r="AK24" i="28"/>
  <c r="AG24" i="28" s="1"/>
  <c r="AT102" i="31"/>
  <c r="AP102" i="31" s="1"/>
  <c r="H103" i="22"/>
  <c r="D103" i="22" s="1"/>
  <c r="H67" i="22"/>
  <c r="D67" i="22" s="1"/>
  <c r="AK58" i="22"/>
  <c r="AG58" i="22" s="1"/>
  <c r="AK40" i="22"/>
  <c r="AG40" i="22" s="1"/>
  <c r="AK64" i="22"/>
  <c r="AG64" i="22" s="1"/>
  <c r="AK90" i="22"/>
  <c r="AG90" i="22" s="1"/>
  <c r="AB82" i="26"/>
  <c r="X82" i="26" s="1"/>
  <c r="AK57" i="27"/>
  <c r="AG57" i="27" s="1"/>
  <c r="AK102" i="27"/>
  <c r="AG102" i="27" s="1"/>
  <c r="AK32" i="27"/>
  <c r="AK52" i="27"/>
  <c r="AK46" i="28"/>
  <c r="AG46" i="28" s="1"/>
  <c r="AB106" i="28"/>
  <c r="X106" i="28" s="1"/>
  <c r="AB87" i="28"/>
  <c r="X87" i="28" s="1"/>
  <c r="AB43" i="28"/>
  <c r="X43" i="28" s="1"/>
  <c r="AK22" i="28"/>
  <c r="AG22" i="28" s="1"/>
  <c r="AB84" i="28"/>
  <c r="X84" i="28" s="1"/>
  <c r="AB25" i="28"/>
  <c r="X25" i="28" s="1"/>
  <c r="AB26" i="28"/>
  <c r="X26" i="28" s="1"/>
  <c r="AB58" i="29"/>
  <c r="X58" i="29" s="1"/>
  <c r="AB55" i="29"/>
  <c r="X55" i="29" s="1"/>
  <c r="AK35" i="29"/>
  <c r="AG35" i="29" s="1"/>
  <c r="AT88" i="30"/>
  <c r="AP88" i="30" s="1"/>
  <c r="AB32" i="30"/>
  <c r="X32" i="30" s="1"/>
  <c r="AT33" i="31"/>
  <c r="AP33" i="31" s="1"/>
  <c r="AT25" i="31"/>
  <c r="AP25" i="31" s="1"/>
  <c r="AT68" i="31"/>
  <c r="AP68" i="31" s="1"/>
  <c r="AT40" i="31"/>
  <c r="AP40" i="31" s="1"/>
  <c r="H25" i="32"/>
  <c r="D25" i="32" s="1"/>
  <c r="AB86" i="28"/>
  <c r="X86" i="28" s="1"/>
  <c r="AT35" i="31"/>
  <c r="AP35" i="31" s="1"/>
  <c r="AB89" i="29"/>
  <c r="X89" i="29" s="1"/>
  <c r="AB90" i="28"/>
  <c r="X90" i="28" s="1"/>
  <c r="AK105" i="29"/>
  <c r="AG105" i="29" s="1"/>
  <c r="AB78" i="26"/>
  <c r="X78" i="26" s="1"/>
  <c r="AT67" i="27"/>
  <c r="AP67" i="27" s="1"/>
  <c r="AB68" i="26"/>
  <c r="X68" i="26" s="1"/>
  <c r="AB38" i="29"/>
  <c r="X38" i="29" s="1"/>
  <c r="AB43" i="29"/>
  <c r="X43" i="29" s="1"/>
  <c r="AB92" i="29"/>
  <c r="X92" i="29" s="1"/>
  <c r="AT103" i="31"/>
  <c r="AP103" i="31" s="1"/>
  <c r="AB36" i="27"/>
  <c r="X36" i="27" s="1"/>
  <c r="AB100" i="29"/>
  <c r="X100" i="29" s="1"/>
  <c r="AB103" i="29"/>
  <c r="X103" i="29" s="1"/>
  <c r="AB12" i="29"/>
  <c r="X12" i="29" s="1"/>
  <c r="H21" i="31"/>
  <c r="D21" i="31" s="1"/>
  <c r="H39" i="31"/>
  <c r="D39" i="31" s="1"/>
  <c r="AB82" i="28"/>
  <c r="X82" i="28" s="1"/>
  <c r="AT24" i="22"/>
  <c r="AP24" i="22" s="1"/>
  <c r="H11" i="22"/>
  <c r="D11" i="22" s="1"/>
  <c r="H40" i="26"/>
  <c r="D40" i="26" s="1"/>
  <c r="AS27" i="32"/>
  <c r="M298" i="35" s="1"/>
  <c r="R298" i="35" s="1"/>
  <c r="AA47" i="33"/>
  <c r="M323" i="35" s="1"/>
  <c r="R323" i="35" s="1"/>
  <c r="AB20" i="27"/>
  <c r="X20" i="27" s="1"/>
  <c r="H92" i="31"/>
  <c r="D92" i="31" s="1"/>
  <c r="H59" i="31"/>
  <c r="D59" i="31" s="1"/>
  <c r="AB34" i="32"/>
  <c r="X34" i="32" s="1"/>
  <c r="H67" i="31"/>
  <c r="D67" i="31" s="1"/>
  <c r="S67" i="32"/>
  <c r="O67" i="32" s="1"/>
  <c r="AT55" i="28"/>
  <c r="AP55" i="28" s="1"/>
  <c r="H104" i="29"/>
  <c r="D104" i="29" s="1"/>
  <c r="H108" i="28"/>
  <c r="D108" i="28" s="1"/>
  <c r="AT113" i="33"/>
  <c r="AP113" i="33" s="1"/>
  <c r="Z47" i="26"/>
  <c r="AS71" i="29"/>
  <c r="M186" i="35" s="1"/>
  <c r="R186" i="35" s="1"/>
  <c r="AJ47" i="27"/>
  <c r="M102" i="35" s="1"/>
  <c r="R102" i="35" s="1"/>
  <c r="AI47" i="28"/>
  <c r="AB87" i="27"/>
  <c r="X87" i="27" s="1"/>
  <c r="AB26" i="32"/>
  <c r="X26" i="32" s="1"/>
  <c r="H84" i="31"/>
  <c r="D84" i="31" s="1"/>
  <c r="H78" i="31"/>
  <c r="D78" i="31" s="1"/>
  <c r="H33" i="31"/>
  <c r="D33" i="31" s="1"/>
  <c r="AB109" i="28"/>
  <c r="X109" i="28" s="1"/>
  <c r="H99" i="31"/>
  <c r="D99" i="31" s="1"/>
  <c r="AK88" i="32"/>
  <c r="AG88" i="32" s="1"/>
  <c r="H58" i="27"/>
  <c r="D58" i="27" s="1"/>
  <c r="AB92" i="31"/>
  <c r="X92" i="31" s="1"/>
  <c r="H60" i="31"/>
  <c r="D60" i="31" s="1"/>
  <c r="S12" i="27"/>
  <c r="O12" i="27" s="1"/>
  <c r="AB13" i="27"/>
  <c r="X13" i="27" s="1"/>
  <c r="H11" i="31"/>
  <c r="D11" i="31" s="1"/>
  <c r="H61" i="31"/>
  <c r="D61" i="31" s="1"/>
  <c r="H22" i="31"/>
  <c r="D22" i="31" s="1"/>
  <c r="AB32" i="29"/>
  <c r="X32" i="29" s="1"/>
  <c r="AB67" i="28"/>
  <c r="X67" i="28" s="1"/>
  <c r="AB63" i="30"/>
  <c r="X63" i="30" s="1"/>
  <c r="AT89" i="33"/>
  <c r="AP89" i="33" s="1"/>
  <c r="AT21" i="33"/>
  <c r="AP21" i="33" s="1"/>
  <c r="AB45" i="32"/>
  <c r="X45" i="32" s="1"/>
  <c r="AT90" i="28"/>
  <c r="AP90" i="28" s="1"/>
  <c r="S54" i="27"/>
  <c r="O54" i="27" s="1"/>
  <c r="AT92" i="28"/>
  <c r="AP92" i="28" s="1"/>
  <c r="AT64" i="33"/>
  <c r="AP64" i="33" s="1"/>
  <c r="AK65" i="33"/>
  <c r="AG65" i="33" s="1"/>
  <c r="AK62" i="29"/>
  <c r="AG62" i="29" s="1"/>
  <c r="AB102" i="33"/>
  <c r="X102" i="33" s="1"/>
  <c r="S59" i="27"/>
  <c r="O59" i="27" s="1"/>
  <c r="S24" i="27"/>
  <c r="O24" i="27" s="1"/>
  <c r="AT54" i="28"/>
  <c r="AP54" i="28" s="1"/>
  <c r="H59" i="32"/>
  <c r="D59" i="32" s="1"/>
  <c r="H25" i="22"/>
  <c r="D25" i="22" s="1"/>
  <c r="H91" i="22"/>
  <c r="D91" i="22" s="1"/>
  <c r="H58" i="22"/>
  <c r="D58" i="22" s="1"/>
  <c r="H21" i="22"/>
  <c r="D21" i="22" s="1"/>
  <c r="AT83" i="22"/>
  <c r="AP83" i="22" s="1"/>
  <c r="AT80" i="22"/>
  <c r="AP80" i="22" s="1"/>
  <c r="AT68" i="22"/>
  <c r="AP68" i="22" s="1"/>
  <c r="AT112" i="22"/>
  <c r="AP112" i="22" s="1"/>
  <c r="AT100" i="22"/>
  <c r="AP100" i="22" s="1"/>
  <c r="S36" i="27"/>
  <c r="O36" i="27" s="1"/>
  <c r="S25" i="27"/>
  <c r="O25" i="27" s="1"/>
  <c r="S92" i="27"/>
  <c r="O92" i="27" s="1"/>
  <c r="AT46" i="28"/>
  <c r="AP46" i="28" s="1"/>
  <c r="AB34" i="28"/>
  <c r="X34" i="28" s="1"/>
  <c r="AB12" i="28"/>
  <c r="X12" i="28" s="1"/>
  <c r="AB68" i="28"/>
  <c r="X68" i="28" s="1"/>
  <c r="AK87" i="29"/>
  <c r="AG87" i="29" s="1"/>
  <c r="AB105" i="29"/>
  <c r="X105" i="29" s="1"/>
  <c r="AB13" i="29"/>
  <c r="X13" i="29" s="1"/>
  <c r="AB68" i="29"/>
  <c r="X68" i="29" s="1"/>
  <c r="AK37" i="29"/>
  <c r="AG37" i="29" s="1"/>
  <c r="AK59" i="29"/>
  <c r="AG59" i="29" s="1"/>
  <c r="AK106" i="29"/>
  <c r="AG106" i="29" s="1"/>
  <c r="AK57" i="29"/>
  <c r="AG57" i="29" s="1"/>
  <c r="H53" i="32"/>
  <c r="D53" i="32" s="1"/>
  <c r="H70" i="32"/>
  <c r="D70" i="32" s="1"/>
  <c r="AT63" i="22"/>
  <c r="AP63" i="22" s="1"/>
  <c r="AB45" i="29"/>
  <c r="X45" i="29" s="1"/>
  <c r="AT52" i="30"/>
  <c r="AJ71" i="31"/>
  <c r="M255" i="35" s="1"/>
  <c r="R255" i="35" s="1"/>
  <c r="AK56" i="26"/>
  <c r="AG56" i="26" s="1"/>
  <c r="Z47" i="32"/>
  <c r="AS47" i="26"/>
  <c r="M71" i="35" s="1"/>
  <c r="R71" i="35" s="1"/>
  <c r="AR47" i="33"/>
  <c r="S35" i="27"/>
  <c r="O35" i="27" s="1"/>
  <c r="S26" i="27"/>
  <c r="O26" i="27" s="1"/>
  <c r="S52" i="27"/>
  <c r="O52" i="27" s="1"/>
  <c r="S45" i="27"/>
  <c r="O45" i="27" s="1"/>
  <c r="S33" i="27"/>
  <c r="O33" i="27" s="1"/>
  <c r="S98" i="27"/>
  <c r="O98" i="27" s="1"/>
  <c r="AT59" i="28"/>
  <c r="AP59" i="28" s="1"/>
  <c r="H65" i="32"/>
  <c r="D65" i="32" s="1"/>
  <c r="S11" i="29"/>
  <c r="O11" i="29" s="1"/>
  <c r="AA114" i="32"/>
  <c r="M287" i="35" s="1"/>
  <c r="AK96" i="27"/>
  <c r="AG96" i="27" s="1"/>
  <c r="AS114" i="30"/>
  <c r="M225" i="35" s="1"/>
  <c r="R225" i="35" s="1"/>
  <c r="AT97" i="31"/>
  <c r="AP97" i="31" s="1"/>
  <c r="AT100" i="31"/>
  <c r="AP100" i="31" s="1"/>
  <c r="S20" i="27"/>
  <c r="H9" i="32"/>
  <c r="AB42" i="29"/>
  <c r="X42" i="29" s="1"/>
  <c r="AB99" i="28"/>
  <c r="X99" i="28" s="1"/>
  <c r="S56" i="27"/>
  <c r="O56" i="27" s="1"/>
  <c r="S82" i="26"/>
  <c r="O82" i="26" s="1"/>
  <c r="S22" i="27"/>
  <c r="O22" i="27" s="1"/>
  <c r="H56" i="28"/>
  <c r="D56" i="28" s="1"/>
  <c r="H55" i="32"/>
  <c r="D55" i="32" s="1"/>
  <c r="AA71" i="29"/>
  <c r="M172" i="35" s="1"/>
  <c r="R172" i="35" s="1"/>
  <c r="S10" i="27"/>
  <c r="O10" i="27" s="1"/>
  <c r="AI15" i="30"/>
  <c r="H60" i="22"/>
  <c r="D60" i="22" s="1"/>
  <c r="H100" i="22"/>
  <c r="D100" i="22" s="1"/>
  <c r="H46" i="22"/>
  <c r="D46" i="22" s="1"/>
  <c r="AT107" i="22"/>
  <c r="AP107" i="22" s="1"/>
  <c r="AT9" i="22"/>
  <c r="H23" i="26"/>
  <c r="D23" i="26" s="1"/>
  <c r="H105" i="26"/>
  <c r="D105" i="26" s="1"/>
  <c r="H33" i="26"/>
  <c r="D33" i="26" s="1"/>
  <c r="H25" i="26"/>
  <c r="D25" i="26" s="1"/>
  <c r="S40" i="27"/>
  <c r="O40" i="27" s="1"/>
  <c r="S23" i="27"/>
  <c r="O23" i="27" s="1"/>
  <c r="AB81" i="28"/>
  <c r="X81" i="28" s="1"/>
  <c r="AB93" i="28"/>
  <c r="X93" i="28" s="1"/>
  <c r="AB22" i="28"/>
  <c r="X22" i="28" s="1"/>
  <c r="X27" i="28" s="1"/>
  <c r="AB23" i="28"/>
  <c r="X23" i="28" s="1"/>
  <c r="AB56" i="29"/>
  <c r="X56" i="29" s="1"/>
  <c r="AB37" i="29"/>
  <c r="X37" i="29" s="1"/>
  <c r="AK40" i="29"/>
  <c r="AG40" i="29" s="1"/>
  <c r="AB70" i="29"/>
  <c r="X70" i="29" s="1"/>
  <c r="AK36" i="29"/>
  <c r="AG36" i="29" s="1"/>
  <c r="AB23" i="29"/>
  <c r="X23" i="29" s="1"/>
  <c r="AB97" i="28"/>
  <c r="X97" i="28" s="1"/>
  <c r="S90" i="26"/>
  <c r="O90" i="26" s="1"/>
  <c r="H42" i="31"/>
  <c r="D42" i="31" s="1"/>
  <c r="AT106" i="31"/>
  <c r="AP106" i="31" s="1"/>
  <c r="AT90" i="31"/>
  <c r="AP90" i="31" s="1"/>
  <c r="AT104" i="31"/>
  <c r="AP104" i="31" s="1"/>
  <c r="AK95" i="30"/>
  <c r="AG95" i="30" s="1"/>
  <c r="AS71" i="31"/>
  <c r="M262" i="35" s="1"/>
  <c r="R262" i="35" s="1"/>
  <c r="AT93" i="32"/>
  <c r="AP93" i="32" s="1"/>
  <c r="AJ47" i="28"/>
  <c r="M140" i="35" s="1"/>
  <c r="R140" i="35" s="1"/>
  <c r="AT39" i="27"/>
  <c r="AP39" i="27" s="1"/>
  <c r="H97" i="32"/>
  <c r="D97" i="32" s="1"/>
  <c r="H77" i="22"/>
  <c r="D77" i="22" s="1"/>
  <c r="H99" i="26"/>
  <c r="D99" i="26" s="1"/>
  <c r="AA27" i="33"/>
  <c r="M322" i="35" s="1"/>
  <c r="R322" i="35" s="1"/>
  <c r="AB23" i="26"/>
  <c r="X23" i="26" s="1"/>
  <c r="AB46" i="26"/>
  <c r="X46" i="26" s="1"/>
  <c r="AT23" i="27"/>
  <c r="AP23" i="27" s="1"/>
  <c r="AT32" i="27"/>
  <c r="AT60" i="27"/>
  <c r="AP60" i="27" s="1"/>
  <c r="AK39" i="30"/>
  <c r="AG39" i="30" s="1"/>
  <c r="AK77" i="30"/>
  <c r="AG77" i="30" s="1"/>
  <c r="AT9" i="32"/>
  <c r="H12" i="32"/>
  <c r="D12" i="32" s="1"/>
  <c r="H104" i="32"/>
  <c r="D104" i="32" s="1"/>
  <c r="H91" i="32"/>
  <c r="D91" i="32" s="1"/>
  <c r="AB91" i="26"/>
  <c r="X91" i="26" s="1"/>
  <c r="AB111" i="26"/>
  <c r="X111" i="26" s="1"/>
  <c r="AT111" i="27"/>
  <c r="AP111" i="27" s="1"/>
  <c r="H100" i="32"/>
  <c r="D100" i="32" s="1"/>
  <c r="AT96" i="27"/>
  <c r="AP96" i="27" s="1"/>
  <c r="AT21" i="32"/>
  <c r="AP21" i="32" s="1"/>
  <c r="H45" i="32"/>
  <c r="D45" i="32" s="1"/>
  <c r="AB26" i="26"/>
  <c r="X26" i="26" s="1"/>
  <c r="AB32" i="26"/>
  <c r="X32" i="26" s="1"/>
  <c r="AB64" i="26"/>
  <c r="X64" i="26" s="1"/>
  <c r="AT13" i="27"/>
  <c r="AP13" i="27" s="1"/>
  <c r="AK67" i="30"/>
  <c r="AG67" i="30" s="1"/>
  <c r="H32" i="32"/>
  <c r="H102" i="32"/>
  <c r="D102" i="32" s="1"/>
  <c r="AB79" i="26"/>
  <c r="X79" i="26" s="1"/>
  <c r="AB57" i="26"/>
  <c r="X57" i="26" s="1"/>
  <c r="AT96" i="22"/>
  <c r="AP96" i="22" s="1"/>
  <c r="AT95" i="22"/>
  <c r="AP95" i="22" s="1"/>
  <c r="AT37" i="22"/>
  <c r="AP37" i="22" s="1"/>
  <c r="AT84" i="22"/>
  <c r="AP84" i="22" s="1"/>
  <c r="AT69" i="22"/>
  <c r="AP69" i="22" s="1"/>
  <c r="AT58" i="22"/>
  <c r="AP58" i="22" s="1"/>
  <c r="AT91" i="22"/>
  <c r="AP91" i="22" s="1"/>
  <c r="AT90" i="22"/>
  <c r="AP90" i="22" s="1"/>
  <c r="AT113" i="22"/>
  <c r="AP113" i="22" s="1"/>
  <c r="AT14" i="22"/>
  <c r="AP14" i="22" s="1"/>
  <c r="AT66" i="22"/>
  <c r="AP66" i="22" s="1"/>
  <c r="AT22" i="22"/>
  <c r="AP22" i="22" s="1"/>
  <c r="AT54" i="22"/>
  <c r="AP54" i="22" s="1"/>
  <c r="AT23" i="22"/>
  <c r="AP23" i="22" s="1"/>
  <c r="AT42" i="22"/>
  <c r="AP42" i="22" s="1"/>
  <c r="AT39" i="22"/>
  <c r="AP39" i="22" s="1"/>
  <c r="AT53" i="22"/>
  <c r="AP53" i="22" s="1"/>
  <c r="AT103" i="22"/>
  <c r="AP103" i="22" s="1"/>
  <c r="AT34" i="22"/>
  <c r="AP34" i="22" s="1"/>
  <c r="AT102" i="22"/>
  <c r="AP102" i="22" s="1"/>
  <c r="AT60" i="22"/>
  <c r="AP60" i="22" s="1"/>
  <c r="AT38" i="22"/>
  <c r="AP38" i="22" s="1"/>
  <c r="AT70" i="22"/>
  <c r="AP70" i="22" s="1"/>
  <c r="AT82" i="22"/>
  <c r="AP82" i="22" s="1"/>
  <c r="H9" i="22"/>
  <c r="H102" i="22"/>
  <c r="D102" i="22" s="1"/>
  <c r="H62" i="22"/>
  <c r="D62" i="22" s="1"/>
  <c r="H43" i="22"/>
  <c r="D43" i="22" s="1"/>
  <c r="H95" i="22"/>
  <c r="D95" i="22" s="1"/>
  <c r="H57" i="22"/>
  <c r="D57" i="22" s="1"/>
  <c r="H33" i="22"/>
  <c r="D33" i="22" s="1"/>
  <c r="H108" i="22"/>
  <c r="D108" i="22" s="1"/>
  <c r="H32" i="22"/>
  <c r="H41" i="22"/>
  <c r="D41" i="22" s="1"/>
  <c r="H68" i="22"/>
  <c r="D68" i="22" s="1"/>
  <c r="H26" i="22"/>
  <c r="D26" i="22" s="1"/>
  <c r="H82" i="22"/>
  <c r="D82" i="22" s="1"/>
  <c r="H54" i="22"/>
  <c r="D54" i="22" s="1"/>
  <c r="H86" i="22"/>
  <c r="D86" i="22" s="1"/>
  <c r="H110" i="22"/>
  <c r="D110" i="22" s="1"/>
  <c r="H81" i="22"/>
  <c r="D81" i="22" s="1"/>
  <c r="H56" i="22"/>
  <c r="D56" i="22" s="1"/>
  <c r="H93" i="22"/>
  <c r="D93" i="22" s="1"/>
  <c r="H70" i="22"/>
  <c r="D70" i="22" s="1"/>
  <c r="H42" i="22"/>
  <c r="D42" i="22" s="1"/>
  <c r="H24" i="22"/>
  <c r="D24" i="22" s="1"/>
  <c r="H40" i="22"/>
  <c r="D40" i="22" s="1"/>
  <c r="H59" i="22"/>
  <c r="D59" i="22" s="1"/>
  <c r="H63" i="22"/>
  <c r="D63" i="22" s="1"/>
  <c r="H94" i="22"/>
  <c r="D94" i="22" s="1"/>
  <c r="H45" i="22"/>
  <c r="D45" i="22" s="1"/>
  <c r="H97" i="26"/>
  <c r="D97" i="26" s="1"/>
  <c r="H100" i="26"/>
  <c r="D100" i="26" s="1"/>
  <c r="H41" i="26"/>
  <c r="D41" i="26" s="1"/>
  <c r="H11" i="26"/>
  <c r="D11" i="26" s="1"/>
  <c r="H62" i="26"/>
  <c r="D62" i="26" s="1"/>
  <c r="H84" i="26"/>
  <c r="D84" i="26" s="1"/>
  <c r="H109" i="26"/>
  <c r="D109" i="26" s="1"/>
  <c r="H24" i="26"/>
  <c r="D24" i="26" s="1"/>
  <c r="H101" i="26"/>
  <c r="D101" i="26" s="1"/>
  <c r="H22" i="26"/>
  <c r="D22" i="26" s="1"/>
  <c r="H106" i="26"/>
  <c r="D106" i="26" s="1"/>
  <c r="H10" i="26"/>
  <c r="D10" i="26" s="1"/>
  <c r="H103" i="26"/>
  <c r="D103" i="26" s="1"/>
  <c r="H52" i="26"/>
  <c r="H65" i="26"/>
  <c r="D65" i="26" s="1"/>
  <c r="H104" i="26"/>
  <c r="D104" i="26" s="1"/>
  <c r="H70" i="26"/>
  <c r="D70" i="26" s="1"/>
  <c r="H38" i="26"/>
  <c r="D38" i="26" s="1"/>
  <c r="H45" i="26"/>
  <c r="D45" i="26" s="1"/>
  <c r="H66" i="26"/>
  <c r="D66" i="26" s="1"/>
  <c r="H92" i="26"/>
  <c r="D92" i="26" s="1"/>
  <c r="H59" i="26"/>
  <c r="D59" i="26" s="1"/>
  <c r="H61" i="26"/>
  <c r="D61" i="26" s="1"/>
  <c r="H21" i="26"/>
  <c r="D21" i="26" s="1"/>
  <c r="H57" i="26"/>
  <c r="D57" i="26" s="1"/>
  <c r="H87" i="26"/>
  <c r="D87" i="26" s="1"/>
  <c r="H64" i="26"/>
  <c r="D64" i="26" s="1"/>
  <c r="H53" i="26"/>
  <c r="D53" i="26" s="1"/>
  <c r="H58" i="26"/>
  <c r="D58" i="26" s="1"/>
  <c r="AS71" i="27"/>
  <c r="M110" i="35" s="1"/>
  <c r="R110" i="35" s="1"/>
  <c r="AK84" i="31"/>
  <c r="AG84" i="31" s="1"/>
  <c r="AK10" i="31"/>
  <c r="AG10" i="31" s="1"/>
  <c r="AK98" i="31"/>
  <c r="AG98" i="31" s="1"/>
  <c r="AK62" i="31"/>
  <c r="AG62" i="31" s="1"/>
  <c r="AK12" i="30"/>
  <c r="AG12" i="30" s="1"/>
  <c r="AK52" i="30"/>
  <c r="AK54" i="30"/>
  <c r="AG54" i="30" s="1"/>
  <c r="AK83" i="30"/>
  <c r="AG83" i="30" s="1"/>
  <c r="AK61" i="30"/>
  <c r="AG61" i="30" s="1"/>
  <c r="AK70" i="30"/>
  <c r="AG70" i="30" s="1"/>
  <c r="AT66" i="32"/>
  <c r="AP66" i="32" s="1"/>
  <c r="AT96" i="32"/>
  <c r="AP96" i="32" s="1"/>
  <c r="AT92" i="27"/>
  <c r="AP92" i="27" s="1"/>
  <c r="AT56" i="27"/>
  <c r="AP56" i="27" s="1"/>
  <c r="AT44" i="27"/>
  <c r="AP44" i="27" s="1"/>
  <c r="AT101" i="27"/>
  <c r="AP101" i="27" s="1"/>
  <c r="AT62" i="27"/>
  <c r="AP62" i="27" s="1"/>
  <c r="AT70" i="27"/>
  <c r="AP70" i="27" s="1"/>
  <c r="AT113" i="27"/>
  <c r="AP113" i="27" s="1"/>
  <c r="AT86" i="27"/>
  <c r="AP86" i="27" s="1"/>
  <c r="AT38" i="27"/>
  <c r="AP38" i="27" s="1"/>
  <c r="AT46" i="27"/>
  <c r="AP46" i="27" s="1"/>
  <c r="AT87" i="27"/>
  <c r="AP87" i="27" s="1"/>
  <c r="AT109" i="27"/>
  <c r="AP109" i="27" s="1"/>
  <c r="AT82" i="27"/>
  <c r="AP82" i="27" s="1"/>
  <c r="AT65" i="27"/>
  <c r="AP65" i="27" s="1"/>
  <c r="AT100" i="27"/>
  <c r="AP100" i="27" s="1"/>
  <c r="AT12" i="27"/>
  <c r="AP12" i="27" s="1"/>
  <c r="AT34" i="27"/>
  <c r="AP34" i="27" s="1"/>
  <c r="AT22" i="27"/>
  <c r="AP22" i="27" s="1"/>
  <c r="AT9" i="27"/>
  <c r="AT89" i="27"/>
  <c r="AP89" i="27" s="1"/>
  <c r="AT69" i="27"/>
  <c r="AP69" i="27" s="1"/>
  <c r="AT52" i="27"/>
  <c r="AP52" i="27" s="1"/>
  <c r="AT63" i="27"/>
  <c r="AP63" i="27" s="1"/>
  <c r="AT91" i="27"/>
  <c r="AP91" i="27" s="1"/>
  <c r="AT106" i="27"/>
  <c r="AP106" i="27" s="1"/>
  <c r="AT21" i="27"/>
  <c r="AP21" i="27" s="1"/>
  <c r="AT58" i="27"/>
  <c r="AP58" i="27" s="1"/>
  <c r="AT36" i="27"/>
  <c r="AP36" i="27" s="1"/>
  <c r="AT54" i="27"/>
  <c r="AP54" i="27" s="1"/>
  <c r="AT66" i="27"/>
  <c r="AP66" i="27" s="1"/>
  <c r="AT43" i="27"/>
  <c r="AP43" i="27" s="1"/>
  <c r="AT112" i="27"/>
  <c r="AP112" i="27" s="1"/>
  <c r="AT110" i="27"/>
  <c r="AP110" i="27" s="1"/>
  <c r="AT79" i="27"/>
  <c r="AP79" i="27" s="1"/>
  <c r="H57" i="32"/>
  <c r="D57" i="32" s="1"/>
  <c r="H109" i="32"/>
  <c r="D109" i="32" s="1"/>
  <c r="H99" i="32"/>
  <c r="D99" i="32" s="1"/>
  <c r="H11" i="32"/>
  <c r="D11" i="32" s="1"/>
  <c r="H21" i="32"/>
  <c r="D21" i="32" s="1"/>
  <c r="H46" i="32"/>
  <c r="D46" i="32" s="1"/>
  <c r="H38" i="32"/>
  <c r="D38" i="32" s="1"/>
  <c r="H111" i="32"/>
  <c r="D111" i="32" s="1"/>
  <c r="H96" i="32"/>
  <c r="D96" i="32" s="1"/>
  <c r="H82" i="32"/>
  <c r="D82" i="32" s="1"/>
  <c r="H36" i="32"/>
  <c r="D36" i="32" s="1"/>
  <c r="H10" i="32"/>
  <c r="D10" i="32" s="1"/>
  <c r="H62" i="32"/>
  <c r="D62" i="32" s="1"/>
  <c r="H84" i="32"/>
  <c r="D84" i="32" s="1"/>
  <c r="H14" i="32"/>
  <c r="D14" i="32" s="1"/>
  <c r="H39" i="32"/>
  <c r="D39" i="32" s="1"/>
  <c r="H85" i="32"/>
  <c r="D85" i="32" s="1"/>
  <c r="H68" i="32"/>
  <c r="D68" i="32" s="1"/>
  <c r="H60" i="32"/>
  <c r="D60" i="32" s="1"/>
  <c r="H40" i="32"/>
  <c r="D40" i="32" s="1"/>
  <c r="H13" i="32"/>
  <c r="D13" i="32" s="1"/>
  <c r="H79" i="32"/>
  <c r="D79" i="32" s="1"/>
  <c r="H90" i="32"/>
  <c r="D90" i="32" s="1"/>
  <c r="H54" i="32"/>
  <c r="D54" i="32" s="1"/>
  <c r="H64" i="32"/>
  <c r="D64" i="32" s="1"/>
  <c r="H33" i="32"/>
  <c r="D33" i="32" s="1"/>
  <c r="H44" i="32"/>
  <c r="D44" i="32" s="1"/>
  <c r="H103" i="32"/>
  <c r="D103" i="32" s="1"/>
  <c r="H78" i="32"/>
  <c r="D78" i="32" s="1"/>
  <c r="AB90" i="26"/>
  <c r="X90" i="26" s="1"/>
  <c r="AB87" i="26"/>
  <c r="X87" i="26" s="1"/>
  <c r="AB59" i="26"/>
  <c r="X59" i="26" s="1"/>
  <c r="AB97" i="26"/>
  <c r="X97" i="26" s="1"/>
  <c r="AB42" i="26"/>
  <c r="X42" i="26" s="1"/>
  <c r="AB10" i="26"/>
  <c r="X10" i="26" s="1"/>
  <c r="AB58" i="26"/>
  <c r="X58" i="26" s="1"/>
  <c r="AB99" i="26"/>
  <c r="X99" i="26" s="1"/>
  <c r="AB88" i="26"/>
  <c r="X88" i="26" s="1"/>
  <c r="AB70" i="26"/>
  <c r="X70" i="26" s="1"/>
  <c r="AB41" i="26"/>
  <c r="X41" i="26" s="1"/>
  <c r="AB104" i="26"/>
  <c r="X104" i="26" s="1"/>
  <c r="AB9" i="26"/>
  <c r="X9" i="26" s="1"/>
  <c r="AB66" i="26"/>
  <c r="X66" i="26" s="1"/>
  <c r="AB69" i="26"/>
  <c r="X69" i="26" s="1"/>
  <c r="AB84" i="26"/>
  <c r="X84" i="26" s="1"/>
  <c r="AB33" i="26"/>
  <c r="X33" i="26" s="1"/>
  <c r="AB107" i="26"/>
  <c r="X107" i="26" s="1"/>
  <c r="AB63" i="26"/>
  <c r="X63" i="26" s="1"/>
  <c r="AB102" i="26"/>
  <c r="X102" i="26" s="1"/>
  <c r="AB100" i="26"/>
  <c r="X100" i="26" s="1"/>
  <c r="AB54" i="26"/>
  <c r="X54" i="26" s="1"/>
  <c r="AB95" i="26"/>
  <c r="X95" i="26" s="1"/>
  <c r="AB52" i="26"/>
  <c r="AB103" i="26"/>
  <c r="X103" i="26" s="1"/>
  <c r="AB44" i="26"/>
  <c r="X44" i="26" s="1"/>
  <c r="AB13" i="26"/>
  <c r="X13" i="26" s="1"/>
  <c r="AB35" i="26"/>
  <c r="X35" i="26" s="1"/>
  <c r="AB61" i="26"/>
  <c r="X61" i="26" s="1"/>
  <c r="AB21" i="26"/>
  <c r="X21" i="26" s="1"/>
  <c r="AB65" i="26"/>
  <c r="X65" i="26" s="1"/>
  <c r="AB55" i="26"/>
  <c r="X55" i="26" s="1"/>
  <c r="AB56" i="26"/>
  <c r="X56" i="26" s="1"/>
  <c r="AT59" i="27"/>
  <c r="AP59" i="27" s="1"/>
  <c r="AK35" i="30"/>
  <c r="AG35" i="30" s="1"/>
  <c r="H35" i="32"/>
  <c r="D35" i="32" s="1"/>
  <c r="H20" i="32"/>
  <c r="D20" i="32" s="1"/>
  <c r="H42" i="32"/>
  <c r="D42" i="32" s="1"/>
  <c r="AB113" i="26"/>
  <c r="X113" i="26" s="1"/>
  <c r="AT105" i="27"/>
  <c r="AP105" i="27" s="1"/>
  <c r="AT64" i="27"/>
  <c r="AP64" i="27" s="1"/>
  <c r="R114" i="26"/>
  <c r="M52" i="35" s="1"/>
  <c r="AB94" i="26"/>
  <c r="X94" i="26" s="1"/>
  <c r="AT94" i="27"/>
  <c r="AP94" i="27" s="1"/>
  <c r="AT57" i="27"/>
  <c r="AP57" i="27" s="1"/>
  <c r="S60" i="26"/>
  <c r="O60" i="26" s="1"/>
  <c r="AK103" i="30"/>
  <c r="AG103" i="30" s="1"/>
  <c r="H58" i="32"/>
  <c r="D58" i="32" s="1"/>
  <c r="AT64" i="32"/>
  <c r="AP64" i="32" s="1"/>
  <c r="H24" i="32"/>
  <c r="D24" i="32" s="1"/>
  <c r="AB106" i="26"/>
  <c r="X106" i="26" s="1"/>
  <c r="AT35" i="27"/>
  <c r="AP35" i="27" s="1"/>
  <c r="AT102" i="27"/>
  <c r="AP102" i="27" s="1"/>
  <c r="H105" i="32"/>
  <c r="D105" i="32" s="1"/>
  <c r="AT20" i="27"/>
  <c r="AP20" i="27" s="1"/>
  <c r="AB85" i="26"/>
  <c r="X85" i="26" s="1"/>
  <c r="AT88" i="27"/>
  <c r="AP88" i="27" s="1"/>
  <c r="AT53" i="27"/>
  <c r="AP53" i="27" s="1"/>
  <c r="H26" i="32"/>
  <c r="D26" i="32" s="1"/>
  <c r="H95" i="32"/>
  <c r="D95" i="32" s="1"/>
  <c r="H67" i="32"/>
  <c r="D67" i="32" s="1"/>
  <c r="AB53" i="26"/>
  <c r="X53" i="26" s="1"/>
  <c r="AB98" i="26"/>
  <c r="X98" i="26" s="1"/>
  <c r="AT85" i="27"/>
  <c r="AP85" i="27" s="1"/>
  <c r="AB40" i="26"/>
  <c r="X40" i="26" s="1"/>
  <c r="H55" i="22"/>
  <c r="D55" i="22" s="1"/>
  <c r="AT25" i="27"/>
  <c r="AP25" i="27" s="1"/>
  <c r="AT26" i="27"/>
  <c r="AP26" i="27" s="1"/>
  <c r="AK84" i="30"/>
  <c r="AG84" i="30" s="1"/>
  <c r="H94" i="32"/>
  <c r="D94" i="32" s="1"/>
  <c r="H41" i="32"/>
  <c r="D41" i="32" s="1"/>
  <c r="H87" i="32"/>
  <c r="D87" i="32" s="1"/>
  <c r="AB109" i="26"/>
  <c r="X109" i="26" s="1"/>
  <c r="H43" i="32"/>
  <c r="D43" i="32" s="1"/>
  <c r="AS27" i="26"/>
  <c r="M70" i="35" s="1"/>
  <c r="R70" i="35" s="1"/>
  <c r="G71" i="31"/>
  <c r="M234" i="35" s="1"/>
  <c r="R234" i="35" s="1"/>
  <c r="AK65" i="30"/>
  <c r="AG65" i="30" s="1"/>
  <c r="AI114" i="31"/>
  <c r="H85" i="27"/>
  <c r="D85" i="27" s="1"/>
  <c r="S55" i="27"/>
  <c r="O55" i="27" s="1"/>
  <c r="S13" i="27"/>
  <c r="O13" i="27" s="1"/>
  <c r="S57" i="27"/>
  <c r="O57" i="27" s="1"/>
  <c r="H59" i="27"/>
  <c r="D59" i="27" s="1"/>
  <c r="AK39" i="27"/>
  <c r="AG39" i="27" s="1"/>
  <c r="AK113" i="27"/>
  <c r="AG113" i="27" s="1"/>
  <c r="AK109" i="27"/>
  <c r="AG109" i="27" s="1"/>
  <c r="AT79" i="29"/>
  <c r="AP79" i="29" s="1"/>
  <c r="AT36" i="29"/>
  <c r="AP36" i="29" s="1"/>
  <c r="AK95" i="29"/>
  <c r="AG95" i="29" s="1"/>
  <c r="AT12" i="29"/>
  <c r="AP12" i="29" s="1"/>
  <c r="AT57" i="29"/>
  <c r="AP57" i="29" s="1"/>
  <c r="AK26" i="29"/>
  <c r="AG26" i="29" s="1"/>
  <c r="AK90" i="29"/>
  <c r="AG90" i="29" s="1"/>
  <c r="AK100" i="29"/>
  <c r="AG100" i="29" s="1"/>
  <c r="S99" i="29"/>
  <c r="O99" i="29" s="1"/>
  <c r="H55" i="30"/>
  <c r="D55" i="30" s="1"/>
  <c r="H36" i="31"/>
  <c r="D36" i="31" s="1"/>
  <c r="H43" i="31"/>
  <c r="D43" i="31" s="1"/>
  <c r="AB53" i="31"/>
  <c r="X53" i="31" s="1"/>
  <c r="AK92" i="26"/>
  <c r="AG92" i="26" s="1"/>
  <c r="AT94" i="22"/>
  <c r="AP94" i="22" s="1"/>
  <c r="AB109" i="30"/>
  <c r="X109" i="30" s="1"/>
  <c r="S9" i="27"/>
  <c r="O9" i="27" s="1"/>
  <c r="AT67" i="28"/>
  <c r="AP67" i="28" s="1"/>
  <c r="AK101" i="29"/>
  <c r="AG101" i="29" s="1"/>
  <c r="H91" i="30"/>
  <c r="D91" i="30" s="1"/>
  <c r="H92" i="30"/>
  <c r="D92" i="30" s="1"/>
  <c r="AK78" i="27"/>
  <c r="AG78" i="27" s="1"/>
  <c r="H45" i="31"/>
  <c r="D45" i="31" s="1"/>
  <c r="AB64" i="29"/>
  <c r="X64" i="29" s="1"/>
  <c r="AB108" i="28"/>
  <c r="X108" i="28" s="1"/>
  <c r="AK11" i="29"/>
  <c r="AG11" i="29" s="1"/>
  <c r="S60" i="27"/>
  <c r="O60" i="27" s="1"/>
  <c r="AB26" i="27"/>
  <c r="X26" i="27" s="1"/>
  <c r="AK33" i="27"/>
  <c r="AG33" i="27" s="1"/>
  <c r="S21" i="27"/>
  <c r="O21" i="27" s="1"/>
  <c r="AB92" i="27"/>
  <c r="X92" i="27" s="1"/>
  <c r="AK67" i="29"/>
  <c r="AG67" i="29" s="1"/>
  <c r="AK9" i="29"/>
  <c r="AG9" i="29" s="1"/>
  <c r="H67" i="30"/>
  <c r="D67" i="30" s="1"/>
  <c r="AK58" i="29"/>
  <c r="AG58" i="29" s="1"/>
  <c r="AS114" i="26"/>
  <c r="M73" i="35" s="1"/>
  <c r="AK12" i="33"/>
  <c r="AG12" i="33" s="1"/>
  <c r="Z47" i="33"/>
  <c r="Q27" i="22"/>
  <c r="H13" i="30"/>
  <c r="D13" i="30" s="1"/>
  <c r="Z15" i="30"/>
  <c r="AB45" i="27"/>
  <c r="X45" i="27" s="1"/>
  <c r="AB84" i="32"/>
  <c r="X84" i="32" s="1"/>
  <c r="AR47" i="31"/>
  <c r="AS71" i="32"/>
  <c r="M300" i="35" s="1"/>
  <c r="R300" i="35" s="1"/>
  <c r="F27" i="30"/>
  <c r="AT113" i="31"/>
  <c r="AP113" i="31" s="1"/>
  <c r="AR71" i="22"/>
  <c r="AI15" i="22"/>
  <c r="AS15" i="27"/>
  <c r="M107" i="35" s="1"/>
  <c r="AA114" i="29"/>
  <c r="M173" i="35" s="1"/>
  <c r="R173" i="35" s="1"/>
  <c r="G47" i="33"/>
  <c r="M309" i="35" s="1"/>
  <c r="R309" i="35" s="1"/>
  <c r="AR15" i="27"/>
  <c r="AA71" i="30"/>
  <c r="M210" i="35" s="1"/>
  <c r="R210" i="35" s="1"/>
  <c r="F71" i="31"/>
  <c r="AS114" i="31"/>
  <c r="M263" i="35" s="1"/>
  <c r="R263" i="35" s="1"/>
  <c r="AA47" i="32"/>
  <c r="M285" i="35" s="1"/>
  <c r="R285" i="35" s="1"/>
  <c r="AI47" i="31"/>
  <c r="AI71" i="31"/>
  <c r="AA114" i="30"/>
  <c r="M211" i="35" s="1"/>
  <c r="AK87" i="30"/>
  <c r="AG87" i="30" s="1"/>
  <c r="H77" i="30"/>
  <c r="D77" i="30" s="1"/>
  <c r="H12" i="30"/>
  <c r="D12" i="30" s="1"/>
  <c r="AK92" i="30"/>
  <c r="AG92" i="30" s="1"/>
  <c r="AT63" i="30"/>
  <c r="AP63" i="30" s="1"/>
  <c r="AK59" i="30"/>
  <c r="AG59" i="30" s="1"/>
  <c r="AK91" i="30"/>
  <c r="AG91" i="30" s="1"/>
  <c r="AT37" i="30"/>
  <c r="AP37" i="30" s="1"/>
  <c r="AT80" i="30"/>
  <c r="AP80" i="30" s="1"/>
  <c r="AT57" i="30"/>
  <c r="AP57" i="30" s="1"/>
  <c r="AT91" i="30"/>
  <c r="AP91" i="30" s="1"/>
  <c r="AK11" i="30"/>
  <c r="AG11" i="30" s="1"/>
  <c r="AK78" i="32"/>
  <c r="AG78" i="32" s="1"/>
  <c r="AK44" i="32"/>
  <c r="AG44" i="32" s="1"/>
  <c r="AK59" i="32"/>
  <c r="AG59" i="32" s="1"/>
  <c r="AK42" i="32"/>
  <c r="AG42" i="32" s="1"/>
  <c r="AB44" i="33"/>
  <c r="X44" i="33" s="1"/>
  <c r="AB61" i="33"/>
  <c r="X61" i="33" s="1"/>
  <c r="AB101" i="33"/>
  <c r="X101" i="33" s="1"/>
  <c r="AB38" i="33"/>
  <c r="X38" i="33" s="1"/>
  <c r="AT101" i="22"/>
  <c r="AP101" i="22" s="1"/>
  <c r="S109" i="29"/>
  <c r="O109" i="29" s="1"/>
  <c r="S103" i="29"/>
  <c r="O103" i="29" s="1"/>
  <c r="S93" i="29"/>
  <c r="O93" i="29" s="1"/>
  <c r="AT60" i="30"/>
  <c r="AP60" i="30" s="1"/>
  <c r="AT97" i="30"/>
  <c r="AP97" i="30" s="1"/>
  <c r="AT77" i="30"/>
  <c r="AP77" i="30" s="1"/>
  <c r="AT22" i="30"/>
  <c r="AP22" i="30" s="1"/>
  <c r="AT25" i="30"/>
  <c r="AP25" i="30" s="1"/>
  <c r="AT90" i="30"/>
  <c r="AP90" i="30" s="1"/>
  <c r="AT59" i="30"/>
  <c r="AP59" i="30" s="1"/>
  <c r="AT110" i="30"/>
  <c r="AP110" i="30" s="1"/>
  <c r="AT108" i="30"/>
  <c r="AP108" i="30" s="1"/>
  <c r="AT54" i="30"/>
  <c r="AP54" i="30" s="1"/>
  <c r="AT55" i="30"/>
  <c r="AP55" i="30" s="1"/>
  <c r="AT68" i="30"/>
  <c r="AP68" i="30" s="1"/>
  <c r="AT10" i="30"/>
  <c r="AP10" i="30" s="1"/>
  <c r="AT45" i="30"/>
  <c r="AP45" i="30" s="1"/>
  <c r="AT93" i="30"/>
  <c r="AP93" i="30" s="1"/>
  <c r="AT101" i="30"/>
  <c r="AP101" i="30" s="1"/>
  <c r="AT56" i="30"/>
  <c r="AP56" i="30" s="1"/>
  <c r="AT66" i="30"/>
  <c r="AP66" i="30" s="1"/>
  <c r="AT35" i="30"/>
  <c r="AP35" i="30" s="1"/>
  <c r="AT64" i="30"/>
  <c r="AP64" i="30" s="1"/>
  <c r="AT109" i="30"/>
  <c r="AP109" i="30" s="1"/>
  <c r="AB107" i="33"/>
  <c r="X107" i="33" s="1"/>
  <c r="AB68" i="33"/>
  <c r="X68" i="33" s="1"/>
  <c r="AB90" i="33"/>
  <c r="X90" i="33" s="1"/>
  <c r="AB41" i="33"/>
  <c r="X41" i="33" s="1"/>
  <c r="AB52" i="33"/>
  <c r="AB35" i="33"/>
  <c r="X35" i="33" s="1"/>
  <c r="AB22" i="33"/>
  <c r="X22" i="33" s="1"/>
  <c r="AB88" i="33"/>
  <c r="X88" i="33" s="1"/>
  <c r="AB91" i="33"/>
  <c r="X91" i="33" s="1"/>
  <c r="AB42" i="33"/>
  <c r="X42" i="33" s="1"/>
  <c r="AB108" i="33"/>
  <c r="X108" i="33" s="1"/>
  <c r="AB110" i="33"/>
  <c r="X110" i="33" s="1"/>
  <c r="AB94" i="33"/>
  <c r="X94" i="33" s="1"/>
  <c r="AB109" i="33"/>
  <c r="X109" i="33" s="1"/>
  <c r="AB23" i="33"/>
  <c r="X23" i="33" s="1"/>
  <c r="AB66" i="33"/>
  <c r="X66" i="33" s="1"/>
  <c r="AB11" i="33"/>
  <c r="X11" i="33" s="1"/>
  <c r="AB57" i="33"/>
  <c r="X57" i="33" s="1"/>
  <c r="AB106" i="33"/>
  <c r="X106" i="33" s="1"/>
  <c r="AT104" i="26"/>
  <c r="AP104" i="26" s="1"/>
  <c r="AT98" i="26"/>
  <c r="AP98" i="26" s="1"/>
  <c r="AK36" i="32"/>
  <c r="AG36" i="32" s="1"/>
  <c r="AK97" i="32"/>
  <c r="AG97" i="32" s="1"/>
  <c r="AK91" i="32"/>
  <c r="AG91" i="32" s="1"/>
  <c r="AK63" i="32"/>
  <c r="AG63" i="32" s="1"/>
  <c r="AK45" i="32"/>
  <c r="AG45" i="32" s="1"/>
  <c r="AK24" i="32"/>
  <c r="AG24" i="32" s="1"/>
  <c r="AK69" i="32"/>
  <c r="AG69" i="32" s="1"/>
  <c r="AK85" i="32"/>
  <c r="AG85" i="32" s="1"/>
  <c r="AK61" i="32"/>
  <c r="AG61" i="32" s="1"/>
  <c r="AK41" i="32"/>
  <c r="AG41" i="32" s="1"/>
  <c r="AK32" i="32"/>
  <c r="AG32" i="32" s="1"/>
  <c r="AK54" i="32"/>
  <c r="AG54" i="32" s="1"/>
  <c r="AK66" i="32"/>
  <c r="AG66" i="32" s="1"/>
  <c r="AK39" i="32"/>
  <c r="AG39" i="32" s="1"/>
  <c r="AK111" i="32"/>
  <c r="AG111" i="32" s="1"/>
  <c r="AK104" i="32"/>
  <c r="AG104" i="32" s="1"/>
  <c r="AK94" i="32"/>
  <c r="AG94" i="32" s="1"/>
  <c r="AK58" i="32"/>
  <c r="AG58" i="32" s="1"/>
  <c r="AK107" i="32"/>
  <c r="AG107" i="32" s="1"/>
  <c r="AK109" i="32"/>
  <c r="AG109" i="32" s="1"/>
  <c r="AK25" i="32"/>
  <c r="AG25" i="32" s="1"/>
  <c r="AK38" i="32"/>
  <c r="AG38" i="32" s="1"/>
  <c r="AK43" i="32"/>
  <c r="AG43" i="32" s="1"/>
  <c r="AK60" i="32"/>
  <c r="AG60" i="32" s="1"/>
  <c r="AI114" i="33"/>
  <c r="AK80" i="30"/>
  <c r="AG80" i="30" s="1"/>
  <c r="AK45" i="30"/>
  <c r="AG45" i="30" s="1"/>
  <c r="AK44" i="30"/>
  <c r="AG44" i="30" s="1"/>
  <c r="AK38" i="30"/>
  <c r="AG38" i="30" s="1"/>
  <c r="AK58" i="30"/>
  <c r="AG58" i="30" s="1"/>
  <c r="AK110" i="30"/>
  <c r="AG110" i="30" s="1"/>
  <c r="AK85" i="30"/>
  <c r="AG85" i="30" s="1"/>
  <c r="AK106" i="30"/>
  <c r="AG106" i="30" s="1"/>
  <c r="AK64" i="30"/>
  <c r="AG64" i="30" s="1"/>
  <c r="AK33" i="30"/>
  <c r="AG33" i="30" s="1"/>
  <c r="AK13" i="30"/>
  <c r="AG13" i="30" s="1"/>
  <c r="AK82" i="30"/>
  <c r="AG82" i="30" s="1"/>
  <c r="AK109" i="30"/>
  <c r="AG109" i="30" s="1"/>
  <c r="AK90" i="30"/>
  <c r="AG90" i="30" s="1"/>
  <c r="AK96" i="30"/>
  <c r="AG96" i="30" s="1"/>
  <c r="AK108" i="30"/>
  <c r="AG108" i="30" s="1"/>
  <c r="AK98" i="30"/>
  <c r="AG98" i="30" s="1"/>
  <c r="AK60" i="30"/>
  <c r="AG60" i="30" s="1"/>
  <c r="AK26" i="30"/>
  <c r="AG26" i="30" s="1"/>
  <c r="AK68" i="30"/>
  <c r="AG68" i="30" s="1"/>
  <c r="AK14" i="30"/>
  <c r="AG14" i="30" s="1"/>
  <c r="AK105" i="27"/>
  <c r="AG105" i="27" s="1"/>
  <c r="AK79" i="27"/>
  <c r="AG79" i="27" s="1"/>
  <c r="AK90" i="27"/>
  <c r="AG90" i="27" s="1"/>
  <c r="AK22" i="27"/>
  <c r="AG22" i="27" s="1"/>
  <c r="AK12" i="27"/>
  <c r="AG12" i="27" s="1"/>
  <c r="AK84" i="27"/>
  <c r="AG84" i="27" s="1"/>
  <c r="AK97" i="27"/>
  <c r="AG97" i="27" s="1"/>
  <c r="AK41" i="27"/>
  <c r="AG41" i="27" s="1"/>
  <c r="AK91" i="27"/>
  <c r="AG91" i="27" s="1"/>
  <c r="AT87" i="29"/>
  <c r="AP87" i="29" s="1"/>
  <c r="AT24" i="29"/>
  <c r="AP24" i="29" s="1"/>
  <c r="AT68" i="29"/>
  <c r="AP68" i="29" s="1"/>
  <c r="AT63" i="29"/>
  <c r="AP63" i="29" s="1"/>
  <c r="AT42" i="29"/>
  <c r="AP42" i="29" s="1"/>
  <c r="AT104" i="29"/>
  <c r="AP104" i="29" s="1"/>
  <c r="AT90" i="29"/>
  <c r="AP90" i="29" s="1"/>
  <c r="AT88" i="29"/>
  <c r="AP88" i="29" s="1"/>
  <c r="AT105" i="29"/>
  <c r="AP105" i="29" s="1"/>
  <c r="AT101" i="29"/>
  <c r="AP101" i="29" s="1"/>
  <c r="AT97" i="29"/>
  <c r="AP97" i="29" s="1"/>
  <c r="AT60" i="29"/>
  <c r="AP60" i="29" s="1"/>
  <c r="AT23" i="29"/>
  <c r="AP23" i="29" s="1"/>
  <c r="AT10" i="29"/>
  <c r="AP10" i="29" s="1"/>
  <c r="AT34" i="29"/>
  <c r="AP34" i="29" s="1"/>
  <c r="AT20" i="29"/>
  <c r="AP20" i="29" s="1"/>
  <c r="AT21" i="29"/>
  <c r="AP21" i="29" s="1"/>
  <c r="AT39" i="29"/>
  <c r="AP39" i="29" s="1"/>
  <c r="AT98" i="29"/>
  <c r="AP98" i="29" s="1"/>
  <c r="AB84" i="31"/>
  <c r="X84" i="31" s="1"/>
  <c r="AB41" i="31"/>
  <c r="X41" i="31" s="1"/>
  <c r="AB44" i="31"/>
  <c r="X44" i="31" s="1"/>
  <c r="AB63" i="31"/>
  <c r="X63" i="31" s="1"/>
  <c r="AB69" i="31"/>
  <c r="X69" i="31" s="1"/>
  <c r="AB99" i="31"/>
  <c r="X99" i="31" s="1"/>
  <c r="AB87" i="31"/>
  <c r="X87" i="31" s="1"/>
  <c r="AB100" i="31"/>
  <c r="X100" i="31" s="1"/>
  <c r="AB110" i="31"/>
  <c r="X110" i="31" s="1"/>
  <c r="AB60" i="31"/>
  <c r="X60" i="31" s="1"/>
  <c r="AA114" i="28"/>
  <c r="M135" i="35" s="1"/>
  <c r="AT39" i="30"/>
  <c r="AP39" i="30" s="1"/>
  <c r="AT87" i="30"/>
  <c r="AP87" i="30" s="1"/>
  <c r="AB87" i="33"/>
  <c r="X87" i="33" s="1"/>
  <c r="AK34" i="30"/>
  <c r="AG34" i="30" s="1"/>
  <c r="AK46" i="27"/>
  <c r="AG46" i="27" s="1"/>
  <c r="AK97" i="26"/>
  <c r="AG97" i="26" s="1"/>
  <c r="AK106" i="26"/>
  <c r="AG106" i="26" s="1"/>
  <c r="AK89" i="26"/>
  <c r="AG89" i="26" s="1"/>
  <c r="AK96" i="26"/>
  <c r="AG96" i="26" s="1"/>
  <c r="AK88" i="26"/>
  <c r="AG88" i="26" s="1"/>
  <c r="AK87" i="26"/>
  <c r="AG87" i="26" s="1"/>
  <c r="AK93" i="26"/>
  <c r="AG93" i="26" s="1"/>
  <c r="AK85" i="26"/>
  <c r="AG85" i="26" s="1"/>
  <c r="AK95" i="26"/>
  <c r="AG95" i="26" s="1"/>
  <c r="AK110" i="26"/>
  <c r="AG110" i="26" s="1"/>
  <c r="AK91" i="26"/>
  <c r="AG91" i="26" s="1"/>
  <c r="AK67" i="26"/>
  <c r="AG67" i="26" s="1"/>
  <c r="AK52" i="26"/>
  <c r="AG52" i="26" s="1"/>
  <c r="AK113" i="26"/>
  <c r="AG113" i="26" s="1"/>
  <c r="AK104" i="26"/>
  <c r="AG104" i="26" s="1"/>
  <c r="AT92" i="22"/>
  <c r="AP92" i="22" s="1"/>
  <c r="AT36" i="22"/>
  <c r="AP36" i="22" s="1"/>
  <c r="AT57" i="22"/>
  <c r="AP57" i="22" s="1"/>
  <c r="AT33" i="22"/>
  <c r="AP33" i="22" s="1"/>
  <c r="AT79" i="22"/>
  <c r="AP79" i="22" s="1"/>
  <c r="AB91" i="30"/>
  <c r="X91" i="30" s="1"/>
  <c r="AB81" i="30"/>
  <c r="X81" i="30" s="1"/>
  <c r="AB66" i="30"/>
  <c r="X66" i="30" s="1"/>
  <c r="AB82" i="30"/>
  <c r="X82" i="30" s="1"/>
  <c r="AB46" i="30"/>
  <c r="X46" i="30" s="1"/>
  <c r="AB80" i="30"/>
  <c r="X80" i="30" s="1"/>
  <c r="AB60" i="30"/>
  <c r="X60" i="30" s="1"/>
  <c r="AB107" i="30"/>
  <c r="X107" i="30" s="1"/>
  <c r="AB62" i="30"/>
  <c r="X62" i="30" s="1"/>
  <c r="AB59" i="30"/>
  <c r="X59" i="30" s="1"/>
  <c r="AB90" i="30"/>
  <c r="X90" i="30" s="1"/>
  <c r="AB68" i="30"/>
  <c r="X68" i="30" s="1"/>
  <c r="AB95" i="30"/>
  <c r="X95" i="30" s="1"/>
  <c r="AB9" i="30"/>
  <c r="X9" i="30" s="1"/>
  <c r="AB86" i="30"/>
  <c r="X86" i="30" s="1"/>
  <c r="H38" i="30"/>
  <c r="D38" i="30" s="1"/>
  <c r="H34" i="30"/>
  <c r="D34" i="30" s="1"/>
  <c r="H66" i="30"/>
  <c r="D66" i="30" s="1"/>
  <c r="H35" i="30"/>
  <c r="D35" i="30" s="1"/>
  <c r="H9" i="30"/>
  <c r="D9" i="30" s="1"/>
  <c r="H111" i="30"/>
  <c r="D111" i="30" s="1"/>
  <c r="H26" i="30"/>
  <c r="D26" i="30" s="1"/>
  <c r="H61" i="30"/>
  <c r="D61" i="30" s="1"/>
  <c r="H101" i="30"/>
  <c r="D101" i="30" s="1"/>
  <c r="H60" i="30"/>
  <c r="D60" i="30" s="1"/>
  <c r="H90" i="30"/>
  <c r="D90" i="30" s="1"/>
  <c r="H96" i="30"/>
  <c r="D96" i="30" s="1"/>
  <c r="H70" i="30"/>
  <c r="D70" i="30" s="1"/>
  <c r="H33" i="30"/>
  <c r="D33" i="30" s="1"/>
  <c r="H93" i="30"/>
  <c r="D93" i="30" s="1"/>
  <c r="H64" i="30"/>
  <c r="D64" i="30" s="1"/>
  <c r="H98" i="30"/>
  <c r="D98" i="30" s="1"/>
  <c r="AK92" i="28"/>
  <c r="AG92" i="28" s="1"/>
  <c r="AK93" i="28"/>
  <c r="AG93" i="28" s="1"/>
  <c r="AK9" i="28"/>
  <c r="AK90" i="28"/>
  <c r="AG90" i="28" s="1"/>
  <c r="AK25" i="28"/>
  <c r="AG25" i="28" s="1"/>
  <c r="AK41" i="28"/>
  <c r="AG41" i="28" s="1"/>
  <c r="AK68" i="28"/>
  <c r="AG68" i="28" s="1"/>
  <c r="AK103" i="28"/>
  <c r="AG103" i="28" s="1"/>
  <c r="AK81" i="28"/>
  <c r="AG81" i="28" s="1"/>
  <c r="AK33" i="28"/>
  <c r="AG33" i="28" s="1"/>
  <c r="H95" i="27"/>
  <c r="D95" i="27" s="1"/>
  <c r="H36" i="27"/>
  <c r="D36" i="27" s="1"/>
  <c r="H54" i="27"/>
  <c r="D54" i="27" s="1"/>
  <c r="H89" i="27"/>
  <c r="D89" i="27" s="1"/>
  <c r="H82" i="27"/>
  <c r="D82" i="27" s="1"/>
  <c r="AT99" i="30"/>
  <c r="AP99" i="30" s="1"/>
  <c r="AT89" i="30"/>
  <c r="AP89" i="30" s="1"/>
  <c r="AT83" i="30"/>
  <c r="AP83" i="30" s="1"/>
  <c r="AT61" i="30"/>
  <c r="AP61" i="30" s="1"/>
  <c r="AK54" i="26"/>
  <c r="AG54" i="26" s="1"/>
  <c r="AK105" i="26"/>
  <c r="AG105" i="26" s="1"/>
  <c r="AK82" i="27"/>
  <c r="AG82" i="27" s="1"/>
  <c r="AK93" i="27"/>
  <c r="AG93" i="27" s="1"/>
  <c r="AK98" i="27"/>
  <c r="AG98" i="27" s="1"/>
  <c r="H60" i="27"/>
  <c r="D60" i="27" s="1"/>
  <c r="H25" i="27"/>
  <c r="D25" i="27" s="1"/>
  <c r="AK37" i="27"/>
  <c r="AG37" i="27" s="1"/>
  <c r="AK14" i="27"/>
  <c r="AG14" i="27" s="1"/>
  <c r="H91" i="27"/>
  <c r="D91" i="27" s="1"/>
  <c r="H57" i="27"/>
  <c r="D57" i="27" s="1"/>
  <c r="H24" i="27"/>
  <c r="D24" i="27" s="1"/>
  <c r="AT35" i="29"/>
  <c r="AP35" i="29" s="1"/>
  <c r="S88" i="29"/>
  <c r="O88" i="29" s="1"/>
  <c r="AT11" i="29"/>
  <c r="AP11" i="29" s="1"/>
  <c r="AT25" i="29"/>
  <c r="AP25" i="29" s="1"/>
  <c r="AK97" i="30"/>
  <c r="AG97" i="30" s="1"/>
  <c r="H110" i="30"/>
  <c r="D110" i="30" s="1"/>
  <c r="H10" i="30"/>
  <c r="D10" i="30" s="1"/>
  <c r="H44" i="30"/>
  <c r="D44" i="30" s="1"/>
  <c r="H87" i="30"/>
  <c r="D87" i="30" s="1"/>
  <c r="AK100" i="30"/>
  <c r="AG100" i="30" s="1"/>
  <c r="AT21" i="30"/>
  <c r="AP21" i="30" s="1"/>
  <c r="AB93" i="30"/>
  <c r="X93" i="30" s="1"/>
  <c r="AB10" i="30"/>
  <c r="X10" i="30" s="1"/>
  <c r="AT107" i="30"/>
  <c r="AP107" i="30" s="1"/>
  <c r="AK101" i="30"/>
  <c r="AG101" i="30" s="1"/>
  <c r="AT36" i="30"/>
  <c r="AP36" i="30" s="1"/>
  <c r="AT69" i="30"/>
  <c r="AP69" i="30" s="1"/>
  <c r="AK89" i="30"/>
  <c r="AG89" i="30" s="1"/>
  <c r="H108" i="30"/>
  <c r="D108" i="30" s="1"/>
  <c r="AK20" i="30"/>
  <c r="AG20" i="30" s="1"/>
  <c r="AK10" i="30"/>
  <c r="AG10" i="30" s="1"/>
  <c r="H103" i="30"/>
  <c r="D103" i="30" s="1"/>
  <c r="AK70" i="32"/>
  <c r="AG70" i="32" s="1"/>
  <c r="AK46" i="32"/>
  <c r="AG46" i="32" s="1"/>
  <c r="AK11" i="32"/>
  <c r="AG11" i="32" s="1"/>
  <c r="AK92" i="32"/>
  <c r="AG92" i="32" s="1"/>
  <c r="AB63" i="33"/>
  <c r="X63" i="33" s="1"/>
  <c r="AB40" i="33"/>
  <c r="X40" i="33" s="1"/>
  <c r="AB60" i="33"/>
  <c r="X60" i="33" s="1"/>
  <c r="AB70" i="33"/>
  <c r="X70" i="33" s="1"/>
  <c r="AB20" i="33"/>
  <c r="AK101" i="26"/>
  <c r="AG101" i="26" s="1"/>
  <c r="AK86" i="26"/>
  <c r="AG86" i="26" s="1"/>
  <c r="AK55" i="27"/>
  <c r="AG55" i="27" s="1"/>
  <c r="AT113" i="29"/>
  <c r="AP113" i="29" s="1"/>
  <c r="AK112" i="30"/>
  <c r="AG112" i="30" s="1"/>
  <c r="AB34" i="31"/>
  <c r="X34" i="31" s="1"/>
  <c r="S88" i="27"/>
  <c r="O88" i="27" s="1"/>
  <c r="S43" i="27"/>
  <c r="O43" i="27" s="1"/>
  <c r="S37" i="27"/>
  <c r="O37" i="27" s="1"/>
  <c r="S91" i="27"/>
  <c r="O91" i="27" s="1"/>
  <c r="AK104" i="27"/>
  <c r="AG104" i="27" s="1"/>
  <c r="AB90" i="31"/>
  <c r="X90" i="31" s="1"/>
  <c r="AK110" i="27"/>
  <c r="AG110" i="27" s="1"/>
  <c r="AK9" i="27"/>
  <c r="AG9" i="27" s="1"/>
  <c r="AK44" i="27"/>
  <c r="AG44" i="27" s="1"/>
  <c r="AK67" i="27"/>
  <c r="AG67" i="27" s="1"/>
  <c r="S79" i="29"/>
  <c r="O79" i="29" s="1"/>
  <c r="AT113" i="30"/>
  <c r="AP113" i="30" s="1"/>
  <c r="H36" i="30"/>
  <c r="D36" i="30" s="1"/>
  <c r="H46" i="30"/>
  <c r="D46" i="30" s="1"/>
  <c r="H113" i="30"/>
  <c r="D113" i="30" s="1"/>
  <c r="AT86" i="30"/>
  <c r="AP86" i="30" s="1"/>
  <c r="AT33" i="30"/>
  <c r="AP33" i="30" s="1"/>
  <c r="AK86" i="30"/>
  <c r="AG86" i="30" s="1"/>
  <c r="AT102" i="30"/>
  <c r="AP102" i="30" s="1"/>
  <c r="AT13" i="30"/>
  <c r="AP13" i="30" s="1"/>
  <c r="AT41" i="30"/>
  <c r="AP41" i="30" s="1"/>
  <c r="AT84" i="30"/>
  <c r="AP84" i="30" s="1"/>
  <c r="AK25" i="30"/>
  <c r="AG25" i="30" s="1"/>
  <c r="AK34" i="32"/>
  <c r="AG34" i="32" s="1"/>
  <c r="AK103" i="32"/>
  <c r="AG103" i="32" s="1"/>
  <c r="AK62" i="32"/>
  <c r="AG62" i="32" s="1"/>
  <c r="AB26" i="33"/>
  <c r="X26" i="33" s="1"/>
  <c r="AB37" i="33"/>
  <c r="X37" i="33" s="1"/>
  <c r="AB33" i="33"/>
  <c r="X33" i="33" s="1"/>
  <c r="AK112" i="26"/>
  <c r="AG112" i="26" s="1"/>
  <c r="AT84" i="26"/>
  <c r="AP84" i="26" s="1"/>
  <c r="AK68" i="27"/>
  <c r="AG68" i="27" s="1"/>
  <c r="AT112" i="29"/>
  <c r="AP112" i="29" s="1"/>
  <c r="AT9" i="30"/>
  <c r="AP9" i="30" s="1"/>
  <c r="AT84" i="29"/>
  <c r="AP84" i="29" s="1"/>
  <c r="S11" i="26"/>
  <c r="O11" i="26" s="1"/>
  <c r="AT89" i="26"/>
  <c r="AP89" i="26" s="1"/>
  <c r="AT41" i="26"/>
  <c r="AP41" i="26" s="1"/>
  <c r="AK65" i="26"/>
  <c r="AG65" i="26" s="1"/>
  <c r="AK64" i="27"/>
  <c r="AG64" i="27" s="1"/>
  <c r="AK24" i="27"/>
  <c r="AG24" i="27" s="1"/>
  <c r="AK35" i="27"/>
  <c r="AG35" i="27" s="1"/>
  <c r="AK58" i="27"/>
  <c r="AG58" i="27" s="1"/>
  <c r="AK111" i="27"/>
  <c r="AG111" i="27" s="1"/>
  <c r="S32" i="29"/>
  <c r="O32" i="29" s="1"/>
  <c r="AT86" i="29"/>
  <c r="AP86" i="29" s="1"/>
  <c r="AT40" i="29"/>
  <c r="AP40" i="29" s="1"/>
  <c r="AT26" i="29"/>
  <c r="AP26" i="29" s="1"/>
  <c r="AT9" i="29"/>
  <c r="AP9" i="29" s="1"/>
  <c r="AT92" i="29"/>
  <c r="AP92" i="29" s="1"/>
  <c r="AT62" i="30"/>
  <c r="AP62" i="30" s="1"/>
  <c r="H59" i="30"/>
  <c r="D59" i="30" s="1"/>
  <c r="AT53" i="30"/>
  <c r="AP53" i="30" s="1"/>
  <c r="H42" i="30"/>
  <c r="D42" i="30" s="1"/>
  <c r="H65" i="30"/>
  <c r="D65" i="30" s="1"/>
  <c r="AT106" i="30"/>
  <c r="AP106" i="30" s="1"/>
  <c r="AK99" i="30"/>
  <c r="AG99" i="30" s="1"/>
  <c r="AK88" i="30"/>
  <c r="AG88" i="30" s="1"/>
  <c r="AK53" i="30"/>
  <c r="AG53" i="30" s="1"/>
  <c r="H89" i="30"/>
  <c r="D89" i="30" s="1"/>
  <c r="AT26" i="30"/>
  <c r="AP26" i="30" s="1"/>
  <c r="AT67" i="30"/>
  <c r="AP67" i="30" s="1"/>
  <c r="AK36" i="30"/>
  <c r="AG36" i="30" s="1"/>
  <c r="AK37" i="30"/>
  <c r="AG37" i="30" s="1"/>
  <c r="AT111" i="30"/>
  <c r="AP111" i="30" s="1"/>
  <c r="AK12" i="32"/>
  <c r="AG12" i="32" s="1"/>
  <c r="AK82" i="32"/>
  <c r="AG82" i="32" s="1"/>
  <c r="AB45" i="33"/>
  <c r="X45" i="33" s="1"/>
  <c r="AB65" i="33"/>
  <c r="X65" i="33" s="1"/>
  <c r="AB21" i="33"/>
  <c r="X21" i="33" s="1"/>
  <c r="AB62" i="33"/>
  <c r="X62" i="33" s="1"/>
  <c r="AB34" i="33"/>
  <c r="X34" i="33" s="1"/>
  <c r="AK58" i="26"/>
  <c r="AG58" i="26" s="1"/>
  <c r="H64" i="27"/>
  <c r="D64" i="27" s="1"/>
  <c r="AK70" i="27"/>
  <c r="AG70" i="27" s="1"/>
  <c r="AT102" i="29"/>
  <c r="AP102" i="29" s="1"/>
  <c r="AT61" i="26"/>
  <c r="AP61" i="26" s="1"/>
  <c r="AK106" i="27"/>
  <c r="AG106" i="27" s="1"/>
  <c r="AK99" i="27"/>
  <c r="AG99" i="27" s="1"/>
  <c r="AK38" i="27"/>
  <c r="AG38" i="27" s="1"/>
  <c r="AK65" i="27"/>
  <c r="AG65" i="27" s="1"/>
  <c r="AT22" i="29"/>
  <c r="AP22" i="29" s="1"/>
  <c r="S82" i="29"/>
  <c r="O82" i="29" s="1"/>
  <c r="AT45" i="29"/>
  <c r="AP45" i="29" s="1"/>
  <c r="AT33" i="29"/>
  <c r="AP33" i="29" s="1"/>
  <c r="H53" i="30"/>
  <c r="D53" i="30" s="1"/>
  <c r="AK21" i="30"/>
  <c r="AG21" i="30" s="1"/>
  <c r="H24" i="30"/>
  <c r="D24" i="30" s="1"/>
  <c r="H81" i="30"/>
  <c r="D81" i="30" s="1"/>
  <c r="H82" i="30"/>
  <c r="D82" i="30" s="1"/>
  <c r="AK62" i="30"/>
  <c r="AG62" i="30" s="1"/>
  <c r="AK57" i="30"/>
  <c r="AG57" i="30" s="1"/>
  <c r="AK102" i="30"/>
  <c r="AG102" i="30" s="1"/>
  <c r="AT43" i="30"/>
  <c r="AP43" i="30" s="1"/>
  <c r="AT42" i="30"/>
  <c r="AP42" i="30" s="1"/>
  <c r="AK24" i="30"/>
  <c r="AG24" i="30" s="1"/>
  <c r="AK113" i="30"/>
  <c r="AG113" i="30" s="1"/>
  <c r="AK40" i="30"/>
  <c r="AG40" i="30" s="1"/>
  <c r="H99" i="30"/>
  <c r="D99" i="30" s="1"/>
  <c r="AK53" i="32"/>
  <c r="AG53" i="32" s="1"/>
  <c r="AK101" i="32"/>
  <c r="AG101" i="32" s="1"/>
  <c r="AK35" i="32"/>
  <c r="AG35" i="32" s="1"/>
  <c r="AB10" i="33"/>
  <c r="X10" i="33" s="1"/>
  <c r="AB83" i="33"/>
  <c r="X83" i="33" s="1"/>
  <c r="AB56" i="33"/>
  <c r="X56" i="33" s="1"/>
  <c r="AB67" i="33"/>
  <c r="X67" i="33" s="1"/>
  <c r="AT85" i="22"/>
  <c r="AP85" i="22" s="1"/>
  <c r="AK33" i="26"/>
  <c r="AG33" i="26" s="1"/>
  <c r="AT100" i="29"/>
  <c r="AP100" i="29" s="1"/>
  <c r="AB113" i="33"/>
  <c r="X113" i="33" s="1"/>
  <c r="S39" i="29"/>
  <c r="O39" i="29" s="1"/>
  <c r="AT20" i="30"/>
  <c r="AP20" i="30" s="1"/>
  <c r="H68" i="30"/>
  <c r="D68" i="30" s="1"/>
  <c r="H79" i="30"/>
  <c r="D79" i="30" s="1"/>
  <c r="AK9" i="30"/>
  <c r="AK111" i="30"/>
  <c r="AG111" i="30" s="1"/>
  <c r="AT100" i="30"/>
  <c r="AP100" i="30" s="1"/>
  <c r="AT24" i="30"/>
  <c r="AP24" i="30" s="1"/>
  <c r="AT23" i="30"/>
  <c r="AP23" i="30" s="1"/>
  <c r="AT65" i="30"/>
  <c r="AP65" i="30" s="1"/>
  <c r="AK93" i="30"/>
  <c r="AG93" i="30" s="1"/>
  <c r="AK79" i="30"/>
  <c r="AG79" i="30" s="1"/>
  <c r="AK41" i="30"/>
  <c r="AG41" i="30" s="1"/>
  <c r="AT94" i="30"/>
  <c r="AP94" i="30" s="1"/>
  <c r="AK22" i="32"/>
  <c r="AG22" i="32" s="1"/>
  <c r="AK67" i="32"/>
  <c r="AG67" i="32" s="1"/>
  <c r="AK13" i="32"/>
  <c r="AG13" i="32" s="1"/>
  <c r="AK84" i="32"/>
  <c r="AG84" i="32" s="1"/>
  <c r="AK90" i="32"/>
  <c r="AG90" i="32" s="1"/>
  <c r="AB79" i="33"/>
  <c r="X79" i="33" s="1"/>
  <c r="AB14" i="33"/>
  <c r="X14" i="33" s="1"/>
  <c r="AK63" i="27"/>
  <c r="AG63" i="27" s="1"/>
  <c r="H88" i="30"/>
  <c r="D88" i="30" s="1"/>
  <c r="AK22" i="30"/>
  <c r="AG22" i="30" s="1"/>
  <c r="AT109" i="29"/>
  <c r="AP109" i="29" s="1"/>
  <c r="AK94" i="30"/>
  <c r="AG94" i="30" s="1"/>
  <c r="H20" i="30"/>
  <c r="D20" i="30" s="1"/>
  <c r="H41" i="30"/>
  <c r="D41" i="30" s="1"/>
  <c r="H102" i="30"/>
  <c r="D102" i="30" s="1"/>
  <c r="H83" i="30"/>
  <c r="D83" i="30" s="1"/>
  <c r="AT11" i="30"/>
  <c r="AP11" i="30" s="1"/>
  <c r="H23" i="30"/>
  <c r="D23" i="30" s="1"/>
  <c r="AT98" i="30"/>
  <c r="AP98" i="30" s="1"/>
  <c r="AK81" i="30"/>
  <c r="AG81" i="30" s="1"/>
  <c r="AK43" i="30"/>
  <c r="AG43" i="30" s="1"/>
  <c r="H84" i="30"/>
  <c r="D84" i="30" s="1"/>
  <c r="AK37" i="32"/>
  <c r="AG37" i="32" s="1"/>
  <c r="AK93" i="32"/>
  <c r="AG93" i="32" s="1"/>
  <c r="AK21" i="32"/>
  <c r="AG21" i="32" s="1"/>
  <c r="AB36" i="33"/>
  <c r="X36" i="33" s="1"/>
  <c r="AB12" i="33"/>
  <c r="X12" i="33" s="1"/>
  <c r="AB82" i="33"/>
  <c r="X82" i="33" s="1"/>
  <c r="AB69" i="33"/>
  <c r="X69" i="33" s="1"/>
  <c r="AK89" i="27"/>
  <c r="AG89" i="27" s="1"/>
  <c r="AT82" i="29"/>
  <c r="AP82" i="29" s="1"/>
  <c r="AK68" i="32"/>
  <c r="AG68" i="32" s="1"/>
  <c r="AK103" i="27"/>
  <c r="AG103" i="27" s="1"/>
  <c r="AK53" i="27"/>
  <c r="AG53" i="27" s="1"/>
  <c r="AK45" i="27"/>
  <c r="AG45" i="27" s="1"/>
  <c r="AK21" i="27"/>
  <c r="AG21" i="27" s="1"/>
  <c r="AK107" i="27"/>
  <c r="AG107" i="27" s="1"/>
  <c r="H95" i="30"/>
  <c r="D95" i="30" s="1"/>
  <c r="AK32" i="30"/>
  <c r="AG32" i="30" s="1"/>
  <c r="H112" i="30"/>
  <c r="D112" i="30" s="1"/>
  <c r="H14" i="30"/>
  <c r="D14" i="30" s="1"/>
  <c r="AT96" i="30"/>
  <c r="AP96" i="30" s="1"/>
  <c r="AK63" i="30"/>
  <c r="AG63" i="30" s="1"/>
  <c r="AT95" i="30"/>
  <c r="AP95" i="30" s="1"/>
  <c r="AT32" i="30"/>
  <c r="AT34" i="30"/>
  <c r="AP34" i="30" s="1"/>
  <c r="AT82" i="30"/>
  <c r="AP82" i="30" s="1"/>
  <c r="AK42" i="30"/>
  <c r="AG42" i="30" s="1"/>
  <c r="AK66" i="30"/>
  <c r="AG66" i="30" s="1"/>
  <c r="AK9" i="32"/>
  <c r="AG9" i="32" s="1"/>
  <c r="AK23" i="32"/>
  <c r="AG23" i="32" s="1"/>
  <c r="AK40" i="32"/>
  <c r="AG40" i="32" s="1"/>
  <c r="AB54" i="33"/>
  <c r="X54" i="33" s="1"/>
  <c r="AB25" i="33"/>
  <c r="X25" i="33" s="1"/>
  <c r="AB92" i="33"/>
  <c r="X92" i="33" s="1"/>
  <c r="AB39" i="33"/>
  <c r="X39" i="33" s="1"/>
  <c r="AT67" i="22"/>
  <c r="AP67" i="22" s="1"/>
  <c r="AT55" i="22"/>
  <c r="AP55" i="22" s="1"/>
  <c r="AK90" i="26"/>
  <c r="AG90" i="26" s="1"/>
  <c r="AK42" i="27"/>
  <c r="AG42" i="27" s="1"/>
  <c r="AT94" i="29"/>
  <c r="AP94" i="29" s="1"/>
  <c r="AB103" i="30"/>
  <c r="X103" i="30" s="1"/>
  <c r="AB40" i="31"/>
  <c r="X40" i="31" s="1"/>
  <c r="AK110" i="32"/>
  <c r="AG110" i="32" s="1"/>
  <c r="S62" i="31"/>
  <c r="O62" i="31" s="1"/>
  <c r="Q27" i="31"/>
  <c r="AT109" i="31"/>
  <c r="AP109" i="31" s="1"/>
  <c r="AB98" i="29"/>
  <c r="X98" i="29" s="1"/>
  <c r="AS15" i="29"/>
  <c r="M183" i="35" s="1"/>
  <c r="Z15" i="29"/>
  <c r="AI15" i="28"/>
  <c r="AK103" i="22"/>
  <c r="AG103" i="22" s="1"/>
  <c r="AK107" i="30"/>
  <c r="AG107" i="30" s="1"/>
  <c r="Q15" i="22"/>
  <c r="R47" i="28"/>
  <c r="M126" i="35" s="1"/>
  <c r="R126" i="35" s="1"/>
  <c r="S60" i="22"/>
  <c r="O60" i="22" s="1"/>
  <c r="G47" i="28"/>
  <c r="M119" i="35" s="1"/>
  <c r="R119" i="35" s="1"/>
  <c r="F27" i="29"/>
  <c r="AI114" i="30"/>
  <c r="AA114" i="27"/>
  <c r="M97" i="35" s="1"/>
  <c r="AJ114" i="27"/>
  <c r="M104" i="35" s="1"/>
  <c r="Z114" i="31"/>
  <c r="F114" i="29"/>
  <c r="AI114" i="27"/>
  <c r="AS114" i="33"/>
  <c r="M339" i="35" s="1"/>
  <c r="F47" i="22"/>
  <c r="AR27" i="28"/>
  <c r="Z47" i="30"/>
  <c r="F47" i="30"/>
  <c r="AI47" i="32"/>
  <c r="R114" i="22"/>
  <c r="M14" i="35" s="1"/>
  <c r="R14" i="35" s="1"/>
  <c r="AR114" i="32"/>
  <c r="F71" i="26"/>
  <c r="Z114" i="22"/>
  <c r="AJ71" i="22"/>
  <c r="M27" i="35" s="1"/>
  <c r="R27" i="35" s="1"/>
  <c r="Z15" i="26"/>
  <c r="AK68" i="31"/>
  <c r="AG68" i="31" s="1"/>
  <c r="AA114" i="26"/>
  <c r="M59" i="35" s="1"/>
  <c r="AR114" i="22"/>
  <c r="H43" i="29"/>
  <c r="D43" i="29" s="1"/>
  <c r="H57" i="33"/>
  <c r="D57" i="33" s="1"/>
  <c r="F15" i="27"/>
  <c r="AJ71" i="27"/>
  <c r="M103" i="35" s="1"/>
  <c r="R103" i="35" s="1"/>
  <c r="AR114" i="27"/>
  <c r="H67" i="28"/>
  <c r="D67" i="28" s="1"/>
  <c r="AT70" i="33"/>
  <c r="AP70" i="33" s="1"/>
  <c r="AR71" i="32"/>
  <c r="AS47" i="31"/>
  <c r="M261" i="35" s="1"/>
  <c r="R261" i="35" s="1"/>
  <c r="G71" i="29"/>
  <c r="M158" i="35" s="1"/>
  <c r="R158" i="35" s="1"/>
  <c r="AI114" i="26"/>
  <c r="G114" i="32"/>
  <c r="M273" i="35" s="1"/>
  <c r="R273" i="35" s="1"/>
  <c r="AJ114" i="22"/>
  <c r="M28" i="35" s="1"/>
  <c r="G47" i="32"/>
  <c r="M271" i="35" s="1"/>
  <c r="R271" i="35" s="1"/>
  <c r="AS114" i="27"/>
  <c r="M111" i="35" s="1"/>
  <c r="R71" i="26"/>
  <c r="M51" i="35" s="1"/>
  <c r="R51" i="35" s="1"/>
  <c r="AJ47" i="29"/>
  <c r="M178" i="35" s="1"/>
  <c r="R178" i="35" s="1"/>
  <c r="F114" i="32"/>
  <c r="H110" i="32"/>
  <c r="D110" i="32" s="1"/>
  <c r="AI47" i="26"/>
  <c r="F47" i="33"/>
  <c r="AK56" i="30"/>
  <c r="AG56" i="30" s="1"/>
  <c r="AT41" i="27"/>
  <c r="AP41" i="27" s="1"/>
  <c r="AT104" i="27"/>
  <c r="AP104" i="27" s="1"/>
  <c r="H101" i="32"/>
  <c r="D101" i="32" s="1"/>
  <c r="AT96" i="29"/>
  <c r="AP96" i="29" s="1"/>
  <c r="Z114" i="29"/>
  <c r="S64" i="26"/>
  <c r="O64" i="26" s="1"/>
  <c r="S55" i="26"/>
  <c r="O55" i="26" s="1"/>
  <c r="S78" i="26"/>
  <c r="O78" i="26" s="1"/>
  <c r="S70" i="26"/>
  <c r="O70" i="26" s="1"/>
  <c r="S106" i="26"/>
  <c r="O106" i="26" s="1"/>
  <c r="AT14" i="28"/>
  <c r="AP14" i="28" s="1"/>
  <c r="AT84" i="28"/>
  <c r="AP84" i="28" s="1"/>
  <c r="H82" i="28"/>
  <c r="D82" i="28" s="1"/>
  <c r="AT32" i="28"/>
  <c r="AT35" i="28"/>
  <c r="AP35" i="28" s="1"/>
  <c r="AT39" i="28"/>
  <c r="AP39" i="28" s="1"/>
  <c r="AT113" i="28"/>
  <c r="AP113" i="28" s="1"/>
  <c r="H52" i="29"/>
  <c r="S41" i="26"/>
  <c r="O41" i="26" s="1"/>
  <c r="S92" i="26"/>
  <c r="O92" i="26" s="1"/>
  <c r="S54" i="26"/>
  <c r="O54" i="26" s="1"/>
  <c r="S93" i="26"/>
  <c r="O93" i="26" s="1"/>
  <c r="S33" i="26"/>
  <c r="O33" i="26" s="1"/>
  <c r="S69" i="26"/>
  <c r="O69" i="26" s="1"/>
  <c r="AT58" i="28"/>
  <c r="AP58" i="28" s="1"/>
  <c r="AT91" i="28"/>
  <c r="AP91" i="28" s="1"/>
  <c r="H32" i="28"/>
  <c r="D32" i="28" s="1"/>
  <c r="AT89" i="28"/>
  <c r="AP89" i="28" s="1"/>
  <c r="AT98" i="28"/>
  <c r="AP98" i="28" s="1"/>
  <c r="AT69" i="28"/>
  <c r="AP69" i="28" s="1"/>
  <c r="H12" i="29"/>
  <c r="D12" i="29" s="1"/>
  <c r="AK61" i="31"/>
  <c r="AG61" i="31" s="1"/>
  <c r="AK65" i="31"/>
  <c r="AG65" i="31" s="1"/>
  <c r="AK38" i="31"/>
  <c r="AG38" i="31" s="1"/>
  <c r="AK86" i="31"/>
  <c r="AG86" i="31" s="1"/>
  <c r="AT9" i="33"/>
  <c r="AP9" i="33" s="1"/>
  <c r="AT96" i="33"/>
  <c r="AP96" i="33" s="1"/>
  <c r="H70" i="33"/>
  <c r="D70" i="33" s="1"/>
  <c r="AK13" i="33"/>
  <c r="AG13" i="33" s="1"/>
  <c r="AT92" i="33"/>
  <c r="AP92" i="33" s="1"/>
  <c r="H111" i="29"/>
  <c r="D111" i="29" s="1"/>
  <c r="AB82" i="29"/>
  <c r="X82" i="29" s="1"/>
  <c r="H98" i="32"/>
  <c r="D98" i="32" s="1"/>
  <c r="AI114" i="28"/>
  <c r="S58" i="26"/>
  <c r="O58" i="26" s="1"/>
  <c r="S32" i="26"/>
  <c r="AT40" i="28"/>
  <c r="AP40" i="28" s="1"/>
  <c r="AT96" i="28"/>
  <c r="AP96" i="28" s="1"/>
  <c r="AK59" i="33"/>
  <c r="AG59" i="33" s="1"/>
  <c r="H96" i="33"/>
  <c r="D96" i="33" s="1"/>
  <c r="AB101" i="28"/>
  <c r="X101" i="28" s="1"/>
  <c r="R114" i="28"/>
  <c r="M128" i="35" s="1"/>
  <c r="R128" i="35" s="1"/>
  <c r="H106" i="29"/>
  <c r="D106" i="29" s="1"/>
  <c r="AI15" i="29"/>
  <c r="AJ114" i="26"/>
  <c r="M66" i="35" s="1"/>
  <c r="R66" i="35" s="1"/>
  <c r="AR71" i="27"/>
  <c r="AJ114" i="29"/>
  <c r="M180" i="35" s="1"/>
  <c r="AR71" i="31"/>
  <c r="AS114" i="29"/>
  <c r="M187" i="35" s="1"/>
  <c r="R187" i="35" s="1"/>
  <c r="AR15" i="28"/>
  <c r="G114" i="31"/>
  <c r="M235" i="35" s="1"/>
  <c r="H53" i="29"/>
  <c r="D53" i="29" s="1"/>
  <c r="AI71" i="27"/>
  <c r="F114" i="31"/>
  <c r="AJ71" i="33"/>
  <c r="M331" i="35" s="1"/>
  <c r="R331" i="35" s="1"/>
  <c r="H79" i="28"/>
  <c r="D79" i="28" s="1"/>
  <c r="R71" i="28"/>
  <c r="M127" i="35" s="1"/>
  <c r="R127" i="35" s="1"/>
  <c r="Z114" i="27"/>
  <c r="G47" i="31"/>
  <c r="M233" i="35" s="1"/>
  <c r="R233" i="35" s="1"/>
  <c r="F71" i="29"/>
  <c r="AJ47" i="31"/>
  <c r="M254" i="35" s="1"/>
  <c r="R254" i="35" s="1"/>
  <c r="Z71" i="30"/>
  <c r="AJ47" i="32"/>
  <c r="M292" i="35" s="1"/>
  <c r="R292" i="35" s="1"/>
  <c r="AS71" i="33"/>
  <c r="M338" i="35" s="1"/>
  <c r="R338" i="35" s="1"/>
  <c r="AA114" i="22"/>
  <c r="M21" i="35" s="1"/>
  <c r="R21" i="35" s="1"/>
  <c r="AR27" i="32"/>
  <c r="F114" i="30"/>
  <c r="G71" i="32"/>
  <c r="M272" i="35" s="1"/>
  <c r="R272" i="35" s="1"/>
  <c r="G27" i="29"/>
  <c r="M156" i="35" s="1"/>
  <c r="R156" i="35" s="1"/>
  <c r="F114" i="27"/>
  <c r="AI47" i="22"/>
  <c r="AR47" i="27"/>
  <c r="AA71" i="28"/>
  <c r="M134" i="35" s="1"/>
  <c r="R134" i="35" s="1"/>
  <c r="AA114" i="31"/>
  <c r="M249" i="35" s="1"/>
  <c r="R249" i="35" s="1"/>
  <c r="Q71" i="26"/>
  <c r="AR47" i="28"/>
  <c r="F47" i="32"/>
  <c r="G114" i="22"/>
  <c r="M7" i="35" s="1"/>
  <c r="Z71" i="27"/>
  <c r="S84" i="26"/>
  <c r="O84" i="26" s="1"/>
  <c r="S112" i="26"/>
  <c r="O112" i="26" s="1"/>
  <c r="S12" i="26"/>
  <c r="O12" i="26" s="1"/>
  <c r="S38" i="26"/>
  <c r="O38" i="26" s="1"/>
  <c r="AT38" i="28"/>
  <c r="AP38" i="28" s="1"/>
  <c r="AT61" i="28"/>
  <c r="AP61" i="28" s="1"/>
  <c r="H25" i="28"/>
  <c r="D25" i="28" s="1"/>
  <c r="AK26" i="31"/>
  <c r="AG26" i="31" s="1"/>
  <c r="AK22" i="31"/>
  <c r="AG22" i="31" s="1"/>
  <c r="AK45" i="31"/>
  <c r="AG45" i="31" s="1"/>
  <c r="AT81" i="33"/>
  <c r="AP81" i="33" s="1"/>
  <c r="AK81" i="33"/>
  <c r="AG81" i="33" s="1"/>
  <c r="AK89" i="33"/>
  <c r="AG89" i="33" s="1"/>
  <c r="S21" i="26"/>
  <c r="O21" i="26" s="1"/>
  <c r="S94" i="26"/>
  <c r="O94" i="26" s="1"/>
  <c r="S24" i="26"/>
  <c r="O24" i="26" s="1"/>
  <c r="AT11" i="28"/>
  <c r="AP11" i="28" s="1"/>
  <c r="AT21" i="28"/>
  <c r="AP21" i="28" s="1"/>
  <c r="S14" i="28"/>
  <c r="O14" i="28" s="1"/>
  <c r="H26" i="28"/>
  <c r="D26" i="28" s="1"/>
  <c r="AT83" i="28"/>
  <c r="AP83" i="28" s="1"/>
  <c r="AT9" i="28"/>
  <c r="AT111" i="28"/>
  <c r="AP111" i="28" s="1"/>
  <c r="AT36" i="28"/>
  <c r="AP36" i="28" s="1"/>
  <c r="AK55" i="31"/>
  <c r="AG55" i="31" s="1"/>
  <c r="AK58" i="31"/>
  <c r="AG58" i="31" s="1"/>
  <c r="AK20" i="31"/>
  <c r="AG20" i="31" s="1"/>
  <c r="AK106" i="31"/>
  <c r="AG106" i="31" s="1"/>
  <c r="AK34" i="33"/>
  <c r="AG34" i="33" s="1"/>
  <c r="AT12" i="33"/>
  <c r="AP12" i="33" s="1"/>
  <c r="AT80" i="33"/>
  <c r="AP80" i="33" s="1"/>
  <c r="AT56" i="33"/>
  <c r="AP56" i="33" s="1"/>
  <c r="AK39" i="33"/>
  <c r="AG39" i="33" s="1"/>
  <c r="AK62" i="33"/>
  <c r="AG62" i="33" s="1"/>
  <c r="AK84" i="33"/>
  <c r="AG84" i="33" s="1"/>
  <c r="AT87" i="33"/>
  <c r="AP87" i="33" s="1"/>
  <c r="AB91" i="28"/>
  <c r="X91" i="28" s="1"/>
  <c r="AB89" i="28"/>
  <c r="X89" i="28" s="1"/>
  <c r="AK112" i="32"/>
  <c r="AG112" i="32" s="1"/>
  <c r="AK105" i="32"/>
  <c r="AG105" i="32" s="1"/>
  <c r="AB112" i="29"/>
  <c r="X112" i="29" s="1"/>
  <c r="H99" i="28"/>
  <c r="D99" i="28" s="1"/>
  <c r="AT84" i="27"/>
  <c r="AP84" i="27" s="1"/>
  <c r="G114" i="27"/>
  <c r="M83" i="35" s="1"/>
  <c r="R83" i="35" s="1"/>
  <c r="H70" i="31"/>
  <c r="D70" i="31" s="1"/>
  <c r="AS27" i="33"/>
  <c r="M336" i="35" s="1"/>
  <c r="R336" i="35" s="1"/>
  <c r="AR114" i="28"/>
  <c r="S110" i="26"/>
  <c r="O110" i="26" s="1"/>
  <c r="AT24" i="28"/>
  <c r="AP24" i="28" s="1"/>
  <c r="AT108" i="28"/>
  <c r="AP108" i="28" s="1"/>
  <c r="AT109" i="28"/>
  <c r="AP109" i="28" s="1"/>
  <c r="AT102" i="28"/>
  <c r="AP102" i="28" s="1"/>
  <c r="H102" i="29"/>
  <c r="D102" i="29" s="1"/>
  <c r="AK64" i="31"/>
  <c r="AG64" i="31" s="1"/>
  <c r="AK57" i="31"/>
  <c r="AG57" i="31" s="1"/>
  <c r="AT11" i="33"/>
  <c r="AP11" i="33" s="1"/>
  <c r="H91" i="28"/>
  <c r="D91" i="28" s="1"/>
  <c r="S45" i="22"/>
  <c r="O45" i="22" s="1"/>
  <c r="S62" i="26"/>
  <c r="O62" i="26" s="1"/>
  <c r="S101" i="26"/>
  <c r="O101" i="26" s="1"/>
  <c r="S9" i="26"/>
  <c r="O9" i="26" s="1"/>
  <c r="S36" i="22"/>
  <c r="O36" i="22" s="1"/>
  <c r="S97" i="26"/>
  <c r="O97" i="26" s="1"/>
  <c r="S100" i="26"/>
  <c r="O100" i="26" s="1"/>
  <c r="S63" i="26"/>
  <c r="O63" i="26" s="1"/>
  <c r="S25" i="26"/>
  <c r="O25" i="26" s="1"/>
  <c r="S46" i="26"/>
  <c r="O46" i="26" s="1"/>
  <c r="AT20" i="28"/>
  <c r="AT23" i="28"/>
  <c r="AP23" i="28" s="1"/>
  <c r="S46" i="28"/>
  <c r="O46" i="28" s="1"/>
  <c r="AT57" i="28"/>
  <c r="AP57" i="28" s="1"/>
  <c r="AT86" i="28"/>
  <c r="AP86" i="28" s="1"/>
  <c r="AT101" i="28"/>
  <c r="AP101" i="28" s="1"/>
  <c r="S66" i="28"/>
  <c r="O66" i="28" s="1"/>
  <c r="AT93" i="28"/>
  <c r="AP93" i="28" s="1"/>
  <c r="AK70" i="31"/>
  <c r="AG70" i="31" s="1"/>
  <c r="AK94" i="31"/>
  <c r="AG94" i="31" s="1"/>
  <c r="AT25" i="33"/>
  <c r="AP25" i="33" s="1"/>
  <c r="AT61" i="33"/>
  <c r="AP61" i="33" s="1"/>
  <c r="AK36" i="33"/>
  <c r="AG36" i="33" s="1"/>
  <c r="AK61" i="33"/>
  <c r="AG61" i="33" s="1"/>
  <c r="AB79" i="28"/>
  <c r="X79" i="28" s="1"/>
  <c r="AB80" i="28"/>
  <c r="X80" i="28" s="1"/>
  <c r="AK43" i="29"/>
  <c r="AG43" i="29" s="1"/>
  <c r="AB80" i="33"/>
  <c r="X80" i="33" s="1"/>
  <c r="AJ15" i="30"/>
  <c r="M214" i="35" s="1"/>
  <c r="AS15" i="22"/>
  <c r="M31" i="35" s="1"/>
  <c r="AR15" i="30"/>
  <c r="AK95" i="33"/>
  <c r="AG95" i="33" s="1"/>
  <c r="AB77" i="33"/>
  <c r="X77" i="33" s="1"/>
  <c r="S67" i="26"/>
  <c r="O67" i="26" s="1"/>
  <c r="S20" i="26"/>
  <c r="O20" i="26" s="1"/>
  <c r="AT22" i="28"/>
  <c r="AP22" i="28" s="1"/>
  <c r="AT25" i="28"/>
  <c r="AP25" i="28" s="1"/>
  <c r="AT77" i="28"/>
  <c r="AP77" i="28" s="1"/>
  <c r="S12" i="28"/>
  <c r="O12" i="28" s="1"/>
  <c r="AT106" i="28"/>
  <c r="AP106" i="28" s="1"/>
  <c r="AT64" i="28"/>
  <c r="AP64" i="28" s="1"/>
  <c r="AT62" i="28"/>
  <c r="AP62" i="28" s="1"/>
  <c r="AT94" i="28"/>
  <c r="AP94" i="28" s="1"/>
  <c r="AT33" i="28"/>
  <c r="AP33" i="28" s="1"/>
  <c r="AK11" i="31"/>
  <c r="AG11" i="31" s="1"/>
  <c r="AK91" i="31"/>
  <c r="AG91" i="31" s="1"/>
  <c r="AK59" i="31"/>
  <c r="AG59" i="31" s="1"/>
  <c r="AK79" i="31"/>
  <c r="AG79" i="31" s="1"/>
  <c r="AK67" i="31"/>
  <c r="AG67" i="31" s="1"/>
  <c r="AK37" i="31"/>
  <c r="AG37" i="31" s="1"/>
  <c r="AK67" i="33"/>
  <c r="AG67" i="33" s="1"/>
  <c r="AK80" i="33"/>
  <c r="AG80" i="33" s="1"/>
  <c r="AT33" i="33"/>
  <c r="AP33" i="33" s="1"/>
  <c r="AT93" i="33"/>
  <c r="AP93" i="33" s="1"/>
  <c r="AK40" i="33"/>
  <c r="AG40" i="33" s="1"/>
  <c r="AK45" i="33"/>
  <c r="AG45" i="33" s="1"/>
  <c r="AK25" i="33"/>
  <c r="AG25" i="33" s="1"/>
  <c r="H95" i="28"/>
  <c r="D95" i="28" s="1"/>
  <c r="F15" i="28"/>
  <c r="AK89" i="31"/>
  <c r="AG89" i="31" s="1"/>
  <c r="AK102" i="31"/>
  <c r="AG102" i="31" s="1"/>
  <c r="AK97" i="29"/>
  <c r="AG97" i="29" s="1"/>
  <c r="AB111" i="29"/>
  <c r="X111" i="29" s="1"/>
  <c r="AI15" i="27"/>
  <c r="S85" i="26"/>
  <c r="O85" i="26" s="1"/>
  <c r="AT60" i="28"/>
  <c r="AP60" i="28" s="1"/>
  <c r="AT103" i="28"/>
  <c r="AP103" i="28" s="1"/>
  <c r="AK88" i="31"/>
  <c r="AG88" i="31" s="1"/>
  <c r="AT57" i="33"/>
  <c r="AP57" i="33" s="1"/>
  <c r="AK55" i="33"/>
  <c r="AG55" i="33" s="1"/>
  <c r="AK44" i="33"/>
  <c r="AG44" i="33" s="1"/>
  <c r="S98" i="26"/>
  <c r="O98" i="26" s="1"/>
  <c r="S40" i="28"/>
  <c r="O40" i="28" s="1"/>
  <c r="AT34" i="28"/>
  <c r="AP34" i="28" s="1"/>
  <c r="AK54" i="31"/>
  <c r="AG54" i="31" s="1"/>
  <c r="AK36" i="31"/>
  <c r="AG36" i="31" s="1"/>
  <c r="AK90" i="31"/>
  <c r="AG90" i="31" s="1"/>
  <c r="AK33" i="31"/>
  <c r="AG33" i="31" s="1"/>
  <c r="AK23" i="31"/>
  <c r="AG23" i="31" s="1"/>
  <c r="AK101" i="31"/>
  <c r="AG101" i="31" s="1"/>
  <c r="AK95" i="31"/>
  <c r="AG95" i="31" s="1"/>
  <c r="H112" i="33"/>
  <c r="D112" i="33" s="1"/>
  <c r="AT22" i="33"/>
  <c r="AP22" i="33" s="1"/>
  <c r="AT58" i="33"/>
  <c r="AP58" i="33" s="1"/>
  <c r="AT59" i="33"/>
  <c r="AP59" i="33" s="1"/>
  <c r="AK38" i="33"/>
  <c r="AG38" i="33" s="1"/>
  <c r="AK99" i="33"/>
  <c r="AG99" i="33" s="1"/>
  <c r="AB112" i="28"/>
  <c r="X112" i="28" s="1"/>
  <c r="AB77" i="28"/>
  <c r="X77" i="28" s="1"/>
  <c r="AB104" i="29"/>
  <c r="X104" i="29" s="1"/>
  <c r="AK86" i="33"/>
  <c r="AG86" i="33" s="1"/>
  <c r="AB88" i="31"/>
  <c r="X88" i="31" s="1"/>
  <c r="F47" i="31"/>
  <c r="S13" i="22"/>
  <c r="O13" i="22" s="1"/>
  <c r="S99" i="26"/>
  <c r="O99" i="26" s="1"/>
  <c r="S35" i="26"/>
  <c r="O35" i="26" s="1"/>
  <c r="AT43" i="28"/>
  <c r="AP43" i="28" s="1"/>
  <c r="AT70" i="28"/>
  <c r="AP70" i="28" s="1"/>
  <c r="AT107" i="28"/>
  <c r="AP107" i="28" s="1"/>
  <c r="S89" i="28"/>
  <c r="O89" i="28" s="1"/>
  <c r="H77" i="28"/>
  <c r="D77" i="28" s="1"/>
  <c r="S44" i="28"/>
  <c r="O44" i="28" s="1"/>
  <c r="H22" i="29"/>
  <c r="D22" i="29" s="1"/>
  <c r="AK52" i="31"/>
  <c r="AG52" i="31" s="1"/>
  <c r="AK110" i="31"/>
  <c r="AG110" i="31" s="1"/>
  <c r="AT91" i="33"/>
  <c r="AP91" i="33" s="1"/>
  <c r="AK77" i="33"/>
  <c r="AG77" i="33" s="1"/>
  <c r="S93" i="22"/>
  <c r="O93" i="22" s="1"/>
  <c r="S23" i="22"/>
  <c r="O23" i="22" s="1"/>
  <c r="S52" i="26"/>
  <c r="O52" i="26" s="1"/>
  <c r="S107" i="26"/>
  <c r="O107" i="26" s="1"/>
  <c r="S57" i="26"/>
  <c r="O57" i="26" s="1"/>
  <c r="S39" i="26"/>
  <c r="O39" i="26" s="1"/>
  <c r="S10" i="26"/>
  <c r="O10" i="26" s="1"/>
  <c r="AT10" i="28"/>
  <c r="AP10" i="28" s="1"/>
  <c r="AT85" i="28"/>
  <c r="AP85" i="28" s="1"/>
  <c r="S81" i="28"/>
  <c r="O81" i="28" s="1"/>
  <c r="AT97" i="28"/>
  <c r="AP97" i="28" s="1"/>
  <c r="AT37" i="28"/>
  <c r="AP37" i="28" s="1"/>
  <c r="S55" i="22"/>
  <c r="O55" i="22" s="1"/>
  <c r="S56" i="26"/>
  <c r="O56" i="26" s="1"/>
  <c r="S79" i="26"/>
  <c r="O79" i="26" s="1"/>
  <c r="S40" i="26"/>
  <c r="O40" i="26" s="1"/>
  <c r="AT53" i="28"/>
  <c r="AP53" i="28" s="1"/>
  <c r="AT13" i="28"/>
  <c r="AP13" i="28" s="1"/>
  <c r="AT87" i="28"/>
  <c r="AP87" i="28" s="1"/>
  <c r="AT41" i="28"/>
  <c r="AP41" i="28" s="1"/>
  <c r="AB79" i="29"/>
  <c r="X79" i="29" s="1"/>
  <c r="AB10" i="29"/>
  <c r="X10" i="29" s="1"/>
  <c r="AB62" i="29"/>
  <c r="X62" i="29" s="1"/>
  <c r="AB36" i="29"/>
  <c r="X36" i="29" s="1"/>
  <c r="AK52" i="29"/>
  <c r="AG52" i="29" s="1"/>
  <c r="S58" i="29"/>
  <c r="O58" i="29" s="1"/>
  <c r="AT12" i="30"/>
  <c r="AP12" i="30" s="1"/>
  <c r="AT44" i="30"/>
  <c r="AP44" i="30" s="1"/>
  <c r="AK13" i="31"/>
  <c r="AG13" i="31" s="1"/>
  <c r="AK103" i="31"/>
  <c r="AG103" i="31" s="1"/>
  <c r="AK82" i="31"/>
  <c r="AG82" i="31" s="1"/>
  <c r="AT38" i="33"/>
  <c r="AP38" i="33" s="1"/>
  <c r="H39" i="33"/>
  <c r="D39" i="33" s="1"/>
  <c r="AT68" i="33"/>
  <c r="AP68" i="33" s="1"/>
  <c r="AB13" i="33"/>
  <c r="X13" i="33" s="1"/>
  <c r="AB86" i="33"/>
  <c r="X86" i="33" s="1"/>
  <c r="AT36" i="33"/>
  <c r="AP36" i="33" s="1"/>
  <c r="AK57" i="33"/>
  <c r="AG57" i="33" s="1"/>
  <c r="AK26" i="33"/>
  <c r="AG26" i="33" s="1"/>
  <c r="AK98" i="33"/>
  <c r="AG98" i="33" s="1"/>
  <c r="AB94" i="28"/>
  <c r="X94" i="28" s="1"/>
  <c r="AB86" i="29"/>
  <c r="X86" i="29" s="1"/>
  <c r="H93" i="32"/>
  <c r="D93" i="32" s="1"/>
  <c r="AB60" i="26"/>
  <c r="X60" i="26" s="1"/>
  <c r="AB112" i="26"/>
  <c r="X112" i="26" s="1"/>
  <c r="S87" i="26"/>
  <c r="O87" i="26" s="1"/>
  <c r="AT44" i="28"/>
  <c r="AP44" i="28" s="1"/>
  <c r="AT88" i="28"/>
  <c r="AP88" i="28" s="1"/>
  <c r="AT42" i="28"/>
  <c r="AP42" i="28" s="1"/>
  <c r="AT45" i="28"/>
  <c r="AP45" i="28" s="1"/>
  <c r="AT65" i="28"/>
  <c r="AP65" i="28" s="1"/>
  <c r="H41" i="29"/>
  <c r="D41" i="29" s="1"/>
  <c r="AK14" i="31"/>
  <c r="AG14" i="31" s="1"/>
  <c r="AK97" i="31"/>
  <c r="AG97" i="31" s="1"/>
  <c r="AK53" i="31"/>
  <c r="AG53" i="31" s="1"/>
  <c r="AK24" i="31"/>
  <c r="AG24" i="31" s="1"/>
  <c r="AK111" i="31"/>
  <c r="AG111" i="31" s="1"/>
  <c r="H85" i="33"/>
  <c r="D85" i="33" s="1"/>
  <c r="AT53" i="33"/>
  <c r="AP53" i="33" s="1"/>
  <c r="AK82" i="33"/>
  <c r="AG82" i="33" s="1"/>
  <c r="AK23" i="33"/>
  <c r="AG23" i="33" s="1"/>
  <c r="AK68" i="33"/>
  <c r="AG68" i="33" s="1"/>
  <c r="AK41" i="33"/>
  <c r="AG41" i="33" s="1"/>
  <c r="AK92" i="33"/>
  <c r="AG92" i="33" s="1"/>
  <c r="AT95" i="33"/>
  <c r="AP95" i="33" s="1"/>
  <c r="AA114" i="33"/>
  <c r="M325" i="35" s="1"/>
  <c r="AS114" i="22"/>
  <c r="M35" i="35" s="1"/>
  <c r="S109" i="26"/>
  <c r="O109" i="26" s="1"/>
  <c r="S22" i="26"/>
  <c r="O22" i="26" s="1"/>
  <c r="S43" i="26"/>
  <c r="O43" i="26" s="1"/>
  <c r="S26" i="26"/>
  <c r="O26" i="26" s="1"/>
  <c r="S59" i="26"/>
  <c r="O59" i="26" s="1"/>
  <c r="S111" i="26"/>
  <c r="O111" i="26" s="1"/>
  <c r="S66" i="26"/>
  <c r="O66" i="26" s="1"/>
  <c r="S89" i="26"/>
  <c r="O89" i="26" s="1"/>
  <c r="S68" i="26"/>
  <c r="O68" i="26" s="1"/>
  <c r="S102" i="26"/>
  <c r="O102" i="26" s="1"/>
  <c r="AT68" i="28"/>
  <c r="AP68" i="28" s="1"/>
  <c r="AT66" i="28"/>
  <c r="AP66" i="28" s="1"/>
  <c r="AK40" i="31"/>
  <c r="AG40" i="31" s="1"/>
  <c r="AK99" i="31"/>
  <c r="AG99" i="31" s="1"/>
  <c r="AK21" i="31"/>
  <c r="AG21" i="31" s="1"/>
  <c r="AK113" i="31"/>
  <c r="AG113" i="31" s="1"/>
  <c r="AK43" i="31"/>
  <c r="AG43" i="31" s="1"/>
  <c r="AK32" i="31"/>
  <c r="AG32" i="31" s="1"/>
  <c r="AK66" i="31"/>
  <c r="AG66" i="31" s="1"/>
  <c r="H14" i="33"/>
  <c r="D14" i="33" s="1"/>
  <c r="AT54" i="33"/>
  <c r="AP54" i="33" s="1"/>
  <c r="AK35" i="33"/>
  <c r="AG35" i="33" s="1"/>
  <c r="H102" i="33"/>
  <c r="D102" i="33" s="1"/>
  <c r="AB85" i="29"/>
  <c r="X85" i="29" s="1"/>
  <c r="AK9" i="31"/>
  <c r="AG9" i="31" s="1"/>
  <c r="AK56" i="31"/>
  <c r="AG56" i="31" s="1"/>
  <c r="AK92" i="31"/>
  <c r="AG92" i="31" s="1"/>
  <c r="AK100" i="31"/>
  <c r="AG100" i="31" s="1"/>
  <c r="AK64" i="33"/>
  <c r="AG64" i="33" s="1"/>
  <c r="AT20" i="33"/>
  <c r="AP20" i="33" s="1"/>
  <c r="AT39" i="33"/>
  <c r="AP39" i="33" s="1"/>
  <c r="AK83" i="33"/>
  <c r="AG83" i="33" s="1"/>
  <c r="S11" i="30"/>
  <c r="O11" i="30" s="1"/>
  <c r="F15" i="30"/>
  <c r="AI114" i="32"/>
  <c r="H24" i="33"/>
  <c r="D24" i="33" s="1"/>
  <c r="H90" i="33"/>
  <c r="D90" i="33" s="1"/>
  <c r="H22" i="33"/>
  <c r="D22" i="33" s="1"/>
  <c r="H84" i="33"/>
  <c r="D84" i="33" s="1"/>
  <c r="H61" i="33"/>
  <c r="D61" i="33" s="1"/>
  <c r="H10" i="33"/>
  <c r="D10" i="33" s="1"/>
  <c r="H36" i="33"/>
  <c r="D36" i="33" s="1"/>
  <c r="H42" i="33"/>
  <c r="D42" i="33" s="1"/>
  <c r="H65" i="33"/>
  <c r="D65" i="33" s="1"/>
  <c r="H100" i="33"/>
  <c r="D100" i="33" s="1"/>
  <c r="H60" i="33"/>
  <c r="D60" i="33" s="1"/>
  <c r="H64" i="33"/>
  <c r="D64" i="33" s="1"/>
  <c r="H79" i="33"/>
  <c r="D79" i="33" s="1"/>
  <c r="H67" i="33"/>
  <c r="D67" i="33" s="1"/>
  <c r="H111" i="33"/>
  <c r="D111" i="33" s="1"/>
  <c r="H62" i="33"/>
  <c r="D62" i="33" s="1"/>
  <c r="H40" i="33"/>
  <c r="D40" i="33" s="1"/>
  <c r="H109" i="33"/>
  <c r="D109" i="33" s="1"/>
  <c r="H88" i="33"/>
  <c r="D88" i="33" s="1"/>
  <c r="H59" i="33"/>
  <c r="D59" i="33" s="1"/>
  <c r="H41" i="33"/>
  <c r="D41" i="33" s="1"/>
  <c r="H69" i="33"/>
  <c r="D69" i="33" s="1"/>
  <c r="H53" i="33"/>
  <c r="D53" i="33" s="1"/>
  <c r="H107" i="33"/>
  <c r="D107" i="33" s="1"/>
  <c r="H66" i="33"/>
  <c r="D66" i="33" s="1"/>
  <c r="H97" i="33"/>
  <c r="D97" i="33" s="1"/>
  <c r="H46" i="33"/>
  <c r="D46" i="33" s="1"/>
  <c r="H9" i="33"/>
  <c r="D9" i="33" s="1"/>
  <c r="H103" i="33"/>
  <c r="D103" i="33" s="1"/>
  <c r="H34" i="33"/>
  <c r="D34" i="33" s="1"/>
  <c r="H98" i="33"/>
  <c r="D98" i="33" s="1"/>
  <c r="H99" i="33"/>
  <c r="D99" i="33" s="1"/>
  <c r="H54" i="33"/>
  <c r="D54" i="33" s="1"/>
  <c r="H87" i="33"/>
  <c r="D87" i="33" s="1"/>
  <c r="H35" i="33"/>
  <c r="D35" i="33" s="1"/>
  <c r="H44" i="33"/>
  <c r="D44" i="33" s="1"/>
  <c r="AT38" i="26"/>
  <c r="AP38" i="26" s="1"/>
  <c r="AT45" i="26"/>
  <c r="AP45" i="26" s="1"/>
  <c r="AT58" i="26"/>
  <c r="AP58" i="26" s="1"/>
  <c r="AB97" i="27"/>
  <c r="X97" i="27" s="1"/>
  <c r="AB106" i="27"/>
  <c r="X106" i="27" s="1"/>
  <c r="AB10" i="27"/>
  <c r="X10" i="27" s="1"/>
  <c r="AT106" i="26"/>
  <c r="AP106" i="26" s="1"/>
  <c r="AT63" i="26"/>
  <c r="AP63" i="26" s="1"/>
  <c r="AT40" i="26"/>
  <c r="AP40" i="26" s="1"/>
  <c r="AT11" i="26"/>
  <c r="AP11" i="26" s="1"/>
  <c r="AT46" i="26"/>
  <c r="AP46" i="26" s="1"/>
  <c r="AT102" i="26"/>
  <c r="AP102" i="26" s="1"/>
  <c r="AT94" i="26"/>
  <c r="AP94" i="26" s="1"/>
  <c r="AT100" i="26"/>
  <c r="AP100" i="26" s="1"/>
  <c r="AB56" i="27"/>
  <c r="X56" i="27" s="1"/>
  <c r="AB23" i="27"/>
  <c r="X23" i="27" s="1"/>
  <c r="AB38" i="27"/>
  <c r="X38" i="27" s="1"/>
  <c r="AB9" i="27"/>
  <c r="X9" i="27" s="1"/>
  <c r="AB95" i="27"/>
  <c r="X95" i="27" s="1"/>
  <c r="H113" i="28"/>
  <c r="D113" i="28" s="1"/>
  <c r="H80" i="28"/>
  <c r="D80" i="28" s="1"/>
  <c r="H34" i="28"/>
  <c r="D34" i="28" s="1"/>
  <c r="H36" i="28"/>
  <c r="D36" i="28" s="1"/>
  <c r="H70" i="28"/>
  <c r="D70" i="28" s="1"/>
  <c r="H109" i="28"/>
  <c r="D109" i="28" s="1"/>
  <c r="H52" i="28"/>
  <c r="D52" i="28" s="1"/>
  <c r="H56" i="29"/>
  <c r="D56" i="29" s="1"/>
  <c r="H84" i="29"/>
  <c r="D84" i="29" s="1"/>
  <c r="H11" i="29"/>
  <c r="D11" i="29" s="1"/>
  <c r="H70" i="29"/>
  <c r="D70" i="29" s="1"/>
  <c r="H23" i="29"/>
  <c r="D23" i="29" s="1"/>
  <c r="AT36" i="32"/>
  <c r="AP36" i="32" s="1"/>
  <c r="AT87" i="32"/>
  <c r="AP87" i="32" s="1"/>
  <c r="AB54" i="32"/>
  <c r="X54" i="32" s="1"/>
  <c r="AB103" i="32"/>
  <c r="X103" i="32" s="1"/>
  <c r="AB24" i="32"/>
  <c r="X24" i="32" s="1"/>
  <c r="H106" i="33"/>
  <c r="D106" i="33" s="1"/>
  <c r="H80" i="33"/>
  <c r="D80" i="33" s="1"/>
  <c r="H37" i="33"/>
  <c r="D37" i="33" s="1"/>
  <c r="H23" i="33"/>
  <c r="D23" i="33" s="1"/>
  <c r="H110" i="33"/>
  <c r="D110" i="33" s="1"/>
  <c r="H91" i="33"/>
  <c r="D91" i="33" s="1"/>
  <c r="H67" i="29"/>
  <c r="D67" i="29" s="1"/>
  <c r="H96" i="29"/>
  <c r="D96" i="29" s="1"/>
  <c r="AT92" i="32"/>
  <c r="AP92" i="32" s="1"/>
  <c r="AT103" i="32"/>
  <c r="AP103" i="32" s="1"/>
  <c r="AT35" i="32"/>
  <c r="AP35" i="32" s="1"/>
  <c r="AT67" i="32"/>
  <c r="AP67" i="32" s="1"/>
  <c r="AT89" i="32"/>
  <c r="AP89" i="32" s="1"/>
  <c r="AT56" i="32"/>
  <c r="AP56" i="32" s="1"/>
  <c r="AT60" i="32"/>
  <c r="AP60" i="32" s="1"/>
  <c r="AT102" i="32"/>
  <c r="AP102" i="32" s="1"/>
  <c r="AT34" i="32"/>
  <c r="AP34" i="32" s="1"/>
  <c r="AT98" i="32"/>
  <c r="AP98" i="32" s="1"/>
  <c r="AT46" i="32"/>
  <c r="AP46" i="32" s="1"/>
  <c r="AT13" i="32"/>
  <c r="AP13" i="32" s="1"/>
  <c r="AT86" i="32"/>
  <c r="AP86" i="32" s="1"/>
  <c r="AT12" i="32"/>
  <c r="AP12" i="32" s="1"/>
  <c r="AT38" i="32"/>
  <c r="AP38" i="32" s="1"/>
  <c r="AT106" i="32"/>
  <c r="AP106" i="32" s="1"/>
  <c r="AT58" i="32"/>
  <c r="AP58" i="32" s="1"/>
  <c r="AT95" i="32"/>
  <c r="AP95" i="32" s="1"/>
  <c r="AT111" i="32"/>
  <c r="AP111" i="32" s="1"/>
  <c r="AT41" i="32"/>
  <c r="AP41" i="32" s="1"/>
  <c r="AT40" i="32"/>
  <c r="AP40" i="32" s="1"/>
  <c r="AT62" i="32"/>
  <c r="AP62" i="32" s="1"/>
  <c r="AT32" i="32"/>
  <c r="AT84" i="32"/>
  <c r="AP84" i="32" s="1"/>
  <c r="AT33" i="32"/>
  <c r="AP33" i="32" s="1"/>
  <c r="AT42" i="32"/>
  <c r="AP42" i="32" s="1"/>
  <c r="AT57" i="32"/>
  <c r="AP57" i="32" s="1"/>
  <c r="AT59" i="32"/>
  <c r="AP59" i="32" s="1"/>
  <c r="AT23" i="32"/>
  <c r="AP23" i="32" s="1"/>
  <c r="AT105" i="26"/>
  <c r="AP105" i="26" s="1"/>
  <c r="AT92" i="26"/>
  <c r="AP92" i="26" s="1"/>
  <c r="AT65" i="26"/>
  <c r="AP65" i="26" s="1"/>
  <c r="AT23" i="26"/>
  <c r="AP23" i="26" s="1"/>
  <c r="AT79" i="26"/>
  <c r="AP79" i="26" s="1"/>
  <c r="AT25" i="26"/>
  <c r="AP25" i="26" s="1"/>
  <c r="AT95" i="26"/>
  <c r="AP95" i="26" s="1"/>
  <c r="AT56" i="26"/>
  <c r="AP56" i="26" s="1"/>
  <c r="AT64" i="26"/>
  <c r="AP64" i="26" s="1"/>
  <c r="AT91" i="26"/>
  <c r="AP91" i="26" s="1"/>
  <c r="AT52" i="26"/>
  <c r="AP52" i="26" s="1"/>
  <c r="AT90" i="26"/>
  <c r="AP90" i="26" s="1"/>
  <c r="AT54" i="26"/>
  <c r="AP54" i="26" s="1"/>
  <c r="AT112" i="26"/>
  <c r="AP112" i="26" s="1"/>
  <c r="AT87" i="26"/>
  <c r="AP87" i="26" s="1"/>
  <c r="AT99" i="26"/>
  <c r="AP99" i="26" s="1"/>
  <c r="AT107" i="26"/>
  <c r="AP107" i="26" s="1"/>
  <c r="AB88" i="27"/>
  <c r="X88" i="27" s="1"/>
  <c r="H35" i="29"/>
  <c r="D35" i="29" s="1"/>
  <c r="H33" i="29"/>
  <c r="D33" i="29" s="1"/>
  <c r="AT52" i="32"/>
  <c r="AP52" i="32" s="1"/>
  <c r="AT88" i="32"/>
  <c r="AP88" i="32" s="1"/>
  <c r="AB57" i="32"/>
  <c r="X57" i="32" s="1"/>
  <c r="AB92" i="32"/>
  <c r="X92" i="32" s="1"/>
  <c r="AT54" i="32"/>
  <c r="AP54" i="32" s="1"/>
  <c r="AB12" i="32"/>
  <c r="X12" i="32" s="1"/>
  <c r="AB99" i="32"/>
  <c r="X99" i="32" s="1"/>
  <c r="H43" i="33"/>
  <c r="D43" i="33" s="1"/>
  <c r="H92" i="33"/>
  <c r="D92" i="33" s="1"/>
  <c r="H86" i="33"/>
  <c r="D86" i="33" s="1"/>
  <c r="H20" i="33"/>
  <c r="D20" i="33" s="1"/>
  <c r="AT57" i="26"/>
  <c r="AP57" i="26" s="1"/>
  <c r="H96" i="28"/>
  <c r="D96" i="28" s="1"/>
  <c r="AI114" i="29"/>
  <c r="AJ114" i="32"/>
  <c r="M294" i="35" s="1"/>
  <c r="AT81" i="28"/>
  <c r="AP81" i="28" s="1"/>
  <c r="AT95" i="28"/>
  <c r="AP95" i="28" s="1"/>
  <c r="AT80" i="28"/>
  <c r="AP80" i="28" s="1"/>
  <c r="AT100" i="28"/>
  <c r="AP100" i="28" s="1"/>
  <c r="AT99" i="28"/>
  <c r="AP99" i="28" s="1"/>
  <c r="AT56" i="28"/>
  <c r="AP56" i="28" s="1"/>
  <c r="AT26" i="28"/>
  <c r="AP26" i="28" s="1"/>
  <c r="AT79" i="28"/>
  <c r="AP79" i="28" s="1"/>
  <c r="H85" i="31"/>
  <c r="D85" i="31" s="1"/>
  <c r="H104" i="31"/>
  <c r="D104" i="31" s="1"/>
  <c r="H66" i="31"/>
  <c r="D66" i="31" s="1"/>
  <c r="H105" i="31"/>
  <c r="D105" i="31" s="1"/>
  <c r="H55" i="31"/>
  <c r="D55" i="31" s="1"/>
  <c r="H14" i="31"/>
  <c r="D14" i="31" s="1"/>
  <c r="H46" i="31"/>
  <c r="D46" i="31" s="1"/>
  <c r="H103" i="31"/>
  <c r="D103" i="31" s="1"/>
  <c r="H93" i="31"/>
  <c r="D93" i="31" s="1"/>
  <c r="H96" i="31"/>
  <c r="D96" i="31" s="1"/>
  <c r="H20" i="31"/>
  <c r="D20" i="31" s="1"/>
  <c r="H79" i="31"/>
  <c r="D79" i="31" s="1"/>
  <c r="H13" i="31"/>
  <c r="D13" i="31" s="1"/>
  <c r="H40" i="31"/>
  <c r="D40" i="31" s="1"/>
  <c r="H113" i="31"/>
  <c r="D113" i="31" s="1"/>
  <c r="H86" i="31"/>
  <c r="D86" i="31" s="1"/>
  <c r="H68" i="31"/>
  <c r="D68" i="31" s="1"/>
  <c r="H26" i="31"/>
  <c r="D26" i="31" s="1"/>
  <c r="H97" i="31"/>
  <c r="D97" i="31" s="1"/>
  <c r="H110" i="31"/>
  <c r="D110" i="31" s="1"/>
  <c r="H106" i="31"/>
  <c r="D106" i="31" s="1"/>
  <c r="H88" i="31"/>
  <c r="D88" i="31" s="1"/>
  <c r="H38" i="31"/>
  <c r="D38" i="31" s="1"/>
  <c r="H35" i="31"/>
  <c r="D35" i="31" s="1"/>
  <c r="H25" i="31"/>
  <c r="D25" i="31" s="1"/>
  <c r="H64" i="31"/>
  <c r="D64" i="31" s="1"/>
  <c r="H100" i="31"/>
  <c r="D100" i="31" s="1"/>
  <c r="H111" i="31"/>
  <c r="D111" i="31" s="1"/>
  <c r="H58" i="31"/>
  <c r="D58" i="31" s="1"/>
  <c r="H24" i="31"/>
  <c r="D24" i="31" s="1"/>
  <c r="H69" i="31"/>
  <c r="D69" i="31" s="1"/>
  <c r="H10" i="31"/>
  <c r="D10" i="31" s="1"/>
  <c r="H12" i="31"/>
  <c r="D12" i="31" s="1"/>
  <c r="H87" i="31"/>
  <c r="D87" i="31" s="1"/>
  <c r="H101" i="31"/>
  <c r="D101" i="31" s="1"/>
  <c r="H52" i="31"/>
  <c r="D52" i="31" s="1"/>
  <c r="H109" i="31"/>
  <c r="D109" i="31" s="1"/>
  <c r="H63" i="31"/>
  <c r="D63" i="31" s="1"/>
  <c r="H102" i="31"/>
  <c r="D102" i="31" s="1"/>
  <c r="H53" i="31"/>
  <c r="D53" i="31" s="1"/>
  <c r="H32" i="31"/>
  <c r="D32" i="31" s="1"/>
  <c r="H95" i="31"/>
  <c r="D95" i="31" s="1"/>
  <c r="H89" i="31"/>
  <c r="D89" i="31" s="1"/>
  <c r="AB11" i="27"/>
  <c r="X11" i="27" s="1"/>
  <c r="AB12" i="27"/>
  <c r="X12" i="27" s="1"/>
  <c r="AB65" i="27"/>
  <c r="X65" i="27" s="1"/>
  <c r="AB60" i="27"/>
  <c r="X60" i="27" s="1"/>
  <c r="H87" i="28"/>
  <c r="D87" i="28" s="1"/>
  <c r="AT93" i="26"/>
  <c r="AP93" i="26" s="1"/>
  <c r="AT86" i="26"/>
  <c r="AP86" i="26" s="1"/>
  <c r="AT66" i="26"/>
  <c r="AP66" i="26" s="1"/>
  <c r="AT21" i="26"/>
  <c r="AP21" i="26" s="1"/>
  <c r="AT34" i="26"/>
  <c r="AP34" i="26" s="1"/>
  <c r="AT36" i="26"/>
  <c r="AP36" i="26" s="1"/>
  <c r="AT68" i="26"/>
  <c r="AP68" i="26" s="1"/>
  <c r="AT103" i="26"/>
  <c r="AP103" i="26" s="1"/>
  <c r="AB113" i="27"/>
  <c r="X113" i="27" s="1"/>
  <c r="AB63" i="27"/>
  <c r="X63" i="27" s="1"/>
  <c r="AB59" i="27"/>
  <c r="X59" i="27" s="1"/>
  <c r="AB32" i="27"/>
  <c r="X32" i="27" s="1"/>
  <c r="AB57" i="27"/>
  <c r="X57" i="27" s="1"/>
  <c r="AB85" i="27"/>
  <c r="X85" i="27" s="1"/>
  <c r="AB37" i="27"/>
  <c r="X37" i="27" s="1"/>
  <c r="H68" i="28"/>
  <c r="D68" i="28" s="1"/>
  <c r="H23" i="28"/>
  <c r="D23" i="28" s="1"/>
  <c r="H62" i="28"/>
  <c r="D62" i="28" s="1"/>
  <c r="H98" i="28"/>
  <c r="D98" i="28" s="1"/>
  <c r="H37" i="28"/>
  <c r="D37" i="28" s="1"/>
  <c r="H55" i="28"/>
  <c r="D55" i="28" s="1"/>
  <c r="H53" i="28"/>
  <c r="D53" i="28" s="1"/>
  <c r="H42" i="28"/>
  <c r="D42" i="28" s="1"/>
  <c r="H10" i="29"/>
  <c r="D10" i="29" s="1"/>
  <c r="AT10" i="32"/>
  <c r="AP10" i="32" s="1"/>
  <c r="AT100" i="32"/>
  <c r="AP100" i="32" s="1"/>
  <c r="AB111" i="32"/>
  <c r="X111" i="32" s="1"/>
  <c r="AT63" i="32"/>
  <c r="AP63" i="32" s="1"/>
  <c r="AT107" i="32"/>
  <c r="AP107" i="32" s="1"/>
  <c r="AT45" i="32"/>
  <c r="AP45" i="32" s="1"/>
  <c r="AT53" i="32"/>
  <c r="AP53" i="32" s="1"/>
  <c r="AB38" i="32"/>
  <c r="X38" i="32" s="1"/>
  <c r="AT90" i="32"/>
  <c r="AP90" i="32" s="1"/>
  <c r="H11" i="33"/>
  <c r="D11" i="33" s="1"/>
  <c r="H93" i="33"/>
  <c r="D93" i="33" s="1"/>
  <c r="H81" i="33"/>
  <c r="D81" i="33" s="1"/>
  <c r="H94" i="28"/>
  <c r="D94" i="28" s="1"/>
  <c r="G15" i="28"/>
  <c r="M117" i="35" s="1"/>
  <c r="H90" i="29"/>
  <c r="D90" i="29" s="1"/>
  <c r="H113" i="29"/>
  <c r="D113" i="29" s="1"/>
  <c r="H107" i="29"/>
  <c r="D107" i="29" s="1"/>
  <c r="H93" i="29"/>
  <c r="D93" i="29" s="1"/>
  <c r="H9" i="29"/>
  <c r="D9" i="29" s="1"/>
  <c r="H61" i="29"/>
  <c r="D61" i="29" s="1"/>
  <c r="H66" i="29"/>
  <c r="D66" i="29" s="1"/>
  <c r="H39" i="29"/>
  <c r="D39" i="29" s="1"/>
  <c r="H88" i="29"/>
  <c r="D88" i="29" s="1"/>
  <c r="H32" i="29"/>
  <c r="D32" i="29" s="1"/>
  <c r="H57" i="29"/>
  <c r="D57" i="29" s="1"/>
  <c r="H95" i="29"/>
  <c r="D95" i="29" s="1"/>
  <c r="H24" i="29"/>
  <c r="D24" i="29" s="1"/>
  <c r="H103" i="29"/>
  <c r="D103" i="29" s="1"/>
  <c r="H112" i="29"/>
  <c r="D112" i="29" s="1"/>
  <c r="H60" i="29"/>
  <c r="D60" i="29" s="1"/>
  <c r="H45" i="29"/>
  <c r="D45" i="29" s="1"/>
  <c r="H105" i="29"/>
  <c r="D105" i="29" s="1"/>
  <c r="H85" i="29"/>
  <c r="D85" i="29" s="1"/>
  <c r="H100" i="29"/>
  <c r="D100" i="29" s="1"/>
  <c r="H64" i="29"/>
  <c r="D64" i="29" s="1"/>
  <c r="H20" i="29"/>
  <c r="D20" i="29" s="1"/>
  <c r="H91" i="29"/>
  <c r="D91" i="29" s="1"/>
  <c r="H40" i="29"/>
  <c r="D40" i="29" s="1"/>
  <c r="H101" i="29"/>
  <c r="D101" i="29" s="1"/>
  <c r="H68" i="29"/>
  <c r="D68" i="29" s="1"/>
  <c r="H98" i="29"/>
  <c r="D98" i="29" s="1"/>
  <c r="H89" i="29"/>
  <c r="D89" i="29" s="1"/>
  <c r="H65" i="29"/>
  <c r="D65" i="29" s="1"/>
  <c r="H78" i="29"/>
  <c r="D78" i="29" s="1"/>
  <c r="H92" i="29"/>
  <c r="D92" i="29" s="1"/>
  <c r="H110" i="29"/>
  <c r="D110" i="29" s="1"/>
  <c r="AT9" i="26"/>
  <c r="AP9" i="26" s="1"/>
  <c r="AT22" i="26"/>
  <c r="AP22" i="26" s="1"/>
  <c r="AT70" i="26"/>
  <c r="AP70" i="26" s="1"/>
  <c r="AT113" i="26"/>
  <c r="AP113" i="26" s="1"/>
  <c r="AB44" i="27"/>
  <c r="X44" i="27" s="1"/>
  <c r="AB66" i="27"/>
  <c r="X66" i="27" s="1"/>
  <c r="H60" i="28"/>
  <c r="D60" i="28" s="1"/>
  <c r="H13" i="28"/>
  <c r="D13" i="28" s="1"/>
  <c r="H88" i="28"/>
  <c r="D88" i="28" s="1"/>
  <c r="H33" i="28"/>
  <c r="D33" i="28" s="1"/>
  <c r="H38" i="28"/>
  <c r="D38" i="28" s="1"/>
  <c r="H44" i="29"/>
  <c r="D44" i="29" s="1"/>
  <c r="H63" i="29"/>
  <c r="D63" i="29" s="1"/>
  <c r="AT11" i="32"/>
  <c r="AP11" i="32" s="1"/>
  <c r="AT61" i="32"/>
  <c r="AP61" i="32" s="1"/>
  <c r="AT104" i="32"/>
  <c r="AP104" i="32" s="1"/>
  <c r="AT78" i="32"/>
  <c r="AP78" i="32" s="1"/>
  <c r="AB67" i="32"/>
  <c r="X67" i="32" s="1"/>
  <c r="AT112" i="32"/>
  <c r="AP112" i="32" s="1"/>
  <c r="AB113" i="32"/>
  <c r="X113" i="32" s="1"/>
  <c r="AB61" i="32"/>
  <c r="X61" i="32" s="1"/>
  <c r="H32" i="33"/>
  <c r="D32" i="33" s="1"/>
  <c r="H26" i="33"/>
  <c r="D26" i="33" s="1"/>
  <c r="H94" i="33"/>
  <c r="D94" i="33" s="1"/>
  <c r="H99" i="29"/>
  <c r="D99" i="29" s="1"/>
  <c r="F114" i="22"/>
  <c r="AT111" i="26"/>
  <c r="AP111" i="26" s="1"/>
  <c r="AB90" i="32"/>
  <c r="X90" i="32" s="1"/>
  <c r="AB89" i="32"/>
  <c r="X89" i="32" s="1"/>
  <c r="AB91" i="32"/>
  <c r="X91" i="32" s="1"/>
  <c r="AB41" i="32"/>
  <c r="X41" i="32" s="1"/>
  <c r="AB85" i="32"/>
  <c r="X85" i="32" s="1"/>
  <c r="AB23" i="32"/>
  <c r="X23" i="32" s="1"/>
  <c r="AB98" i="32"/>
  <c r="X98" i="32" s="1"/>
  <c r="AB109" i="32"/>
  <c r="X109" i="32" s="1"/>
  <c r="AB96" i="32"/>
  <c r="X96" i="32" s="1"/>
  <c r="AB43" i="32"/>
  <c r="X43" i="32" s="1"/>
  <c r="AB25" i="32"/>
  <c r="X25" i="32" s="1"/>
  <c r="AB40" i="32"/>
  <c r="X40" i="32" s="1"/>
  <c r="AB62" i="32"/>
  <c r="X62" i="32" s="1"/>
  <c r="AB104" i="32"/>
  <c r="X104" i="32" s="1"/>
  <c r="AB87" i="32"/>
  <c r="X87" i="32" s="1"/>
  <c r="AB9" i="32"/>
  <c r="X9" i="32" s="1"/>
  <c r="AB63" i="32"/>
  <c r="X63" i="32" s="1"/>
  <c r="AB39" i="32"/>
  <c r="X39" i="32" s="1"/>
  <c r="AB35" i="32"/>
  <c r="X35" i="32" s="1"/>
  <c r="AB105" i="32"/>
  <c r="X105" i="32" s="1"/>
  <c r="AB60" i="32"/>
  <c r="X60" i="32" s="1"/>
  <c r="AB93" i="32"/>
  <c r="X93" i="32" s="1"/>
  <c r="AB79" i="32"/>
  <c r="X79" i="32" s="1"/>
  <c r="AB14" i="32"/>
  <c r="X14" i="32" s="1"/>
  <c r="AB65" i="32"/>
  <c r="X65" i="32" s="1"/>
  <c r="AB102" i="32"/>
  <c r="X102" i="32" s="1"/>
  <c r="AB69" i="32"/>
  <c r="X69" i="32" s="1"/>
  <c r="AB64" i="32"/>
  <c r="X64" i="32" s="1"/>
  <c r="AB112" i="32"/>
  <c r="X112" i="32" s="1"/>
  <c r="AB53" i="32"/>
  <c r="X53" i="32" s="1"/>
  <c r="AB110" i="32"/>
  <c r="X110" i="32" s="1"/>
  <c r="AB33" i="32"/>
  <c r="X33" i="32" s="1"/>
  <c r="AB95" i="32"/>
  <c r="X95" i="32" s="1"/>
  <c r="AT42" i="26"/>
  <c r="AP42" i="26" s="1"/>
  <c r="AB64" i="27"/>
  <c r="X64" i="27" s="1"/>
  <c r="H42" i="29"/>
  <c r="D42" i="29" s="1"/>
  <c r="AB61" i="27"/>
  <c r="X61" i="27" s="1"/>
  <c r="AT10" i="26"/>
  <c r="AP10" i="26" s="1"/>
  <c r="AT32" i="26"/>
  <c r="AP32" i="26" s="1"/>
  <c r="AB107" i="27"/>
  <c r="X107" i="27" s="1"/>
  <c r="AB104" i="27"/>
  <c r="X104" i="27" s="1"/>
  <c r="AB58" i="27"/>
  <c r="X58" i="27" s="1"/>
  <c r="AB109" i="27"/>
  <c r="X109" i="27" s="1"/>
  <c r="AB53" i="27"/>
  <c r="X53" i="27" s="1"/>
  <c r="H45" i="28"/>
  <c r="D45" i="28" s="1"/>
  <c r="H84" i="28"/>
  <c r="D84" i="28" s="1"/>
  <c r="H69" i="28"/>
  <c r="D69" i="28" s="1"/>
  <c r="S54" i="28"/>
  <c r="O54" i="28" s="1"/>
  <c r="H85" i="28"/>
  <c r="D85" i="28" s="1"/>
  <c r="H55" i="29"/>
  <c r="D55" i="29" s="1"/>
  <c r="H13" i="29"/>
  <c r="D13" i="29" s="1"/>
  <c r="AT20" i="32"/>
  <c r="AT99" i="32"/>
  <c r="AP99" i="32" s="1"/>
  <c r="AT110" i="32"/>
  <c r="AP110" i="32" s="1"/>
  <c r="AB78" i="32"/>
  <c r="X78" i="32" s="1"/>
  <c r="AB55" i="32"/>
  <c r="X55" i="32" s="1"/>
  <c r="AB106" i="32"/>
  <c r="X106" i="32" s="1"/>
  <c r="AT109" i="32"/>
  <c r="AP109" i="32" s="1"/>
  <c r="AB58" i="32"/>
  <c r="X58" i="32" s="1"/>
  <c r="AT70" i="32"/>
  <c r="AP70" i="32" s="1"/>
  <c r="H12" i="33"/>
  <c r="D12" i="33" s="1"/>
  <c r="H83" i="33"/>
  <c r="D83" i="33" s="1"/>
  <c r="AT105" i="32"/>
  <c r="AP105" i="32" s="1"/>
  <c r="H97" i="29"/>
  <c r="D97" i="29" s="1"/>
  <c r="AT94" i="32"/>
  <c r="AP94" i="32" s="1"/>
  <c r="AT69" i="26"/>
  <c r="AP69" i="26" s="1"/>
  <c r="AB91" i="27"/>
  <c r="X91" i="27" s="1"/>
  <c r="AT82" i="26"/>
  <c r="AP82" i="26" s="1"/>
  <c r="AT14" i="26"/>
  <c r="AP14" i="26" s="1"/>
  <c r="AT43" i="26"/>
  <c r="AP43" i="26" s="1"/>
  <c r="AT78" i="26"/>
  <c r="AP78" i="26" s="1"/>
  <c r="AB46" i="27"/>
  <c r="X46" i="27" s="1"/>
  <c r="AB89" i="27"/>
  <c r="X89" i="27" s="1"/>
  <c r="AB21" i="27"/>
  <c r="X21" i="27" s="1"/>
  <c r="AB84" i="27"/>
  <c r="X84" i="27" s="1"/>
  <c r="AB39" i="27"/>
  <c r="X39" i="27" s="1"/>
  <c r="H22" i="28"/>
  <c r="D22" i="28" s="1"/>
  <c r="H57" i="28"/>
  <c r="D57" i="28" s="1"/>
  <c r="H92" i="28"/>
  <c r="D92" i="28" s="1"/>
  <c r="H100" i="28"/>
  <c r="D100" i="28" s="1"/>
  <c r="H35" i="28"/>
  <c r="D35" i="28" s="1"/>
  <c r="H21" i="28"/>
  <c r="D21" i="28" s="1"/>
  <c r="H37" i="29"/>
  <c r="D37" i="29" s="1"/>
  <c r="H34" i="29"/>
  <c r="D34" i="29" s="1"/>
  <c r="H82" i="29"/>
  <c r="D82" i="29" s="1"/>
  <c r="AT22" i="32"/>
  <c r="AP22" i="32" s="1"/>
  <c r="AB107" i="32"/>
  <c r="X107" i="32" s="1"/>
  <c r="AB94" i="32"/>
  <c r="X94" i="32" s="1"/>
  <c r="AB66" i="32"/>
  <c r="X66" i="32" s="1"/>
  <c r="AT91" i="32"/>
  <c r="AP91" i="32" s="1"/>
  <c r="AB13" i="32"/>
  <c r="X13" i="32" s="1"/>
  <c r="AB82" i="32"/>
  <c r="X82" i="32" s="1"/>
  <c r="H13" i="33"/>
  <c r="D13" i="33" s="1"/>
  <c r="AB101" i="27"/>
  <c r="X101" i="27" s="1"/>
  <c r="H87" i="29"/>
  <c r="D87" i="29" s="1"/>
  <c r="H94" i="29"/>
  <c r="D94" i="29" s="1"/>
  <c r="AT97" i="26"/>
  <c r="AP97" i="26" s="1"/>
  <c r="AT33" i="26"/>
  <c r="AP33" i="26" s="1"/>
  <c r="AB103" i="27"/>
  <c r="X103" i="27" s="1"/>
  <c r="AB40" i="27"/>
  <c r="X40" i="27" s="1"/>
  <c r="H41" i="28"/>
  <c r="D41" i="28" s="1"/>
  <c r="AT96" i="26"/>
  <c r="AP96" i="26" s="1"/>
  <c r="AT20" i="26"/>
  <c r="AP20" i="26" s="1"/>
  <c r="AT44" i="26"/>
  <c r="AP44" i="26" s="1"/>
  <c r="AB98" i="27"/>
  <c r="X98" i="27" s="1"/>
  <c r="AB69" i="27"/>
  <c r="X69" i="27" s="1"/>
  <c r="AB93" i="27"/>
  <c r="X93" i="27" s="1"/>
  <c r="AB55" i="27"/>
  <c r="X55" i="27" s="1"/>
  <c r="AB43" i="27"/>
  <c r="X43" i="27" s="1"/>
  <c r="AB90" i="27"/>
  <c r="X90" i="27" s="1"/>
  <c r="AB62" i="27"/>
  <c r="X62" i="27" s="1"/>
  <c r="H24" i="28"/>
  <c r="D24" i="28" s="1"/>
  <c r="H14" i="28"/>
  <c r="D14" i="28" s="1"/>
  <c r="H61" i="28"/>
  <c r="D61" i="28" s="1"/>
  <c r="H66" i="28"/>
  <c r="D66" i="28" s="1"/>
  <c r="H39" i="28"/>
  <c r="D39" i="28" s="1"/>
  <c r="H21" i="29"/>
  <c r="D21" i="29" s="1"/>
  <c r="H26" i="29"/>
  <c r="D26" i="29" s="1"/>
  <c r="AT24" i="32"/>
  <c r="AP24" i="32" s="1"/>
  <c r="AB32" i="32"/>
  <c r="X32" i="32" s="1"/>
  <c r="AT39" i="32"/>
  <c r="AP39" i="32" s="1"/>
  <c r="AT68" i="32"/>
  <c r="AP68" i="32" s="1"/>
  <c r="AB70" i="32"/>
  <c r="X70" i="32" s="1"/>
  <c r="AB59" i="32"/>
  <c r="X59" i="32" s="1"/>
  <c r="AB11" i="32"/>
  <c r="X11" i="32" s="1"/>
  <c r="AB97" i="32"/>
  <c r="X97" i="32" s="1"/>
  <c r="H38" i="33"/>
  <c r="D38" i="33" s="1"/>
  <c r="H95" i="33"/>
  <c r="D95" i="33" s="1"/>
  <c r="H63" i="33"/>
  <c r="D63" i="33" s="1"/>
  <c r="H108" i="33"/>
  <c r="D108" i="33" s="1"/>
  <c r="H33" i="33"/>
  <c r="D33" i="33" s="1"/>
  <c r="AB94" i="27"/>
  <c r="X94" i="27" s="1"/>
  <c r="H58" i="29"/>
  <c r="D58" i="29" s="1"/>
  <c r="AT101" i="32"/>
  <c r="AP101" i="32" s="1"/>
  <c r="H9" i="28"/>
  <c r="D9" i="28" s="1"/>
  <c r="AT88" i="26"/>
  <c r="AP88" i="26" s="1"/>
  <c r="AT53" i="26"/>
  <c r="AP53" i="26" s="1"/>
  <c r="AT35" i="26"/>
  <c r="AP35" i="26" s="1"/>
  <c r="AT13" i="26"/>
  <c r="AP13" i="26" s="1"/>
  <c r="AB100" i="27"/>
  <c r="X100" i="27" s="1"/>
  <c r="AB79" i="27"/>
  <c r="X79" i="27" s="1"/>
  <c r="AB82" i="27"/>
  <c r="X82" i="27" s="1"/>
  <c r="AB25" i="27"/>
  <c r="X25" i="27" s="1"/>
  <c r="H86" i="28"/>
  <c r="D86" i="28" s="1"/>
  <c r="H10" i="28"/>
  <c r="D10" i="28" s="1"/>
  <c r="H46" i="28"/>
  <c r="D46" i="28" s="1"/>
  <c r="S62" i="28"/>
  <c r="O62" i="28" s="1"/>
  <c r="H59" i="29"/>
  <c r="D59" i="29" s="1"/>
  <c r="AT25" i="32"/>
  <c r="AP25" i="32" s="1"/>
  <c r="AT65" i="32"/>
  <c r="AP65" i="32" s="1"/>
  <c r="AB36" i="32"/>
  <c r="X36" i="32" s="1"/>
  <c r="AT82" i="32"/>
  <c r="AP82" i="32" s="1"/>
  <c r="AB46" i="32"/>
  <c r="X46" i="32" s="1"/>
  <c r="AT79" i="32"/>
  <c r="AP79" i="32" s="1"/>
  <c r="AB88" i="32"/>
  <c r="X88" i="32" s="1"/>
  <c r="AT113" i="32"/>
  <c r="AP113" i="32" s="1"/>
  <c r="AB10" i="32"/>
  <c r="X10" i="32" s="1"/>
  <c r="H25" i="33"/>
  <c r="D25" i="33" s="1"/>
  <c r="H21" i="33"/>
  <c r="D21" i="33" s="1"/>
  <c r="H68" i="33"/>
  <c r="D68" i="33" s="1"/>
  <c r="H45" i="33"/>
  <c r="D45" i="33" s="1"/>
  <c r="AT62" i="26"/>
  <c r="AP62" i="26" s="1"/>
  <c r="AB99" i="27"/>
  <c r="X99" i="27" s="1"/>
  <c r="H62" i="29"/>
  <c r="D62" i="29" s="1"/>
  <c r="H109" i="29"/>
  <c r="D109" i="29" s="1"/>
  <c r="H90" i="28"/>
  <c r="D90" i="28" s="1"/>
  <c r="H54" i="28"/>
  <c r="D54" i="28" s="1"/>
  <c r="H89" i="28"/>
  <c r="D89" i="28" s="1"/>
  <c r="H44" i="28"/>
  <c r="D44" i="28" s="1"/>
  <c r="H20" i="28"/>
  <c r="D20" i="28" s="1"/>
  <c r="H58" i="28"/>
  <c r="D58" i="28" s="1"/>
  <c r="H40" i="28"/>
  <c r="D40" i="28" s="1"/>
  <c r="H110" i="28"/>
  <c r="D110" i="28" s="1"/>
  <c r="H101" i="28"/>
  <c r="D101" i="28" s="1"/>
  <c r="H111" i="28"/>
  <c r="D111" i="28" s="1"/>
  <c r="H107" i="28"/>
  <c r="D107" i="28" s="1"/>
  <c r="H103" i="28"/>
  <c r="D103" i="28" s="1"/>
  <c r="H97" i="28"/>
  <c r="D97" i="28" s="1"/>
  <c r="H106" i="28"/>
  <c r="D106" i="28" s="1"/>
  <c r="H112" i="28"/>
  <c r="D112" i="28" s="1"/>
  <c r="H102" i="28"/>
  <c r="D102" i="28" s="1"/>
  <c r="AB112" i="27"/>
  <c r="X112" i="27" s="1"/>
  <c r="H65" i="28"/>
  <c r="D65" i="28" s="1"/>
  <c r="H43" i="28"/>
  <c r="D43" i="28" s="1"/>
  <c r="AT101" i="26"/>
  <c r="AP101" i="26" s="1"/>
  <c r="AT24" i="26"/>
  <c r="AP24" i="26" s="1"/>
  <c r="AT26" i="26"/>
  <c r="AP26" i="26" s="1"/>
  <c r="AB70" i="27"/>
  <c r="X70" i="27" s="1"/>
  <c r="AB42" i="27"/>
  <c r="X42" i="27" s="1"/>
  <c r="AB35" i="27"/>
  <c r="X35" i="27" s="1"/>
  <c r="H81" i="28"/>
  <c r="D81" i="28" s="1"/>
  <c r="H64" i="28"/>
  <c r="D64" i="28" s="1"/>
  <c r="H59" i="28"/>
  <c r="D59" i="28" s="1"/>
  <c r="H36" i="29"/>
  <c r="D36" i="29" s="1"/>
  <c r="H38" i="29"/>
  <c r="D38" i="29" s="1"/>
  <c r="H14" i="29"/>
  <c r="D14" i="29" s="1"/>
  <c r="H86" i="29"/>
  <c r="D86" i="29" s="1"/>
  <c r="AT14" i="32"/>
  <c r="AP14" i="32" s="1"/>
  <c r="AT37" i="32"/>
  <c r="AP37" i="32" s="1"/>
  <c r="AB86" i="32"/>
  <c r="X86" i="32" s="1"/>
  <c r="AB56" i="32"/>
  <c r="X56" i="32" s="1"/>
  <c r="AB100" i="32"/>
  <c r="X100" i="32" s="1"/>
  <c r="AT97" i="32"/>
  <c r="AP97" i="32" s="1"/>
  <c r="AT55" i="32"/>
  <c r="AP55" i="32" s="1"/>
  <c r="AB20" i="32"/>
  <c r="X20" i="32" s="1"/>
  <c r="H58" i="33"/>
  <c r="D58" i="33" s="1"/>
  <c r="H101" i="33"/>
  <c r="D101" i="33" s="1"/>
  <c r="H55" i="33"/>
  <c r="D55" i="33" s="1"/>
  <c r="H77" i="33"/>
  <c r="D77" i="33" s="1"/>
  <c r="AT39" i="26"/>
  <c r="AP39" i="26" s="1"/>
  <c r="AB110" i="27"/>
  <c r="X110" i="27" s="1"/>
  <c r="H46" i="29"/>
  <c r="D46" i="29" s="1"/>
  <c r="H63" i="28"/>
  <c r="D63" i="28" s="1"/>
  <c r="H79" i="29"/>
  <c r="D79" i="29" s="1"/>
  <c r="AT60" i="26"/>
  <c r="AP60" i="26" s="1"/>
  <c r="AT37" i="26"/>
  <c r="AP37" i="26" s="1"/>
  <c r="AB24" i="27"/>
  <c r="X24" i="27" s="1"/>
  <c r="AB54" i="27"/>
  <c r="X54" i="27" s="1"/>
  <c r="AB34" i="27"/>
  <c r="X34" i="27" s="1"/>
  <c r="H11" i="28"/>
  <c r="D11" i="28" s="1"/>
  <c r="H83" i="28"/>
  <c r="D83" i="28" s="1"/>
  <c r="H54" i="29"/>
  <c r="D54" i="29" s="1"/>
  <c r="H25" i="29"/>
  <c r="D25" i="29" s="1"/>
  <c r="AT26" i="32"/>
  <c r="AP26" i="32" s="1"/>
  <c r="AT44" i="32"/>
  <c r="AP44" i="32" s="1"/>
  <c r="AB21" i="32"/>
  <c r="X21" i="32" s="1"/>
  <c r="AB44" i="32"/>
  <c r="X44" i="32" s="1"/>
  <c r="AB42" i="32"/>
  <c r="X42" i="32" s="1"/>
  <c r="AB37" i="32"/>
  <c r="X37" i="32" s="1"/>
  <c r="AT43" i="32"/>
  <c r="AP43" i="32" s="1"/>
  <c r="AB22" i="32"/>
  <c r="X22" i="32" s="1"/>
  <c r="H82" i="33"/>
  <c r="D82" i="33" s="1"/>
  <c r="H56" i="33"/>
  <c r="D56" i="33" s="1"/>
  <c r="H113" i="33"/>
  <c r="D113" i="33" s="1"/>
  <c r="H89" i="33"/>
  <c r="D89" i="33" s="1"/>
  <c r="AT110" i="26"/>
  <c r="AP110" i="26" s="1"/>
  <c r="AB86" i="27"/>
  <c r="X86" i="27" s="1"/>
  <c r="H69" i="29"/>
  <c r="D69" i="29" s="1"/>
  <c r="R47" i="30"/>
  <c r="M202" i="35" s="1"/>
  <c r="R202" i="35" s="1"/>
  <c r="H52" i="33"/>
  <c r="D52" i="33" s="1"/>
  <c r="S26" i="29"/>
  <c r="O26" i="29" s="1"/>
  <c r="S90" i="29"/>
  <c r="O90" i="29" s="1"/>
  <c r="S55" i="29"/>
  <c r="O55" i="29" s="1"/>
  <c r="H34" i="31"/>
  <c r="D34" i="31" s="1"/>
  <c r="H107" i="31"/>
  <c r="D107" i="31" s="1"/>
  <c r="H113" i="32"/>
  <c r="D113" i="32" s="1"/>
  <c r="AB81" i="33"/>
  <c r="X81" i="33" s="1"/>
  <c r="AB89" i="33"/>
  <c r="X89" i="33" s="1"/>
  <c r="Z15" i="22"/>
  <c r="AA15" i="30"/>
  <c r="M207" i="35" s="1"/>
  <c r="AT110" i="28"/>
  <c r="AP110" i="28" s="1"/>
  <c r="R71" i="33"/>
  <c r="M317" i="35" s="1"/>
  <c r="R317" i="35" s="1"/>
  <c r="AA15" i="28"/>
  <c r="M131" i="35" s="1"/>
  <c r="AS47" i="22"/>
  <c r="M33" i="35" s="1"/>
  <c r="R33" i="35" s="1"/>
  <c r="AB99" i="33"/>
  <c r="X99" i="33" s="1"/>
  <c r="R71" i="30"/>
  <c r="M203" i="35" s="1"/>
  <c r="R203" i="35" s="1"/>
  <c r="AK100" i="33"/>
  <c r="AG100" i="33" s="1"/>
  <c r="H86" i="32"/>
  <c r="D86" i="32" s="1"/>
  <c r="AA47" i="22"/>
  <c r="M19" i="35" s="1"/>
  <c r="R19" i="35" s="1"/>
  <c r="AJ114" i="30"/>
  <c r="M218" i="35" s="1"/>
  <c r="AR71" i="33"/>
  <c r="AR71" i="28"/>
  <c r="AR27" i="26"/>
  <c r="H78" i="27"/>
  <c r="D78" i="27" s="1"/>
  <c r="AK87" i="32"/>
  <c r="AG87" i="32" s="1"/>
  <c r="AR114" i="29"/>
  <c r="AK87" i="33"/>
  <c r="AG87" i="33" s="1"/>
  <c r="AB64" i="33"/>
  <c r="X64" i="33" s="1"/>
  <c r="H34" i="32"/>
  <c r="D34" i="32" s="1"/>
  <c r="G15" i="30"/>
  <c r="M193" i="35" s="1"/>
  <c r="F114" i="28"/>
  <c r="AB107" i="29"/>
  <c r="X107" i="29" s="1"/>
  <c r="AB96" i="28"/>
  <c r="X96" i="28" s="1"/>
  <c r="AT81" i="30"/>
  <c r="AP81" i="30" s="1"/>
  <c r="AS71" i="28"/>
  <c r="M148" i="35" s="1"/>
  <c r="R148" i="35" s="1"/>
  <c r="G47" i="26"/>
  <c r="M43" i="35" s="1"/>
  <c r="R43" i="35" s="1"/>
  <c r="Z47" i="27"/>
  <c r="Z114" i="28"/>
  <c r="Z47" i="22"/>
  <c r="AS114" i="28"/>
  <c r="M149" i="35" s="1"/>
  <c r="AR114" i="33"/>
  <c r="AB112" i="33"/>
  <c r="X112" i="33" s="1"/>
  <c r="Q114" i="22"/>
  <c r="AT91" i="29"/>
  <c r="AP91" i="29" s="1"/>
  <c r="H107" i="32"/>
  <c r="D107" i="32" s="1"/>
  <c r="AB98" i="33"/>
  <c r="X98" i="33" s="1"/>
  <c r="AT85" i="29"/>
  <c r="AP85" i="29" s="1"/>
  <c r="AJ15" i="28"/>
  <c r="M138" i="35" s="1"/>
  <c r="AA15" i="29"/>
  <c r="M169" i="35" s="1"/>
  <c r="AJ114" i="28"/>
  <c r="M142" i="35" s="1"/>
  <c r="AR114" i="31"/>
  <c r="AS114" i="32"/>
  <c r="M301" i="35" s="1"/>
  <c r="G71" i="27"/>
  <c r="M82" i="35" s="1"/>
  <c r="R82" i="35" s="1"/>
  <c r="G114" i="26"/>
  <c r="M45" i="35" s="1"/>
  <c r="AB96" i="33"/>
  <c r="X96" i="33" s="1"/>
  <c r="AB103" i="33"/>
  <c r="X103" i="33" s="1"/>
  <c r="AB111" i="33"/>
  <c r="X111" i="33" s="1"/>
  <c r="AS71" i="22"/>
  <c r="M34" i="35" s="1"/>
  <c r="R34" i="35" s="1"/>
  <c r="F71" i="32"/>
  <c r="AS47" i="27"/>
  <c r="M109" i="35" s="1"/>
  <c r="R109" i="35" s="1"/>
  <c r="AK70" i="33"/>
  <c r="AG70" i="33" s="1"/>
  <c r="AK97" i="33"/>
  <c r="AG97" i="33" s="1"/>
  <c r="AK85" i="33"/>
  <c r="AG85" i="33" s="1"/>
  <c r="AK43" i="33"/>
  <c r="AG43" i="33" s="1"/>
  <c r="AK11" i="33"/>
  <c r="AG11" i="33" s="1"/>
  <c r="S87" i="29"/>
  <c r="O87" i="29" s="1"/>
  <c r="Q15" i="28"/>
  <c r="AB53" i="33"/>
  <c r="X53" i="33" s="1"/>
  <c r="AB95" i="33"/>
  <c r="X95" i="33" s="1"/>
  <c r="H66" i="32"/>
  <c r="D66" i="32" s="1"/>
  <c r="AA71" i="27"/>
  <c r="M96" i="35" s="1"/>
  <c r="R96" i="35" s="1"/>
  <c r="AB36" i="26"/>
  <c r="X36" i="26" s="1"/>
  <c r="Z27" i="28"/>
  <c r="AJ47" i="22"/>
  <c r="M26" i="35" s="1"/>
  <c r="R26" i="35" s="1"/>
  <c r="S25" i="28"/>
  <c r="O25" i="28" s="1"/>
  <c r="S34" i="28"/>
  <c r="O34" i="28" s="1"/>
  <c r="AK101" i="22"/>
  <c r="AG101" i="22" s="1"/>
  <c r="AB113" i="29"/>
  <c r="X113" i="29" s="1"/>
  <c r="Z15" i="28"/>
  <c r="S42" i="28"/>
  <c r="O42" i="28" s="1"/>
  <c r="S63" i="28"/>
  <c r="O63" i="28" s="1"/>
  <c r="Q47" i="30"/>
  <c r="AJ15" i="26"/>
  <c r="M62" i="35" s="1"/>
  <c r="S82" i="28"/>
  <c r="O82" i="28" s="1"/>
  <c r="S85" i="28"/>
  <c r="O85" i="28" s="1"/>
  <c r="AB96" i="29"/>
  <c r="X96" i="29" s="1"/>
  <c r="AB53" i="29"/>
  <c r="X53" i="29" s="1"/>
  <c r="Z15" i="27"/>
  <c r="AR15" i="26"/>
  <c r="AA15" i="27"/>
  <c r="M93" i="35" s="1"/>
  <c r="AB81" i="22"/>
  <c r="X81" i="22" s="1"/>
  <c r="Q47" i="27"/>
  <c r="AS15" i="26"/>
  <c r="M69" i="35" s="1"/>
  <c r="S107" i="28"/>
  <c r="O107" i="28" s="1"/>
  <c r="S20" i="28"/>
  <c r="O20" i="28" s="1"/>
  <c r="S86" i="26"/>
  <c r="O86" i="26" s="1"/>
  <c r="S42" i="26"/>
  <c r="O42" i="26" s="1"/>
  <c r="S34" i="26"/>
  <c r="O34" i="26" s="1"/>
  <c r="S104" i="26"/>
  <c r="O104" i="26" s="1"/>
  <c r="S37" i="28"/>
  <c r="O37" i="28" s="1"/>
  <c r="S21" i="28"/>
  <c r="O21" i="28" s="1"/>
  <c r="S91" i="28"/>
  <c r="O91" i="28" s="1"/>
  <c r="S45" i="28"/>
  <c r="O45" i="28" s="1"/>
  <c r="S62" i="29"/>
  <c r="O62" i="29" s="1"/>
  <c r="S106" i="29"/>
  <c r="O106" i="29" s="1"/>
  <c r="R71" i="32"/>
  <c r="M279" i="35" s="1"/>
  <c r="R279" i="35" s="1"/>
  <c r="AK9" i="33"/>
  <c r="AG9" i="33" s="1"/>
  <c r="S86" i="30"/>
  <c r="O86" i="30" s="1"/>
  <c r="AT84" i="33"/>
  <c r="AP84" i="33" s="1"/>
  <c r="AK98" i="32"/>
  <c r="AG98" i="32" s="1"/>
  <c r="AK95" i="32"/>
  <c r="AG95" i="32" s="1"/>
  <c r="AB95" i="29"/>
  <c r="X95" i="29" s="1"/>
  <c r="AI71" i="22"/>
  <c r="G15" i="27"/>
  <c r="M79" i="35" s="1"/>
  <c r="AB105" i="27"/>
  <c r="X105" i="27" s="1"/>
  <c r="Z114" i="33"/>
  <c r="H93" i="28"/>
  <c r="D93" i="28" s="1"/>
  <c r="AB100" i="28"/>
  <c r="X100" i="28" s="1"/>
  <c r="AK108" i="33"/>
  <c r="AG108" i="33" s="1"/>
  <c r="AK106" i="32"/>
  <c r="AG106" i="32" s="1"/>
  <c r="AK52" i="32"/>
  <c r="AG52" i="32" s="1"/>
  <c r="H105" i="27"/>
  <c r="D105" i="27" s="1"/>
  <c r="H112" i="31"/>
  <c r="D112" i="31" s="1"/>
  <c r="AT62" i="33"/>
  <c r="AP62" i="33" s="1"/>
  <c r="Z71" i="22"/>
  <c r="S59" i="28"/>
  <c r="O59" i="28" s="1"/>
  <c r="AB110" i="29"/>
  <c r="X110" i="29" s="1"/>
  <c r="AS15" i="28"/>
  <c r="M145" i="35" s="1"/>
  <c r="AA71" i="22"/>
  <c r="M20" i="35" s="1"/>
  <c r="R20" i="35" s="1"/>
  <c r="S56" i="28"/>
  <c r="O56" i="28" s="1"/>
  <c r="AK81" i="22"/>
  <c r="AG81" i="22" s="1"/>
  <c r="AK13" i="22"/>
  <c r="AG13" i="22" s="1"/>
  <c r="AK10" i="22"/>
  <c r="AG10" i="22" s="1"/>
  <c r="AK39" i="22"/>
  <c r="AG39" i="22" s="1"/>
  <c r="AK53" i="22"/>
  <c r="AG53" i="22" s="1"/>
  <c r="AK92" i="22"/>
  <c r="AG92" i="22" s="1"/>
  <c r="S88" i="26"/>
  <c r="O88" i="26" s="1"/>
  <c r="S53" i="26"/>
  <c r="O53" i="26" s="1"/>
  <c r="S13" i="26"/>
  <c r="O13" i="26" s="1"/>
  <c r="S23" i="26"/>
  <c r="O23" i="26" s="1"/>
  <c r="S14" i="26"/>
  <c r="O14" i="26" s="1"/>
  <c r="S26" i="28"/>
  <c r="O26" i="28" s="1"/>
  <c r="S33" i="28"/>
  <c r="O33" i="28" s="1"/>
  <c r="S67" i="28"/>
  <c r="O67" i="28" s="1"/>
  <c r="AK59" i="22"/>
  <c r="AG59" i="22" s="1"/>
  <c r="S85" i="27"/>
  <c r="O85" i="27" s="1"/>
  <c r="AB102" i="28"/>
  <c r="X102" i="28" s="1"/>
  <c r="AB107" i="28"/>
  <c r="X107" i="28" s="1"/>
  <c r="AB102" i="30"/>
  <c r="X102" i="30" s="1"/>
  <c r="AT85" i="33"/>
  <c r="AP85" i="33" s="1"/>
  <c r="AK94" i="33"/>
  <c r="AG94" i="33" s="1"/>
  <c r="AT55" i="33"/>
  <c r="AP55" i="33" s="1"/>
  <c r="AT100" i="33"/>
  <c r="AP100" i="33" s="1"/>
  <c r="AK96" i="32"/>
  <c r="AG96" i="32" s="1"/>
  <c r="AK102" i="32"/>
  <c r="AG102" i="32" s="1"/>
  <c r="H91" i="31"/>
  <c r="D91" i="31" s="1"/>
  <c r="H23" i="31"/>
  <c r="D23" i="31" s="1"/>
  <c r="AK86" i="32"/>
  <c r="AG86" i="32" s="1"/>
  <c r="AT102" i="33"/>
  <c r="AP102" i="33" s="1"/>
  <c r="AB97" i="29"/>
  <c r="X97" i="29" s="1"/>
  <c r="AT43" i="33"/>
  <c r="AP43" i="33" s="1"/>
  <c r="F15" i="29"/>
  <c r="G114" i="30"/>
  <c r="M197" i="35" s="1"/>
  <c r="R197" i="35" s="1"/>
  <c r="AJ114" i="33"/>
  <c r="M332" i="35" s="1"/>
  <c r="AA47" i="27"/>
  <c r="M95" i="35" s="1"/>
  <c r="R95" i="35" s="1"/>
  <c r="S39" i="28"/>
  <c r="O39" i="28" s="1"/>
  <c r="Q47" i="29"/>
  <c r="AA15" i="26"/>
  <c r="M55" i="35" s="1"/>
  <c r="Z114" i="30"/>
  <c r="AJ47" i="26"/>
  <c r="M64" i="35" s="1"/>
  <c r="R64" i="35" s="1"/>
  <c r="AR15" i="29"/>
  <c r="AJ114" i="31"/>
  <c r="M256" i="35" s="1"/>
  <c r="R256" i="35" s="1"/>
  <c r="S24" i="28"/>
  <c r="O24" i="28" s="1"/>
  <c r="S38" i="28"/>
  <c r="O38" i="28" s="1"/>
  <c r="AK112" i="22"/>
  <c r="AG112" i="22" s="1"/>
  <c r="AK56" i="22"/>
  <c r="AG56" i="22" s="1"/>
  <c r="AK34" i="22"/>
  <c r="AG34" i="22" s="1"/>
  <c r="AK20" i="22"/>
  <c r="AG20" i="22" s="1"/>
  <c r="AK66" i="22"/>
  <c r="AG66" i="22" s="1"/>
  <c r="AK67" i="22"/>
  <c r="AG67" i="22" s="1"/>
  <c r="S105" i="26"/>
  <c r="O105" i="26" s="1"/>
  <c r="S65" i="26"/>
  <c r="O65" i="26" s="1"/>
  <c r="S103" i="26"/>
  <c r="O103" i="26" s="1"/>
  <c r="S36" i="26"/>
  <c r="O36" i="26" s="1"/>
  <c r="S44" i="26"/>
  <c r="O44" i="26" s="1"/>
  <c r="S61" i="26"/>
  <c r="O61" i="26" s="1"/>
  <c r="S91" i="26"/>
  <c r="O91" i="26" s="1"/>
  <c r="S53" i="27"/>
  <c r="O53" i="27" s="1"/>
  <c r="S61" i="27"/>
  <c r="O61" i="27" s="1"/>
  <c r="S14" i="27"/>
  <c r="O14" i="27" s="1"/>
  <c r="S34" i="27"/>
  <c r="O34" i="27" s="1"/>
  <c r="S52" i="28"/>
  <c r="O52" i="28" s="1"/>
  <c r="S97" i="27"/>
  <c r="O97" i="27" s="1"/>
  <c r="AB98" i="28"/>
  <c r="X98" i="28" s="1"/>
  <c r="AB63" i="28"/>
  <c r="X63" i="28" s="1"/>
  <c r="AB60" i="29"/>
  <c r="X60" i="29" s="1"/>
  <c r="S42" i="27"/>
  <c r="O42" i="27" s="1"/>
  <c r="AK91" i="33"/>
  <c r="AG91" i="33" s="1"/>
  <c r="H65" i="31"/>
  <c r="D65" i="31" s="1"/>
  <c r="AK99" i="32"/>
  <c r="AG99" i="32" s="1"/>
  <c r="AK113" i="32"/>
  <c r="AG113" i="32" s="1"/>
  <c r="H98" i="31"/>
  <c r="D98" i="31" s="1"/>
  <c r="H94" i="31"/>
  <c r="D94" i="31" s="1"/>
  <c r="AT111" i="33"/>
  <c r="AP111" i="33" s="1"/>
  <c r="AA15" i="22"/>
  <c r="M17" i="35" s="1"/>
  <c r="AJ15" i="27"/>
  <c r="M100" i="35" s="1"/>
  <c r="AT90" i="27"/>
  <c r="AP90" i="27" s="1"/>
  <c r="AK93" i="22"/>
  <c r="AG93" i="22" s="1"/>
  <c r="AJ15" i="22"/>
  <c r="M24" i="35" s="1"/>
  <c r="H86" i="27"/>
  <c r="D86" i="27" s="1"/>
  <c r="H110" i="27"/>
  <c r="D110" i="27" s="1"/>
  <c r="H96" i="27"/>
  <c r="D96" i="27" s="1"/>
  <c r="H37" i="27"/>
  <c r="D37" i="27" s="1"/>
  <c r="H43" i="27"/>
  <c r="D43" i="27" s="1"/>
  <c r="H106" i="27"/>
  <c r="D106" i="27" s="1"/>
  <c r="H92" i="27"/>
  <c r="D92" i="27" s="1"/>
  <c r="H20" i="27"/>
  <c r="D20" i="27" s="1"/>
  <c r="H113" i="27"/>
  <c r="D113" i="27" s="1"/>
  <c r="H99" i="27"/>
  <c r="D99" i="27" s="1"/>
  <c r="H45" i="27"/>
  <c r="D45" i="27" s="1"/>
  <c r="H22" i="27"/>
  <c r="D22" i="27" s="1"/>
  <c r="H98" i="27"/>
  <c r="D98" i="27" s="1"/>
  <c r="H63" i="27"/>
  <c r="D63" i="27" s="1"/>
  <c r="H39" i="27"/>
  <c r="D39" i="27" s="1"/>
  <c r="H111" i="27"/>
  <c r="D111" i="27" s="1"/>
  <c r="H107" i="27"/>
  <c r="D107" i="27" s="1"/>
  <c r="H102" i="27"/>
  <c r="D102" i="27" s="1"/>
  <c r="H101" i="27"/>
  <c r="D101" i="27" s="1"/>
  <c r="H56" i="27"/>
  <c r="D56" i="27" s="1"/>
  <c r="H14" i="27"/>
  <c r="D14" i="27" s="1"/>
  <c r="H35" i="27"/>
  <c r="D35" i="27" s="1"/>
  <c r="H53" i="27"/>
  <c r="D53" i="27" s="1"/>
  <c r="H103" i="27"/>
  <c r="D103" i="27" s="1"/>
  <c r="H112" i="27"/>
  <c r="D112" i="27" s="1"/>
  <c r="H79" i="27"/>
  <c r="D79" i="27" s="1"/>
  <c r="H93" i="27"/>
  <c r="D93" i="27" s="1"/>
  <c r="H67" i="27"/>
  <c r="D67" i="27" s="1"/>
  <c r="AB97" i="31"/>
  <c r="X97" i="31" s="1"/>
  <c r="AB102" i="31"/>
  <c r="X102" i="31" s="1"/>
  <c r="AB52" i="31"/>
  <c r="X52" i="31" s="1"/>
  <c r="AB43" i="31"/>
  <c r="X43" i="31" s="1"/>
  <c r="AB96" i="31"/>
  <c r="X96" i="31" s="1"/>
  <c r="AB95" i="31"/>
  <c r="X95" i="31" s="1"/>
  <c r="AB59" i="31"/>
  <c r="X59" i="31" s="1"/>
  <c r="AB106" i="31"/>
  <c r="X106" i="31" s="1"/>
  <c r="AB64" i="31"/>
  <c r="X64" i="31" s="1"/>
  <c r="AB13" i="31"/>
  <c r="X13" i="31" s="1"/>
  <c r="AB23" i="31"/>
  <c r="X23" i="31" s="1"/>
  <c r="AB68" i="31"/>
  <c r="X68" i="31" s="1"/>
  <c r="AB111" i="31"/>
  <c r="X111" i="31" s="1"/>
  <c r="AB103" i="31"/>
  <c r="X103" i="31" s="1"/>
  <c r="AB93" i="31"/>
  <c r="X93" i="31" s="1"/>
  <c r="AB107" i="31"/>
  <c r="X107" i="31" s="1"/>
  <c r="AB112" i="31"/>
  <c r="X112" i="31" s="1"/>
  <c r="AB67" i="31"/>
  <c r="X67" i="31" s="1"/>
  <c r="AB113" i="31"/>
  <c r="X113" i="31" s="1"/>
  <c r="AB91" i="31"/>
  <c r="X91" i="31" s="1"/>
  <c r="AB21" i="31"/>
  <c r="X21" i="31" s="1"/>
  <c r="AB54" i="31"/>
  <c r="X54" i="31" s="1"/>
  <c r="AB9" i="31"/>
  <c r="AB105" i="31"/>
  <c r="X105" i="31" s="1"/>
  <c r="AB86" i="31"/>
  <c r="X86" i="31" s="1"/>
  <c r="AB98" i="31"/>
  <c r="X98" i="31" s="1"/>
  <c r="AB82" i="31"/>
  <c r="X82" i="31" s="1"/>
  <c r="AB109" i="31"/>
  <c r="X109" i="31" s="1"/>
  <c r="AB89" i="31"/>
  <c r="X89" i="31" s="1"/>
  <c r="AB104" i="31"/>
  <c r="X104" i="31" s="1"/>
  <c r="AB101" i="31"/>
  <c r="X101" i="31" s="1"/>
  <c r="AB94" i="31"/>
  <c r="X94" i="31" s="1"/>
  <c r="AB11" i="31"/>
  <c r="X11" i="31" s="1"/>
  <c r="AB12" i="31"/>
  <c r="X12" i="31" s="1"/>
  <c r="AB38" i="31"/>
  <c r="X38" i="31" s="1"/>
  <c r="AB65" i="31"/>
  <c r="X65" i="31" s="1"/>
  <c r="Q15" i="30"/>
  <c r="AB110" i="30"/>
  <c r="X110" i="30" s="1"/>
  <c r="AB97" i="30"/>
  <c r="X97" i="30" s="1"/>
  <c r="AB84" i="30"/>
  <c r="X84" i="30" s="1"/>
  <c r="AB111" i="30"/>
  <c r="X111" i="30" s="1"/>
  <c r="AB94" i="30"/>
  <c r="X94" i="30" s="1"/>
  <c r="AB55" i="30"/>
  <c r="X55" i="30" s="1"/>
  <c r="AB77" i="30"/>
  <c r="X77" i="30" s="1"/>
  <c r="AB21" i="30"/>
  <c r="X21" i="30" s="1"/>
  <c r="AB34" i="30"/>
  <c r="X34" i="30" s="1"/>
  <c r="AB36" i="30"/>
  <c r="X36" i="30" s="1"/>
  <c r="AB85" i="30"/>
  <c r="X85" i="30" s="1"/>
  <c r="AB89" i="30"/>
  <c r="X89" i="30" s="1"/>
  <c r="AB112" i="30"/>
  <c r="X112" i="30" s="1"/>
  <c r="AB108" i="30"/>
  <c r="X108" i="30" s="1"/>
  <c r="AB69" i="30"/>
  <c r="X69" i="30" s="1"/>
  <c r="AB23" i="30"/>
  <c r="X23" i="30" s="1"/>
  <c r="AB41" i="30"/>
  <c r="X41" i="30" s="1"/>
  <c r="AB54" i="30"/>
  <c r="X54" i="30" s="1"/>
  <c r="AB53" i="30"/>
  <c r="X53" i="30" s="1"/>
  <c r="AB56" i="30"/>
  <c r="X56" i="30" s="1"/>
  <c r="AB64" i="30"/>
  <c r="X64" i="30" s="1"/>
  <c r="H37" i="30"/>
  <c r="D37" i="30" s="1"/>
  <c r="H85" i="30"/>
  <c r="D85" i="30" s="1"/>
  <c r="H63" i="30"/>
  <c r="D63" i="30" s="1"/>
  <c r="H52" i="30"/>
  <c r="D52" i="30" s="1"/>
  <c r="H86" i="30"/>
  <c r="D86" i="30" s="1"/>
  <c r="H80" i="30"/>
  <c r="D80" i="30" s="1"/>
  <c r="H39" i="30"/>
  <c r="D39" i="30" s="1"/>
  <c r="H97" i="30"/>
  <c r="D97" i="30" s="1"/>
  <c r="H107" i="30"/>
  <c r="D107" i="30" s="1"/>
  <c r="H40" i="30"/>
  <c r="D40" i="30" s="1"/>
  <c r="H45" i="30"/>
  <c r="D45" i="30" s="1"/>
  <c r="H11" i="30"/>
  <c r="D11" i="30" s="1"/>
  <c r="H58" i="30"/>
  <c r="D58" i="30" s="1"/>
  <c r="AK97" i="28"/>
  <c r="AG97" i="28" s="1"/>
  <c r="AK96" i="28"/>
  <c r="AG96" i="28" s="1"/>
  <c r="AK102" i="28"/>
  <c r="AG102" i="28" s="1"/>
  <c r="AK88" i="28"/>
  <c r="AG88" i="28" s="1"/>
  <c r="AK69" i="28"/>
  <c r="AG69" i="28" s="1"/>
  <c r="AK110" i="28"/>
  <c r="AG110" i="28" s="1"/>
  <c r="AK98" i="28"/>
  <c r="AG98" i="28" s="1"/>
  <c r="AK77" i="28"/>
  <c r="AG77" i="28" s="1"/>
  <c r="AK107" i="28"/>
  <c r="AG107" i="28" s="1"/>
  <c r="AK101" i="28"/>
  <c r="AG101" i="28" s="1"/>
  <c r="AK43" i="28"/>
  <c r="AG43" i="28" s="1"/>
  <c r="AK112" i="28"/>
  <c r="AG112" i="28" s="1"/>
  <c r="AK108" i="28"/>
  <c r="AG108" i="28" s="1"/>
  <c r="AK94" i="28"/>
  <c r="AG94" i="28" s="1"/>
  <c r="AK63" i="28"/>
  <c r="AG63" i="28" s="1"/>
  <c r="AK13" i="28"/>
  <c r="AG13" i="28" s="1"/>
  <c r="AK56" i="28"/>
  <c r="AG56" i="28" s="1"/>
  <c r="AK66" i="28"/>
  <c r="AG66" i="28" s="1"/>
  <c r="AK38" i="28"/>
  <c r="AG38" i="28" s="1"/>
  <c r="AK99" i="28"/>
  <c r="AG99" i="28" s="1"/>
  <c r="AK113" i="28"/>
  <c r="AG113" i="28" s="1"/>
  <c r="AK100" i="28"/>
  <c r="AG100" i="28" s="1"/>
  <c r="AK106" i="28"/>
  <c r="AG106" i="28" s="1"/>
  <c r="AK91" i="28"/>
  <c r="AG91" i="28" s="1"/>
  <c r="AK102" i="29"/>
  <c r="AG102" i="29" s="1"/>
  <c r="AK55" i="29"/>
  <c r="AG55" i="29" s="1"/>
  <c r="AK103" i="29"/>
  <c r="AG103" i="29" s="1"/>
  <c r="AK112" i="29"/>
  <c r="AG112" i="29" s="1"/>
  <c r="AK24" i="29"/>
  <c r="AG24" i="29" s="1"/>
  <c r="AK88" i="29"/>
  <c r="AG88" i="29" s="1"/>
  <c r="AK60" i="29"/>
  <c r="AG60" i="29" s="1"/>
  <c r="AK34" i="29"/>
  <c r="AG34" i="29" s="1"/>
  <c r="AK53" i="29"/>
  <c r="AG53" i="29" s="1"/>
  <c r="AK32" i="29"/>
  <c r="AG32" i="29" s="1"/>
  <c r="AK98" i="29"/>
  <c r="AG98" i="29" s="1"/>
  <c r="AK39" i="29"/>
  <c r="AG39" i="29" s="1"/>
  <c r="AK41" i="29"/>
  <c r="AG41" i="29" s="1"/>
  <c r="AK33" i="29"/>
  <c r="AG33" i="29" s="1"/>
  <c r="AK20" i="29"/>
  <c r="AG20" i="29" s="1"/>
  <c r="AK84" i="29"/>
  <c r="AG84" i="29" s="1"/>
  <c r="AK99" i="29"/>
  <c r="AG99" i="29" s="1"/>
  <c r="H87" i="27"/>
  <c r="D87" i="27" s="1"/>
  <c r="AI15" i="26"/>
  <c r="R27" i="26"/>
  <c r="M49" i="35" s="1"/>
  <c r="R49" i="35" s="1"/>
  <c r="H104" i="27"/>
  <c r="D104" i="27" s="1"/>
  <c r="AB113" i="30"/>
  <c r="X113" i="30" s="1"/>
  <c r="H70" i="27"/>
  <c r="D70" i="27" s="1"/>
  <c r="AK93" i="31"/>
  <c r="AG93" i="31" s="1"/>
  <c r="AK39" i="31"/>
  <c r="AG39" i="31" s="1"/>
  <c r="AK42" i="31"/>
  <c r="AG42" i="31" s="1"/>
  <c r="AK60" i="31"/>
  <c r="AG60" i="31" s="1"/>
  <c r="AK44" i="31"/>
  <c r="AG44" i="31" s="1"/>
  <c r="AK112" i="31"/>
  <c r="AG112" i="31" s="1"/>
  <c r="AK107" i="31"/>
  <c r="AG107" i="31" s="1"/>
  <c r="AK35" i="31"/>
  <c r="AG35" i="31" s="1"/>
  <c r="AK63" i="31"/>
  <c r="AG63" i="31" s="1"/>
  <c r="AK105" i="31"/>
  <c r="AG105" i="31" s="1"/>
  <c r="AK96" i="31"/>
  <c r="AG96" i="31" s="1"/>
  <c r="AK69" i="31"/>
  <c r="AG69" i="31" s="1"/>
  <c r="AK12" i="31"/>
  <c r="AG12" i="31" s="1"/>
  <c r="AK87" i="31"/>
  <c r="AG87" i="31" s="1"/>
  <c r="AK34" i="31"/>
  <c r="AG34" i="31" s="1"/>
  <c r="AK85" i="31"/>
  <c r="AG85" i="31" s="1"/>
  <c r="AK41" i="31"/>
  <c r="AG41" i="31" s="1"/>
  <c r="AK104" i="31"/>
  <c r="AG104" i="31" s="1"/>
  <c r="AK109" i="31"/>
  <c r="AG109" i="31" s="1"/>
  <c r="AK78" i="31"/>
  <c r="AG78" i="31" s="1"/>
  <c r="AK25" i="31"/>
  <c r="AG25" i="31" s="1"/>
  <c r="AK107" i="33"/>
  <c r="AG107" i="33" s="1"/>
  <c r="AK101" i="33"/>
  <c r="AG101" i="33" s="1"/>
  <c r="AK10" i="33"/>
  <c r="AG10" i="33" s="1"/>
  <c r="AK33" i="33"/>
  <c r="AG33" i="33" s="1"/>
  <c r="AK24" i="33"/>
  <c r="AG24" i="33" s="1"/>
  <c r="AK109" i="33"/>
  <c r="AG109" i="33" s="1"/>
  <c r="AK102" i="33"/>
  <c r="AG102" i="33" s="1"/>
  <c r="AK69" i="33"/>
  <c r="AG69" i="33" s="1"/>
  <c r="AK14" i="33"/>
  <c r="AG14" i="33" s="1"/>
  <c r="AK46" i="33"/>
  <c r="AG46" i="33" s="1"/>
  <c r="AK37" i="33"/>
  <c r="AG37" i="33" s="1"/>
  <c r="AK21" i="33"/>
  <c r="AG21" i="33" s="1"/>
  <c r="AK66" i="33"/>
  <c r="AG66" i="33" s="1"/>
  <c r="AK106" i="33"/>
  <c r="AG106" i="33" s="1"/>
  <c r="AK112" i="33"/>
  <c r="AG112" i="33" s="1"/>
  <c r="AK111" i="33"/>
  <c r="AG111" i="33" s="1"/>
  <c r="AK113" i="33"/>
  <c r="AG113" i="33" s="1"/>
  <c r="AK88" i="33"/>
  <c r="AG88" i="33" s="1"/>
  <c r="AK93" i="33"/>
  <c r="AG93" i="33" s="1"/>
  <c r="AK56" i="33"/>
  <c r="AG56" i="33" s="1"/>
  <c r="AK60" i="33"/>
  <c r="AG60" i="33" s="1"/>
  <c r="AK42" i="33"/>
  <c r="AG42" i="33" s="1"/>
  <c r="AK53" i="33"/>
  <c r="AG53" i="33" s="1"/>
  <c r="AK63" i="33"/>
  <c r="AG63" i="33" s="1"/>
  <c r="AK79" i="33"/>
  <c r="AG79" i="33" s="1"/>
  <c r="AK110" i="33"/>
  <c r="AG110" i="33" s="1"/>
  <c r="AK103" i="33"/>
  <c r="AG103" i="33" s="1"/>
  <c r="AK90" i="33"/>
  <c r="AG90" i="33" s="1"/>
  <c r="AK96" i="33"/>
  <c r="AG96" i="33" s="1"/>
  <c r="AK22" i="33"/>
  <c r="AG22" i="33" s="1"/>
  <c r="AK58" i="33"/>
  <c r="AG58" i="33" s="1"/>
  <c r="AK54" i="33"/>
  <c r="AG54" i="33" s="1"/>
  <c r="AK20" i="33"/>
  <c r="AT82" i="28"/>
  <c r="AP82" i="28" s="1"/>
  <c r="AT63" i="28"/>
  <c r="AP63" i="28" s="1"/>
  <c r="AT112" i="28"/>
  <c r="AP112" i="28" s="1"/>
  <c r="AT52" i="28"/>
  <c r="AP52" i="28" s="1"/>
  <c r="AT12" i="28"/>
  <c r="AP12" i="28" s="1"/>
  <c r="S56" i="29"/>
  <c r="O56" i="29" s="1"/>
  <c r="S61" i="29"/>
  <c r="O61" i="29" s="1"/>
  <c r="S67" i="29"/>
  <c r="O67" i="29" s="1"/>
  <c r="AK79" i="29"/>
  <c r="AG79" i="29" s="1"/>
  <c r="H100" i="27"/>
  <c r="D100" i="27" s="1"/>
  <c r="S36" i="31"/>
  <c r="O36" i="31" s="1"/>
  <c r="S25" i="31"/>
  <c r="O25" i="31" s="1"/>
  <c r="AK82" i="29"/>
  <c r="AG82" i="29" s="1"/>
  <c r="AT44" i="33"/>
  <c r="AP44" i="33" s="1"/>
  <c r="AT40" i="33"/>
  <c r="AP40" i="33" s="1"/>
  <c r="AT13" i="33"/>
  <c r="AP13" i="33" s="1"/>
  <c r="AT26" i="33"/>
  <c r="AP26" i="33" s="1"/>
  <c r="AB33" i="27"/>
  <c r="X33" i="27" s="1"/>
  <c r="Q71" i="32"/>
  <c r="Q114" i="26"/>
  <c r="AT108" i="33"/>
  <c r="AP108" i="33" s="1"/>
  <c r="AT24" i="33"/>
  <c r="AP24" i="33" s="1"/>
  <c r="H112" i="32"/>
  <c r="D112" i="32" s="1"/>
  <c r="H88" i="32"/>
  <c r="D88" i="32" s="1"/>
  <c r="AT65" i="33"/>
  <c r="AP65" i="33" s="1"/>
  <c r="AT67" i="33"/>
  <c r="AP67" i="33" s="1"/>
  <c r="AB84" i="29"/>
  <c r="X84" i="29" s="1"/>
  <c r="AB22" i="27"/>
  <c r="X22" i="27" s="1"/>
  <c r="AT42" i="33"/>
  <c r="AP42" i="33" s="1"/>
  <c r="AS15" i="30"/>
  <c r="M221" i="35" s="1"/>
  <c r="AT23" i="33"/>
  <c r="AP23" i="33" s="1"/>
  <c r="AT82" i="33"/>
  <c r="AP82" i="33" s="1"/>
  <c r="AB41" i="27"/>
  <c r="X41" i="27" s="1"/>
  <c r="H92" i="32"/>
  <c r="D92" i="32" s="1"/>
  <c r="AT101" i="33"/>
  <c r="AP101" i="33" s="1"/>
  <c r="AB94" i="29"/>
  <c r="X94" i="29" s="1"/>
  <c r="AB101" i="29"/>
  <c r="X101" i="29" s="1"/>
  <c r="AT106" i="33"/>
  <c r="AP106" i="33" s="1"/>
  <c r="AB99" i="29"/>
  <c r="X99" i="29" s="1"/>
  <c r="G15" i="29"/>
  <c r="M155" i="35" s="1"/>
  <c r="Q114" i="27"/>
  <c r="AT109" i="33"/>
  <c r="AP109" i="33" s="1"/>
  <c r="AT110" i="33"/>
  <c r="AP110" i="33" s="1"/>
  <c r="AJ15" i="29"/>
  <c r="M176" i="35" s="1"/>
  <c r="AB78" i="27"/>
  <c r="X78" i="27" s="1"/>
  <c r="AT69" i="32"/>
  <c r="AP69" i="32" s="1"/>
  <c r="AT90" i="33"/>
  <c r="AP90" i="33" s="1"/>
  <c r="AT79" i="33"/>
  <c r="AP79" i="33" s="1"/>
  <c r="AT88" i="33"/>
  <c r="AP88" i="33" s="1"/>
  <c r="AT86" i="33"/>
  <c r="AP86" i="33" s="1"/>
  <c r="AT46" i="33"/>
  <c r="AP46" i="33" s="1"/>
  <c r="AT99" i="33"/>
  <c r="AP99" i="33" s="1"/>
  <c r="AT32" i="33"/>
  <c r="AP32" i="33" s="1"/>
  <c r="AT10" i="33"/>
  <c r="AP10" i="33" s="1"/>
  <c r="AT45" i="33"/>
  <c r="AP45" i="33" s="1"/>
  <c r="AT98" i="33"/>
  <c r="AP98" i="33" s="1"/>
  <c r="AT77" i="33"/>
  <c r="AP77" i="33" s="1"/>
  <c r="AB52" i="27"/>
  <c r="X52" i="27" s="1"/>
  <c r="AT97" i="33"/>
  <c r="AP97" i="33" s="1"/>
  <c r="AT41" i="33"/>
  <c r="AP41" i="33" s="1"/>
  <c r="AT14" i="33"/>
  <c r="AP14" i="33" s="1"/>
  <c r="AT60" i="33"/>
  <c r="AP60" i="33" s="1"/>
  <c r="AT94" i="33"/>
  <c r="AP94" i="33" s="1"/>
  <c r="AT34" i="33"/>
  <c r="AP34" i="33" s="1"/>
  <c r="AT66" i="33"/>
  <c r="AP66" i="33" s="1"/>
  <c r="AB96" i="27"/>
  <c r="X96" i="27" s="1"/>
  <c r="R47" i="33"/>
  <c r="M316" i="35" s="1"/>
  <c r="R316" i="35" s="1"/>
  <c r="R27" i="28"/>
  <c r="M125" i="35" s="1"/>
  <c r="R125" i="35" s="1"/>
  <c r="AT103" i="33"/>
  <c r="AP103" i="33" s="1"/>
  <c r="AT37" i="33"/>
  <c r="AP37" i="33" s="1"/>
  <c r="H106" i="32"/>
  <c r="D106" i="32" s="1"/>
  <c r="H69" i="32"/>
  <c r="D69" i="32" s="1"/>
  <c r="AT63" i="33"/>
  <c r="AP63" i="33" s="1"/>
  <c r="AB78" i="29"/>
  <c r="X78" i="29" s="1"/>
  <c r="AT107" i="33"/>
  <c r="AP107" i="33" s="1"/>
  <c r="AB93" i="29"/>
  <c r="X93" i="29" s="1"/>
  <c r="AT83" i="33"/>
  <c r="AP83" i="33" s="1"/>
  <c r="AT52" i="33"/>
  <c r="AP52" i="33" s="1"/>
  <c r="AT112" i="33"/>
  <c r="AP112" i="33" s="1"/>
  <c r="R15" i="30"/>
  <c r="M200" i="35" s="1"/>
  <c r="AT69" i="33"/>
  <c r="AP69" i="33" s="1"/>
  <c r="AB111" i="27"/>
  <c r="X111" i="27" s="1"/>
  <c r="AT35" i="33"/>
  <c r="AP35" i="33" s="1"/>
  <c r="S98" i="33"/>
  <c r="O98" i="33" s="1"/>
  <c r="S108" i="30"/>
  <c r="O108" i="30" s="1"/>
  <c r="S88" i="30"/>
  <c r="O88" i="30" s="1"/>
  <c r="S96" i="30"/>
  <c r="O96" i="30" s="1"/>
  <c r="S25" i="30"/>
  <c r="O25" i="30" s="1"/>
  <c r="S101" i="30"/>
  <c r="O101" i="30" s="1"/>
  <c r="S40" i="30"/>
  <c r="O40" i="30" s="1"/>
  <c r="S55" i="33"/>
  <c r="O55" i="33" s="1"/>
  <c r="S43" i="30"/>
  <c r="O43" i="30" s="1"/>
  <c r="Q114" i="29"/>
  <c r="S67" i="30"/>
  <c r="O67" i="30" s="1"/>
  <c r="S84" i="30"/>
  <c r="O84" i="30" s="1"/>
  <c r="S44" i="30"/>
  <c r="O44" i="30" s="1"/>
  <c r="S55" i="30"/>
  <c r="O55" i="30" s="1"/>
  <c r="R71" i="27"/>
  <c r="M89" i="35" s="1"/>
  <c r="R89" i="35" s="1"/>
  <c r="Q71" i="31"/>
  <c r="S94" i="33"/>
  <c r="O94" i="33" s="1"/>
  <c r="S41" i="33"/>
  <c r="O41" i="33" s="1"/>
  <c r="S101" i="27"/>
  <c r="O101" i="27" s="1"/>
  <c r="S102" i="30"/>
  <c r="O102" i="30" s="1"/>
  <c r="S107" i="27"/>
  <c r="O107" i="27" s="1"/>
  <c r="S62" i="27"/>
  <c r="O62" i="27" s="1"/>
  <c r="S35" i="33"/>
  <c r="O35" i="33" s="1"/>
  <c r="S60" i="33"/>
  <c r="O60" i="33" s="1"/>
  <c r="Q114" i="28"/>
  <c r="S44" i="31"/>
  <c r="O44" i="31" s="1"/>
  <c r="R114" i="31"/>
  <c r="M242" i="35" s="1"/>
  <c r="R71" i="31"/>
  <c r="M241" i="35" s="1"/>
  <c r="R241" i="35" s="1"/>
  <c r="Q71" i="29"/>
  <c r="S22" i="28"/>
  <c r="O22" i="28" s="1"/>
  <c r="S55" i="28"/>
  <c r="O55" i="28" s="1"/>
  <c r="S112" i="32"/>
  <c r="O112" i="32" s="1"/>
  <c r="Q27" i="28"/>
  <c r="R114" i="27"/>
  <c r="M90" i="35" s="1"/>
  <c r="S53" i="28"/>
  <c r="O53" i="28" s="1"/>
  <c r="S43" i="28"/>
  <c r="O43" i="28" s="1"/>
  <c r="S11" i="28"/>
  <c r="O11" i="28" s="1"/>
  <c r="S64" i="28"/>
  <c r="O64" i="28" s="1"/>
  <c r="S32" i="28"/>
  <c r="O32" i="28" s="1"/>
  <c r="S86" i="27"/>
  <c r="O86" i="27" s="1"/>
  <c r="S93" i="28"/>
  <c r="O93" i="28" s="1"/>
  <c r="Q27" i="32"/>
  <c r="S70" i="28"/>
  <c r="O70" i="28" s="1"/>
  <c r="R27" i="32"/>
  <c r="M277" i="35" s="1"/>
  <c r="R277" i="35" s="1"/>
  <c r="S36" i="28"/>
  <c r="O36" i="28" s="1"/>
  <c r="S68" i="28"/>
  <c r="O68" i="28" s="1"/>
  <c r="S87" i="28"/>
  <c r="O87" i="28" s="1"/>
  <c r="S69" i="28"/>
  <c r="O69" i="28" s="1"/>
  <c r="S78" i="29"/>
  <c r="O78" i="29" s="1"/>
  <c r="S65" i="29"/>
  <c r="O65" i="29" s="1"/>
  <c r="S24" i="29"/>
  <c r="O24" i="29" s="1"/>
  <c r="S44" i="29"/>
  <c r="O44" i="29" s="1"/>
  <c r="S113" i="29"/>
  <c r="O113" i="29" s="1"/>
  <c r="S38" i="29"/>
  <c r="O38" i="29" s="1"/>
  <c r="S45" i="29"/>
  <c r="O45" i="29" s="1"/>
  <c r="S104" i="29"/>
  <c r="O104" i="29" s="1"/>
  <c r="S84" i="29"/>
  <c r="O84" i="29" s="1"/>
  <c r="S23" i="29"/>
  <c r="O23" i="29" s="1"/>
  <c r="S10" i="29"/>
  <c r="O10" i="29" s="1"/>
  <c r="S57" i="29"/>
  <c r="O57" i="29" s="1"/>
  <c r="S37" i="32"/>
  <c r="O37" i="32" s="1"/>
  <c r="S111" i="28"/>
  <c r="O111" i="28" s="1"/>
  <c r="Q114" i="31"/>
  <c r="S24" i="22"/>
  <c r="O24" i="22" s="1"/>
  <c r="S102" i="33"/>
  <c r="O102" i="33" s="1"/>
  <c r="S42" i="32"/>
  <c r="O42" i="32" s="1"/>
  <c r="S96" i="28"/>
  <c r="O96" i="28" s="1"/>
  <c r="Q71" i="28"/>
  <c r="Q27" i="30"/>
  <c r="R114" i="30"/>
  <c r="M204" i="35" s="1"/>
  <c r="S13" i="28"/>
  <c r="O13" i="28" s="1"/>
  <c r="S10" i="28"/>
  <c r="O10" i="28" s="1"/>
  <c r="S35" i="28"/>
  <c r="O35" i="28" s="1"/>
  <c r="S9" i="28"/>
  <c r="O9" i="28" s="1"/>
  <c r="S59" i="29"/>
  <c r="O59" i="29" s="1"/>
  <c r="S9" i="29"/>
  <c r="S100" i="29"/>
  <c r="O100" i="29" s="1"/>
  <c r="S54" i="29"/>
  <c r="O54" i="29" s="1"/>
  <c r="S66" i="29"/>
  <c r="O66" i="29" s="1"/>
  <c r="S86" i="28"/>
  <c r="O86" i="28" s="1"/>
  <c r="R114" i="33"/>
  <c r="M318" i="35" s="1"/>
  <c r="R318" i="35" s="1"/>
  <c r="Q15" i="29"/>
  <c r="R47" i="26"/>
  <c r="M50" i="35" s="1"/>
  <c r="R50" i="35" s="1"/>
  <c r="R47" i="29"/>
  <c r="M164" i="35" s="1"/>
  <c r="R164" i="35" s="1"/>
  <c r="Q114" i="30"/>
  <c r="R47" i="31"/>
  <c r="M240" i="35" s="1"/>
  <c r="R240" i="35" s="1"/>
  <c r="S33" i="29"/>
  <c r="O33" i="29" s="1"/>
  <c r="S12" i="29"/>
  <c r="O12" i="29" s="1"/>
  <c r="S60" i="29"/>
  <c r="O60" i="29" s="1"/>
  <c r="S52" i="29"/>
  <c r="O52" i="29" s="1"/>
  <c r="S26" i="32"/>
  <c r="O26" i="32" s="1"/>
  <c r="S109" i="28"/>
  <c r="O109" i="28" s="1"/>
  <c r="Q114" i="33"/>
  <c r="R15" i="29"/>
  <c r="M162" i="35" s="1"/>
  <c r="R71" i="29"/>
  <c r="M165" i="35" s="1"/>
  <c r="R165" i="35" s="1"/>
  <c r="Q71" i="30"/>
  <c r="R114" i="29"/>
  <c r="M166" i="35" s="1"/>
  <c r="R166" i="35" s="1"/>
  <c r="S111" i="29"/>
  <c r="O111" i="29" s="1"/>
  <c r="S57" i="28"/>
  <c r="O57" i="28" s="1"/>
  <c r="S23" i="28"/>
  <c r="O23" i="28" s="1"/>
  <c r="S61" i="28"/>
  <c r="O61" i="28" s="1"/>
  <c r="S40" i="29"/>
  <c r="O40" i="29" s="1"/>
  <c r="S63" i="29"/>
  <c r="O63" i="29" s="1"/>
  <c r="S91" i="29"/>
  <c r="O91" i="29" s="1"/>
  <c r="S25" i="29"/>
  <c r="O25" i="29" s="1"/>
  <c r="S68" i="29"/>
  <c r="O68" i="29" s="1"/>
  <c r="S66" i="32"/>
  <c r="O66" i="32" s="1"/>
  <c r="S44" i="32"/>
  <c r="O44" i="32" s="1"/>
  <c r="R47" i="27"/>
  <c r="M88" i="35" s="1"/>
  <c r="R88" i="35" s="1"/>
  <c r="Q71" i="33"/>
  <c r="R114" i="32"/>
  <c r="M280" i="35" s="1"/>
  <c r="S35" i="29"/>
  <c r="O35" i="29" s="1"/>
  <c r="S85" i="29"/>
  <c r="O85" i="29" s="1"/>
  <c r="S41" i="29"/>
  <c r="O41" i="29" s="1"/>
  <c r="S97" i="29"/>
  <c r="O97" i="29" s="1"/>
  <c r="S43" i="29"/>
  <c r="O43" i="29" s="1"/>
  <c r="S110" i="32"/>
  <c r="O110" i="32" s="1"/>
  <c r="S55" i="32"/>
  <c r="O55" i="32" s="1"/>
  <c r="R47" i="32"/>
  <c r="M278" i="35" s="1"/>
  <c r="R278" i="35" s="1"/>
  <c r="S34" i="29"/>
  <c r="O34" i="29" s="1"/>
  <c r="S101" i="29"/>
  <c r="O101" i="29" s="1"/>
  <c r="S92" i="29"/>
  <c r="O92" i="29" s="1"/>
  <c r="S95" i="29"/>
  <c r="O95" i="29" s="1"/>
  <c r="S64" i="29"/>
  <c r="O64" i="29" s="1"/>
  <c r="S14" i="29"/>
  <c r="O14" i="29" s="1"/>
  <c r="S20" i="29"/>
  <c r="O20" i="29" s="1"/>
  <c r="S40" i="32"/>
  <c r="O40" i="32" s="1"/>
  <c r="S61" i="32"/>
  <c r="O61" i="32" s="1"/>
  <c r="S13" i="29"/>
  <c r="O13" i="29" s="1"/>
  <c r="S80" i="28"/>
  <c r="O80" i="28" s="1"/>
  <c r="S69" i="29"/>
  <c r="O69" i="29" s="1"/>
  <c r="S112" i="29"/>
  <c r="O112" i="29" s="1"/>
  <c r="S110" i="29"/>
  <c r="O110" i="29" s="1"/>
  <c r="S53" i="29"/>
  <c r="O53" i="29" s="1"/>
  <c r="S86" i="29"/>
  <c r="O86" i="29" s="1"/>
  <c r="S105" i="29"/>
  <c r="O105" i="29" s="1"/>
  <c r="S37" i="29"/>
  <c r="O37" i="29" s="1"/>
  <c r="Q27" i="26"/>
  <c r="Q47" i="33"/>
  <c r="S36" i="29"/>
  <c r="O36" i="29" s="1"/>
  <c r="S42" i="29"/>
  <c r="O42" i="29" s="1"/>
  <c r="S107" i="29"/>
  <c r="O107" i="29" s="1"/>
  <c r="S89" i="29"/>
  <c r="O89" i="29" s="1"/>
  <c r="S21" i="29"/>
  <c r="O21" i="29" s="1"/>
  <c r="S102" i="29"/>
  <c r="O102" i="29" s="1"/>
  <c r="S46" i="29"/>
  <c r="O46" i="29" s="1"/>
  <c r="S77" i="28"/>
  <c r="O77" i="28" s="1"/>
  <c r="S70" i="22"/>
  <c r="O70" i="22" s="1"/>
  <c r="S43" i="22"/>
  <c r="O43" i="22" s="1"/>
  <c r="S34" i="22"/>
  <c r="O34" i="22" s="1"/>
  <c r="S108" i="22"/>
  <c r="O108" i="22" s="1"/>
  <c r="S53" i="22"/>
  <c r="O53" i="22" s="1"/>
  <c r="S83" i="22"/>
  <c r="O83" i="22" s="1"/>
  <c r="S77" i="30"/>
  <c r="O77" i="30" s="1"/>
  <c r="S63" i="30"/>
  <c r="O63" i="30" s="1"/>
  <c r="S68" i="30"/>
  <c r="O68" i="30" s="1"/>
  <c r="S69" i="31"/>
  <c r="O69" i="31" s="1"/>
  <c r="S58" i="31"/>
  <c r="O58" i="31" s="1"/>
  <c r="S87" i="32"/>
  <c r="O87" i="32" s="1"/>
  <c r="S98" i="32"/>
  <c r="O98" i="32" s="1"/>
  <c r="S111" i="32"/>
  <c r="O111" i="32" s="1"/>
  <c r="S62" i="32"/>
  <c r="O62" i="32" s="1"/>
  <c r="S69" i="32"/>
  <c r="O69" i="32" s="1"/>
  <c r="S86" i="32"/>
  <c r="O86" i="32" s="1"/>
  <c r="S35" i="32"/>
  <c r="O35" i="32" s="1"/>
  <c r="S53" i="32"/>
  <c r="O53" i="32" s="1"/>
  <c r="S59" i="33"/>
  <c r="O59" i="33" s="1"/>
  <c r="S85" i="33"/>
  <c r="O85" i="33" s="1"/>
  <c r="S36" i="33"/>
  <c r="O36" i="33" s="1"/>
  <c r="S61" i="33"/>
  <c r="O61" i="33" s="1"/>
  <c r="S93" i="33"/>
  <c r="O93" i="33" s="1"/>
  <c r="S77" i="22"/>
  <c r="O77" i="22" s="1"/>
  <c r="S24" i="30"/>
  <c r="O24" i="30" s="1"/>
  <c r="Q15" i="26"/>
  <c r="S66" i="33"/>
  <c r="O66" i="33" s="1"/>
  <c r="S83" i="33"/>
  <c r="O83" i="33" s="1"/>
  <c r="S96" i="33"/>
  <c r="O96" i="33" s="1"/>
  <c r="S69" i="33"/>
  <c r="O69" i="33" s="1"/>
  <c r="S23" i="33"/>
  <c r="O23" i="33" s="1"/>
  <c r="S44" i="33"/>
  <c r="O44" i="33" s="1"/>
  <c r="Q15" i="27"/>
  <c r="S12" i="30"/>
  <c r="O12" i="30" s="1"/>
  <c r="S61" i="30"/>
  <c r="O61" i="30" s="1"/>
  <c r="S90" i="30"/>
  <c r="O90" i="30" s="1"/>
  <c r="S89" i="30"/>
  <c r="O89" i="30" s="1"/>
  <c r="S37" i="30"/>
  <c r="O37" i="30" s="1"/>
  <c r="S100" i="30"/>
  <c r="O100" i="30" s="1"/>
  <c r="S13" i="31"/>
  <c r="O13" i="31" s="1"/>
  <c r="S65" i="32"/>
  <c r="O65" i="32" s="1"/>
  <c r="S95" i="32"/>
  <c r="O95" i="32" s="1"/>
  <c r="S91" i="32"/>
  <c r="O91" i="32" s="1"/>
  <c r="S34" i="32"/>
  <c r="O34" i="32" s="1"/>
  <c r="S11" i="32"/>
  <c r="O11" i="32" s="1"/>
  <c r="S14" i="32"/>
  <c r="O14" i="32" s="1"/>
  <c r="S38" i="33"/>
  <c r="O38" i="33" s="1"/>
  <c r="S53" i="33"/>
  <c r="O53" i="33" s="1"/>
  <c r="S39" i="33"/>
  <c r="O39" i="33" s="1"/>
  <c r="S25" i="33"/>
  <c r="O25" i="33" s="1"/>
  <c r="S86" i="33"/>
  <c r="O86" i="33" s="1"/>
  <c r="S79" i="22"/>
  <c r="O79" i="22" s="1"/>
  <c r="S113" i="30"/>
  <c r="O113" i="30" s="1"/>
  <c r="S90" i="22"/>
  <c r="O90" i="22" s="1"/>
  <c r="S106" i="22"/>
  <c r="O106" i="22" s="1"/>
  <c r="S14" i="30"/>
  <c r="O14" i="30" s="1"/>
  <c r="S9" i="22"/>
  <c r="O9" i="22" s="1"/>
  <c r="S63" i="22"/>
  <c r="O63" i="22" s="1"/>
  <c r="S42" i="22"/>
  <c r="O42" i="22" s="1"/>
  <c r="S112" i="22"/>
  <c r="O112" i="22" s="1"/>
  <c r="S107" i="22"/>
  <c r="O107" i="22" s="1"/>
  <c r="S21" i="30"/>
  <c r="O21" i="30" s="1"/>
  <c r="S46" i="30"/>
  <c r="O46" i="30" s="1"/>
  <c r="S66" i="30"/>
  <c r="O66" i="30" s="1"/>
  <c r="S110" i="30"/>
  <c r="O110" i="30" s="1"/>
  <c r="S20" i="30"/>
  <c r="S107" i="30"/>
  <c r="O107" i="30" s="1"/>
  <c r="S53" i="30"/>
  <c r="O53" i="30" s="1"/>
  <c r="S14" i="31"/>
  <c r="O14" i="31" s="1"/>
  <c r="S56" i="31"/>
  <c r="O56" i="31" s="1"/>
  <c r="S32" i="31"/>
  <c r="O32" i="31" s="1"/>
  <c r="S54" i="32"/>
  <c r="O54" i="32" s="1"/>
  <c r="S78" i="32"/>
  <c r="O78" i="32" s="1"/>
  <c r="S82" i="32"/>
  <c r="O82" i="32" s="1"/>
  <c r="S25" i="32"/>
  <c r="O25" i="32" s="1"/>
  <c r="S84" i="32"/>
  <c r="O84" i="32" s="1"/>
  <c r="S101" i="32"/>
  <c r="O101" i="32" s="1"/>
  <c r="S65" i="33"/>
  <c r="O65" i="33" s="1"/>
  <c r="S70" i="33"/>
  <c r="O70" i="33" s="1"/>
  <c r="S67" i="33"/>
  <c r="O67" i="33" s="1"/>
  <c r="S64" i="33"/>
  <c r="O64" i="33" s="1"/>
  <c r="S113" i="33"/>
  <c r="O113" i="33" s="1"/>
  <c r="S62" i="33"/>
  <c r="O62" i="33" s="1"/>
  <c r="S91" i="33"/>
  <c r="O91" i="33" s="1"/>
  <c r="S84" i="33"/>
  <c r="O84" i="33" s="1"/>
  <c r="S43" i="33"/>
  <c r="O43" i="33" s="1"/>
  <c r="S89" i="33"/>
  <c r="O89" i="33" s="1"/>
  <c r="S101" i="22"/>
  <c r="O101" i="22" s="1"/>
  <c r="S34" i="30"/>
  <c r="O34" i="30" s="1"/>
  <c r="R15" i="27"/>
  <c r="M86" i="35" s="1"/>
  <c r="S106" i="31"/>
  <c r="O106" i="31" s="1"/>
  <c r="S38" i="22"/>
  <c r="O38" i="22" s="1"/>
  <c r="S103" i="22"/>
  <c r="O103" i="22" s="1"/>
  <c r="S65" i="22"/>
  <c r="O65" i="22" s="1"/>
  <c r="S81" i="30"/>
  <c r="O81" i="30" s="1"/>
  <c r="S79" i="30"/>
  <c r="O79" i="30" s="1"/>
  <c r="S45" i="30"/>
  <c r="O45" i="30" s="1"/>
  <c r="S57" i="30"/>
  <c r="O57" i="30" s="1"/>
  <c r="S54" i="30"/>
  <c r="O54" i="30" s="1"/>
  <c r="S38" i="31"/>
  <c r="O38" i="31" s="1"/>
  <c r="S35" i="31"/>
  <c r="O35" i="31" s="1"/>
  <c r="S79" i="31"/>
  <c r="O79" i="31" s="1"/>
  <c r="S54" i="31"/>
  <c r="O54" i="31" s="1"/>
  <c r="S60" i="32"/>
  <c r="O60" i="32" s="1"/>
  <c r="S107" i="32"/>
  <c r="O107" i="32" s="1"/>
  <c r="S109" i="32"/>
  <c r="O109" i="32" s="1"/>
  <c r="S59" i="32"/>
  <c r="O59" i="32" s="1"/>
  <c r="S32" i="32"/>
  <c r="O32" i="32" s="1"/>
  <c r="S100" i="32"/>
  <c r="O100" i="32" s="1"/>
  <c r="S112" i="33"/>
  <c r="O112" i="33" s="1"/>
  <c r="S108" i="33"/>
  <c r="O108" i="33" s="1"/>
  <c r="S107" i="33"/>
  <c r="O107" i="33" s="1"/>
  <c r="S40" i="33"/>
  <c r="O40" i="33" s="1"/>
  <c r="S111" i="33"/>
  <c r="O111" i="33" s="1"/>
  <c r="S20" i="33"/>
  <c r="O20" i="33" s="1"/>
  <c r="S97" i="33"/>
  <c r="O97" i="33" s="1"/>
  <c r="S92" i="22"/>
  <c r="O92" i="22" s="1"/>
  <c r="S52" i="30"/>
  <c r="O52" i="30" s="1"/>
  <c r="Q71" i="27"/>
  <c r="S62" i="22"/>
  <c r="O62" i="22" s="1"/>
  <c r="S80" i="22"/>
  <c r="O80" i="22" s="1"/>
  <c r="S11" i="22"/>
  <c r="O11" i="22" s="1"/>
  <c r="S44" i="22"/>
  <c r="O44" i="22" s="1"/>
  <c r="S96" i="22"/>
  <c r="O96" i="22" s="1"/>
  <c r="S86" i="22"/>
  <c r="O86" i="22" s="1"/>
  <c r="S88" i="22"/>
  <c r="O88" i="22" s="1"/>
  <c r="S99" i="22"/>
  <c r="O99" i="22" s="1"/>
  <c r="S25" i="22"/>
  <c r="O25" i="22" s="1"/>
  <c r="S67" i="22"/>
  <c r="O67" i="22" s="1"/>
  <c r="S46" i="22"/>
  <c r="O46" i="22" s="1"/>
  <c r="S56" i="22"/>
  <c r="O56" i="22" s="1"/>
  <c r="S89" i="22"/>
  <c r="O89" i="22" s="1"/>
  <c r="S22" i="30"/>
  <c r="O22" i="30" s="1"/>
  <c r="S26" i="30"/>
  <c r="O26" i="30" s="1"/>
  <c r="S65" i="30"/>
  <c r="O65" i="30" s="1"/>
  <c r="S98" i="30"/>
  <c r="O98" i="30" s="1"/>
  <c r="S84" i="31"/>
  <c r="O84" i="31" s="1"/>
  <c r="S55" i="31"/>
  <c r="O55" i="31" s="1"/>
  <c r="S45" i="32"/>
  <c r="O45" i="32" s="1"/>
  <c r="S94" i="32"/>
  <c r="O94" i="32" s="1"/>
  <c r="S63" i="32"/>
  <c r="O63" i="32" s="1"/>
  <c r="S58" i="32"/>
  <c r="O58" i="32" s="1"/>
  <c r="S92" i="32"/>
  <c r="O92" i="32" s="1"/>
  <c r="S52" i="32"/>
  <c r="O52" i="32" s="1"/>
  <c r="S12" i="32"/>
  <c r="O12" i="32" s="1"/>
  <c r="S96" i="32"/>
  <c r="O96" i="32" s="1"/>
  <c r="S32" i="33"/>
  <c r="O32" i="33" s="1"/>
  <c r="S26" i="33"/>
  <c r="O26" i="33" s="1"/>
  <c r="S95" i="33"/>
  <c r="O95" i="33" s="1"/>
  <c r="Q114" i="32"/>
  <c r="S42" i="31"/>
  <c r="O42" i="31" s="1"/>
  <c r="S67" i="31"/>
  <c r="O67" i="31" s="1"/>
  <c r="S111" i="31"/>
  <c r="O111" i="31" s="1"/>
  <c r="S39" i="31"/>
  <c r="O39" i="31" s="1"/>
  <c r="S105" i="32"/>
  <c r="O105" i="32" s="1"/>
  <c r="S68" i="32"/>
  <c r="O68" i="32" s="1"/>
  <c r="S113" i="32"/>
  <c r="O113" i="32" s="1"/>
  <c r="S79" i="32"/>
  <c r="O79" i="32" s="1"/>
  <c r="S46" i="32"/>
  <c r="O46" i="32" s="1"/>
  <c r="S90" i="32"/>
  <c r="O90" i="32" s="1"/>
  <c r="S103" i="33"/>
  <c r="O103" i="33" s="1"/>
  <c r="S68" i="33"/>
  <c r="O68" i="33" s="1"/>
  <c r="S13" i="33"/>
  <c r="O13" i="33" s="1"/>
  <c r="S57" i="33"/>
  <c r="O57" i="33" s="1"/>
  <c r="S87" i="33"/>
  <c r="O87" i="33" s="1"/>
  <c r="S100" i="22"/>
  <c r="O100" i="22" s="1"/>
  <c r="Q47" i="31"/>
  <c r="Q47" i="28"/>
  <c r="S22" i="22"/>
  <c r="O22" i="22" s="1"/>
  <c r="S10" i="30"/>
  <c r="O10" i="30" s="1"/>
  <c r="S70" i="30"/>
  <c r="O70" i="30" s="1"/>
  <c r="S112" i="30"/>
  <c r="O112" i="30" s="1"/>
  <c r="S60" i="30"/>
  <c r="O60" i="30" s="1"/>
  <c r="S34" i="31"/>
  <c r="O34" i="31" s="1"/>
  <c r="S78" i="31"/>
  <c r="O78" i="31" s="1"/>
  <c r="S22" i="31"/>
  <c r="O22" i="31" s="1"/>
  <c r="S93" i="32"/>
  <c r="O93" i="32" s="1"/>
  <c r="S88" i="32"/>
  <c r="O88" i="32" s="1"/>
  <c r="S9" i="32"/>
  <c r="O9" i="32" s="1"/>
  <c r="S39" i="32"/>
  <c r="O39" i="32" s="1"/>
  <c r="S85" i="32"/>
  <c r="O85" i="32" s="1"/>
  <c r="S42" i="33"/>
  <c r="O42" i="33" s="1"/>
  <c r="S80" i="33"/>
  <c r="O80" i="33" s="1"/>
  <c r="S109" i="33"/>
  <c r="O109" i="33" s="1"/>
  <c r="S33" i="33"/>
  <c r="O33" i="33" s="1"/>
  <c r="S10" i="33"/>
  <c r="O10" i="33" s="1"/>
  <c r="S20" i="22"/>
  <c r="O20" i="22" s="1"/>
  <c r="Q47" i="26"/>
  <c r="R27" i="27"/>
  <c r="M87" i="35" s="1"/>
  <c r="R87" i="35" s="1"/>
  <c r="S14" i="22"/>
  <c r="O14" i="22" s="1"/>
  <c r="S40" i="22"/>
  <c r="O40" i="22" s="1"/>
  <c r="S33" i="22"/>
  <c r="O33" i="22" s="1"/>
  <c r="S42" i="30"/>
  <c r="O42" i="30" s="1"/>
  <c r="S12" i="22"/>
  <c r="O12" i="22" s="1"/>
  <c r="S111" i="22"/>
  <c r="O111" i="22" s="1"/>
  <c r="S110" i="22"/>
  <c r="O110" i="22" s="1"/>
  <c r="S13" i="30"/>
  <c r="O13" i="30" s="1"/>
  <c r="S69" i="30"/>
  <c r="O69" i="30" s="1"/>
  <c r="S103" i="30"/>
  <c r="O103" i="30" s="1"/>
  <c r="S64" i="30"/>
  <c r="O64" i="30" s="1"/>
  <c r="S58" i="30"/>
  <c r="O58" i="30" s="1"/>
  <c r="S10" i="31"/>
  <c r="O10" i="31" s="1"/>
  <c r="S70" i="31"/>
  <c r="O70" i="31" s="1"/>
  <c r="S37" i="31"/>
  <c r="O37" i="31" s="1"/>
  <c r="S70" i="32"/>
  <c r="O70" i="32" s="1"/>
  <c r="S102" i="32"/>
  <c r="O102" i="32" s="1"/>
  <c r="S33" i="32"/>
  <c r="O33" i="32" s="1"/>
  <c r="S64" i="32"/>
  <c r="O64" i="32" s="1"/>
  <c r="S41" i="32"/>
  <c r="O41" i="32" s="1"/>
  <c r="S57" i="32"/>
  <c r="O57" i="32" s="1"/>
  <c r="S36" i="32"/>
  <c r="O36" i="32" s="1"/>
  <c r="S13" i="32"/>
  <c r="O13" i="32" s="1"/>
  <c r="S99" i="32"/>
  <c r="O99" i="32" s="1"/>
  <c r="S52" i="33"/>
  <c r="O52" i="33" s="1"/>
  <c r="S99" i="33"/>
  <c r="O99" i="33" s="1"/>
  <c r="S88" i="33"/>
  <c r="O88" i="33" s="1"/>
  <c r="S21" i="33"/>
  <c r="O21" i="33" s="1"/>
  <c r="S24" i="33"/>
  <c r="O24" i="33" s="1"/>
  <c r="S11" i="33"/>
  <c r="O11" i="33" s="1"/>
  <c r="S22" i="29"/>
  <c r="O22" i="29" s="1"/>
  <c r="S97" i="30"/>
  <c r="O97" i="30" s="1"/>
  <c r="R27" i="30"/>
  <c r="M201" i="35" s="1"/>
  <c r="R201" i="35" s="1"/>
  <c r="S54" i="22"/>
  <c r="O54" i="22" s="1"/>
  <c r="S21" i="22"/>
  <c r="O21" i="22" s="1"/>
  <c r="S38" i="30"/>
  <c r="O38" i="30" s="1"/>
  <c r="S9" i="30"/>
  <c r="O9" i="30" s="1"/>
  <c r="S35" i="22"/>
  <c r="O35" i="22" s="1"/>
  <c r="S57" i="22"/>
  <c r="O57" i="22" s="1"/>
  <c r="S113" i="22"/>
  <c r="O113" i="22" s="1"/>
  <c r="S81" i="22"/>
  <c r="O81" i="22" s="1"/>
  <c r="S91" i="22"/>
  <c r="O91" i="22" s="1"/>
  <c r="S37" i="22"/>
  <c r="O37" i="22" s="1"/>
  <c r="S69" i="22"/>
  <c r="O69" i="22" s="1"/>
  <c r="S84" i="22"/>
  <c r="O84" i="22" s="1"/>
  <c r="S94" i="22"/>
  <c r="O94" i="22" s="1"/>
  <c r="S64" i="22"/>
  <c r="O64" i="22" s="1"/>
  <c r="S39" i="22"/>
  <c r="O39" i="22" s="1"/>
  <c r="S10" i="22"/>
  <c r="O10" i="22" s="1"/>
  <c r="S97" i="22"/>
  <c r="O97" i="22" s="1"/>
  <c r="S102" i="22"/>
  <c r="O102" i="22" s="1"/>
  <c r="S59" i="22"/>
  <c r="O59" i="22" s="1"/>
  <c r="S95" i="22"/>
  <c r="O95" i="22" s="1"/>
  <c r="S23" i="30"/>
  <c r="O23" i="30" s="1"/>
  <c r="S85" i="30"/>
  <c r="O85" i="30" s="1"/>
  <c r="S109" i="30"/>
  <c r="O109" i="30" s="1"/>
  <c r="S59" i="30"/>
  <c r="O59" i="30" s="1"/>
  <c r="S91" i="30"/>
  <c r="O91" i="30" s="1"/>
  <c r="S33" i="30"/>
  <c r="O33" i="30" s="1"/>
  <c r="S11" i="31"/>
  <c r="O11" i="31" s="1"/>
  <c r="S66" i="31"/>
  <c r="O66" i="31" s="1"/>
  <c r="S43" i="32"/>
  <c r="O43" i="32" s="1"/>
  <c r="S21" i="32"/>
  <c r="O21" i="32" s="1"/>
  <c r="S97" i="32"/>
  <c r="O97" i="32" s="1"/>
  <c r="S37" i="33"/>
  <c r="O37" i="33" s="1"/>
  <c r="S54" i="33"/>
  <c r="O54" i="33" s="1"/>
  <c r="S34" i="33"/>
  <c r="O34" i="33" s="1"/>
  <c r="S77" i="33"/>
  <c r="O77" i="33" s="1"/>
  <c r="S101" i="33"/>
  <c r="O101" i="33" s="1"/>
  <c r="S87" i="22"/>
  <c r="O87" i="22" s="1"/>
  <c r="S35" i="30"/>
  <c r="O35" i="30" s="1"/>
  <c r="S113" i="26"/>
  <c r="O113" i="26" s="1"/>
  <c r="Q47" i="32"/>
  <c r="S109" i="22"/>
  <c r="O109" i="22" s="1"/>
  <c r="S68" i="22"/>
  <c r="O68" i="22" s="1"/>
  <c r="S26" i="22"/>
  <c r="O26" i="22" s="1"/>
  <c r="S58" i="22"/>
  <c r="O58" i="22" s="1"/>
  <c r="S66" i="22"/>
  <c r="O66" i="22" s="1"/>
  <c r="S41" i="22"/>
  <c r="O41" i="22" s="1"/>
  <c r="S32" i="22"/>
  <c r="O32" i="22" s="1"/>
  <c r="S98" i="22"/>
  <c r="O98" i="22" s="1"/>
  <c r="S82" i="22"/>
  <c r="O82" i="22" s="1"/>
  <c r="S52" i="22"/>
  <c r="O52" i="22" s="1"/>
  <c r="S80" i="30"/>
  <c r="O80" i="30" s="1"/>
  <c r="S39" i="30"/>
  <c r="O39" i="30" s="1"/>
  <c r="S41" i="30"/>
  <c r="O41" i="30" s="1"/>
  <c r="S99" i="30"/>
  <c r="O99" i="30" s="1"/>
  <c r="S46" i="31"/>
  <c r="O46" i="31" s="1"/>
  <c r="S64" i="31"/>
  <c r="O64" i="31" s="1"/>
  <c r="S22" i="32"/>
  <c r="O22" i="32" s="1"/>
  <c r="S106" i="32"/>
  <c r="O106" i="32" s="1"/>
  <c r="S20" i="32"/>
  <c r="O20" i="32" s="1"/>
  <c r="S103" i="32"/>
  <c r="O103" i="32" s="1"/>
  <c r="S24" i="32"/>
  <c r="O24" i="32" s="1"/>
  <c r="S89" i="32"/>
  <c r="O89" i="32" s="1"/>
  <c r="S104" i="32"/>
  <c r="O104" i="32" s="1"/>
  <c r="S10" i="32"/>
  <c r="O10" i="32" s="1"/>
  <c r="S23" i="32"/>
  <c r="O23" i="32" s="1"/>
  <c r="S46" i="33"/>
  <c r="O46" i="33" s="1"/>
  <c r="S81" i="33"/>
  <c r="O81" i="33" s="1"/>
  <c r="S106" i="33"/>
  <c r="O106" i="33" s="1"/>
  <c r="S79" i="33"/>
  <c r="O79" i="33" s="1"/>
  <c r="S100" i="33"/>
  <c r="O100" i="33" s="1"/>
  <c r="S45" i="33"/>
  <c r="O45" i="33" s="1"/>
  <c r="S63" i="33"/>
  <c r="O63" i="33" s="1"/>
  <c r="S93" i="30"/>
  <c r="O93" i="30" s="1"/>
  <c r="R47" i="22"/>
  <c r="M12" i="35" s="1"/>
  <c r="R12" i="35" s="1"/>
  <c r="S85" i="22"/>
  <c r="O85" i="22" s="1"/>
  <c r="R15" i="22"/>
  <c r="M10" i="35" s="1"/>
  <c r="R15" i="28"/>
  <c r="M124" i="35" s="1"/>
  <c r="S96" i="29"/>
  <c r="O96" i="29" s="1"/>
  <c r="S63" i="27"/>
  <c r="O63" i="27" s="1"/>
  <c r="S113" i="27"/>
  <c r="O113" i="27" s="1"/>
  <c r="S99" i="27"/>
  <c r="O99" i="27" s="1"/>
  <c r="S38" i="27"/>
  <c r="O38" i="27" s="1"/>
  <c r="S79" i="27"/>
  <c r="O79" i="27" s="1"/>
  <c r="S89" i="27"/>
  <c r="O89" i="27" s="1"/>
  <c r="S95" i="27"/>
  <c r="O95" i="27" s="1"/>
  <c r="S32" i="27"/>
  <c r="O32" i="27" s="1"/>
  <c r="S87" i="27"/>
  <c r="O87" i="27" s="1"/>
  <c r="S93" i="27"/>
  <c r="O93" i="27" s="1"/>
  <c r="S70" i="27"/>
  <c r="O70" i="27" s="1"/>
  <c r="S102" i="27"/>
  <c r="O102" i="27" s="1"/>
  <c r="S82" i="27"/>
  <c r="O82" i="27" s="1"/>
  <c r="S105" i="27"/>
  <c r="O105" i="27" s="1"/>
  <c r="S39" i="27"/>
  <c r="O39" i="27" s="1"/>
  <c r="S96" i="27"/>
  <c r="O96" i="27" s="1"/>
  <c r="S111" i="27"/>
  <c r="O111" i="27" s="1"/>
  <c r="S90" i="27"/>
  <c r="O90" i="27" s="1"/>
  <c r="S94" i="27"/>
  <c r="O94" i="27" s="1"/>
  <c r="S78" i="27"/>
  <c r="O78" i="27" s="1"/>
  <c r="S58" i="27"/>
  <c r="O58" i="27" s="1"/>
  <c r="S106" i="27"/>
  <c r="O106" i="27" s="1"/>
  <c r="S44" i="27"/>
  <c r="O44" i="27" s="1"/>
  <c r="S65" i="27"/>
  <c r="O65" i="27" s="1"/>
  <c r="S112" i="27"/>
  <c r="O112" i="27" s="1"/>
  <c r="S84" i="27"/>
  <c r="O84" i="27" s="1"/>
  <c r="S100" i="27"/>
  <c r="O100" i="27" s="1"/>
  <c r="S67" i="27"/>
  <c r="O67" i="27" s="1"/>
  <c r="S68" i="31"/>
  <c r="O68" i="31" s="1"/>
  <c r="S63" i="31"/>
  <c r="O63" i="31" s="1"/>
  <c r="S91" i="31"/>
  <c r="O91" i="31" s="1"/>
  <c r="R104" i="35"/>
  <c r="S68" i="27"/>
  <c r="O68" i="27" s="1"/>
  <c r="S79" i="28"/>
  <c r="O79" i="28" s="1"/>
  <c r="S101" i="28"/>
  <c r="O101" i="28" s="1"/>
  <c r="S87" i="30"/>
  <c r="O87" i="30" s="1"/>
  <c r="R52" i="35"/>
  <c r="S85" i="31"/>
  <c r="O85" i="31" s="1"/>
  <c r="S60" i="31"/>
  <c r="O60" i="31" s="1"/>
  <c r="S61" i="31"/>
  <c r="O61" i="31" s="1"/>
  <c r="S59" i="31"/>
  <c r="O59" i="31" s="1"/>
  <c r="S52" i="31"/>
  <c r="O52" i="31" s="1"/>
  <c r="S43" i="31"/>
  <c r="O43" i="31" s="1"/>
  <c r="S24" i="31"/>
  <c r="O24" i="31" s="1"/>
  <c r="S22" i="33"/>
  <c r="O22" i="33" s="1"/>
  <c r="S12" i="33"/>
  <c r="O12" i="33" s="1"/>
  <c r="S9" i="33"/>
  <c r="O9" i="33" s="1"/>
  <c r="S92" i="33"/>
  <c r="O92" i="33" s="1"/>
  <c r="S64" i="27"/>
  <c r="O64" i="27" s="1"/>
  <c r="S108" i="28"/>
  <c r="O108" i="28" s="1"/>
  <c r="S97" i="28"/>
  <c r="O97" i="28" s="1"/>
  <c r="S83" i="30"/>
  <c r="O83" i="30" s="1"/>
  <c r="S38" i="32"/>
  <c r="O38" i="32" s="1"/>
  <c r="S56" i="32"/>
  <c r="O56" i="32" s="1"/>
  <c r="S32" i="30"/>
  <c r="O32" i="30" s="1"/>
  <c r="S95" i="30"/>
  <c r="O95" i="30" s="1"/>
  <c r="S82" i="30"/>
  <c r="O82" i="30" s="1"/>
  <c r="S106" i="30"/>
  <c r="O106" i="30" s="1"/>
  <c r="S94" i="30"/>
  <c r="O94" i="30" s="1"/>
  <c r="S92" i="30"/>
  <c r="O92" i="30" s="1"/>
  <c r="S83" i="28"/>
  <c r="O83" i="28" s="1"/>
  <c r="S113" i="28"/>
  <c r="O113" i="28" s="1"/>
  <c r="R59" i="35"/>
  <c r="S20" i="31"/>
  <c r="O20" i="31" s="1"/>
  <c r="S26" i="31"/>
  <c r="O26" i="31" s="1"/>
  <c r="S89" i="31"/>
  <c r="O89" i="31" s="1"/>
  <c r="S45" i="31"/>
  <c r="O45" i="31" s="1"/>
  <c r="S40" i="31"/>
  <c r="O40" i="31" s="1"/>
  <c r="S82" i="31"/>
  <c r="O82" i="31" s="1"/>
  <c r="S104" i="27"/>
  <c r="O104" i="27" s="1"/>
  <c r="S98" i="28"/>
  <c r="O98" i="28" s="1"/>
  <c r="S100" i="28"/>
  <c r="O100" i="28" s="1"/>
  <c r="S111" i="30"/>
  <c r="O111" i="30" s="1"/>
  <c r="R73" i="35"/>
  <c r="R97" i="35"/>
  <c r="S65" i="28"/>
  <c r="O65" i="28" s="1"/>
  <c r="S102" i="28"/>
  <c r="O102" i="28" s="1"/>
  <c r="S92" i="28"/>
  <c r="O92" i="28" s="1"/>
  <c r="S106" i="28"/>
  <c r="O106" i="28" s="1"/>
  <c r="S88" i="28"/>
  <c r="O88" i="28" s="1"/>
  <c r="S112" i="28"/>
  <c r="O112" i="28" s="1"/>
  <c r="S33" i="31"/>
  <c r="O33" i="31" s="1"/>
  <c r="S110" i="31"/>
  <c r="O110" i="31" s="1"/>
  <c r="S112" i="31"/>
  <c r="O112" i="31" s="1"/>
  <c r="S65" i="31"/>
  <c r="O65" i="31" s="1"/>
  <c r="S93" i="31"/>
  <c r="O93" i="31" s="1"/>
  <c r="S109" i="31"/>
  <c r="O109" i="31" s="1"/>
  <c r="S102" i="31"/>
  <c r="O102" i="31" s="1"/>
  <c r="S92" i="31"/>
  <c r="O92" i="31" s="1"/>
  <c r="S57" i="31"/>
  <c r="O57" i="31" s="1"/>
  <c r="S101" i="31"/>
  <c r="O101" i="31" s="1"/>
  <c r="S105" i="31"/>
  <c r="O105" i="31" s="1"/>
  <c r="S86" i="31"/>
  <c r="O86" i="31" s="1"/>
  <c r="S41" i="31"/>
  <c r="O41" i="31" s="1"/>
  <c r="S98" i="31"/>
  <c r="O98" i="31" s="1"/>
  <c r="S103" i="31"/>
  <c r="O103" i="31" s="1"/>
  <c r="S90" i="31"/>
  <c r="O90" i="31" s="1"/>
  <c r="S23" i="31"/>
  <c r="O23" i="31" s="1"/>
  <c r="S96" i="31"/>
  <c r="O96" i="31" s="1"/>
  <c r="S88" i="31"/>
  <c r="O88" i="31" s="1"/>
  <c r="S94" i="31"/>
  <c r="O94" i="31" s="1"/>
  <c r="S107" i="31"/>
  <c r="O107" i="31" s="1"/>
  <c r="S99" i="31"/>
  <c r="O99" i="31" s="1"/>
  <c r="S95" i="31"/>
  <c r="O95" i="31" s="1"/>
  <c r="S97" i="31"/>
  <c r="O97" i="31" s="1"/>
  <c r="S87" i="31"/>
  <c r="O87" i="31" s="1"/>
  <c r="S104" i="31"/>
  <c r="O104" i="31" s="1"/>
  <c r="S100" i="31"/>
  <c r="O100" i="31" s="1"/>
  <c r="S70" i="29"/>
  <c r="O70" i="29" s="1"/>
  <c r="S94" i="29"/>
  <c r="O94" i="29" s="1"/>
  <c r="R135" i="35"/>
  <c r="S90" i="28"/>
  <c r="O90" i="28" s="1"/>
  <c r="S95" i="28"/>
  <c r="O95" i="28" s="1"/>
  <c r="S98" i="29"/>
  <c r="O98" i="29" s="1"/>
  <c r="S60" i="28"/>
  <c r="O60" i="28" s="1"/>
  <c r="S53" i="31"/>
  <c r="O53" i="31" s="1"/>
  <c r="S9" i="31"/>
  <c r="O9" i="31" s="1"/>
  <c r="S12" i="31"/>
  <c r="O12" i="31" s="1"/>
  <c r="S113" i="31"/>
  <c r="O113" i="31" s="1"/>
  <c r="S58" i="33"/>
  <c r="O58" i="33" s="1"/>
  <c r="S82" i="33"/>
  <c r="O82" i="33" s="1"/>
  <c r="S90" i="33"/>
  <c r="O90" i="33" s="1"/>
  <c r="S110" i="33"/>
  <c r="O110" i="33" s="1"/>
  <c r="S56" i="33"/>
  <c r="O56" i="33" s="1"/>
  <c r="S14" i="33"/>
  <c r="O14" i="33" s="1"/>
  <c r="S95" i="26"/>
  <c r="O95" i="26" s="1"/>
  <c r="S103" i="27"/>
  <c r="O103" i="27" s="1"/>
  <c r="S41" i="28"/>
  <c r="O41" i="28" s="1"/>
  <c r="S103" i="28"/>
  <c r="O103" i="28" s="1"/>
  <c r="S62" i="30"/>
  <c r="O62" i="30" s="1"/>
  <c r="S36" i="30"/>
  <c r="O36" i="30" s="1"/>
  <c r="R15" i="26"/>
  <c r="M48" i="35" s="1"/>
  <c r="S69" i="27"/>
  <c r="O69" i="27" s="1"/>
  <c r="S96" i="26"/>
  <c r="O96" i="26" s="1"/>
  <c r="S110" i="28"/>
  <c r="O110" i="28" s="1"/>
  <c r="S84" i="28"/>
  <c r="O84" i="28" s="1"/>
  <c r="Q71" i="22"/>
  <c r="S66" i="27"/>
  <c r="O66" i="27" s="1"/>
  <c r="S37" i="26"/>
  <c r="O37" i="26" s="1"/>
  <c r="S109" i="27"/>
  <c r="O109" i="27" s="1"/>
  <c r="S94" i="28"/>
  <c r="O94" i="28" s="1"/>
  <c r="S58" i="28"/>
  <c r="O58" i="28" s="1"/>
  <c r="S56" i="30"/>
  <c r="O56" i="30" s="1"/>
  <c r="R71" i="22"/>
  <c r="M13" i="35" s="1"/>
  <c r="R13" i="35" s="1"/>
  <c r="R325" i="35"/>
  <c r="T328" i="35"/>
  <c r="P332" i="35"/>
  <c r="P318" i="35"/>
  <c r="T314" i="35"/>
  <c r="T335" i="35"/>
  <c r="P339" i="35"/>
  <c r="P325" i="35"/>
  <c r="T321" i="35"/>
  <c r="P311" i="35"/>
  <c r="T307" i="35"/>
  <c r="R311" i="35"/>
  <c r="T269" i="35"/>
  <c r="P273" i="35"/>
  <c r="T276" i="35"/>
  <c r="P280" i="35"/>
  <c r="T297" i="35"/>
  <c r="P301" i="35"/>
  <c r="T290" i="35"/>
  <c r="P294" i="35"/>
  <c r="P287" i="35"/>
  <c r="T283" i="35"/>
  <c r="R301" i="35"/>
  <c r="R287" i="35"/>
  <c r="P263" i="35"/>
  <c r="T259" i="35"/>
  <c r="P249" i="35"/>
  <c r="T245" i="35"/>
  <c r="P235" i="35"/>
  <c r="T231" i="35"/>
  <c r="T252" i="35"/>
  <c r="P256" i="35"/>
  <c r="P242" i="35"/>
  <c r="T238" i="35"/>
  <c r="T200" i="35"/>
  <c r="P204" i="35"/>
  <c r="T214" i="35"/>
  <c r="P218" i="35"/>
  <c r="P225" i="35"/>
  <c r="T221" i="35"/>
  <c r="P197" i="35"/>
  <c r="T193" i="35"/>
  <c r="P211" i="35"/>
  <c r="T207" i="35"/>
  <c r="R211" i="35"/>
  <c r="X9" i="33"/>
  <c r="X20" i="33"/>
  <c r="AG32" i="33"/>
  <c r="X32" i="33"/>
  <c r="X52" i="33"/>
  <c r="X52" i="32"/>
  <c r="AP9" i="32"/>
  <c r="AP32" i="32"/>
  <c r="D52" i="32"/>
  <c r="D32" i="32"/>
  <c r="AG20" i="32"/>
  <c r="X32" i="31"/>
  <c r="AP20" i="31"/>
  <c r="AP52" i="31"/>
  <c r="X20" i="31"/>
  <c r="X52" i="30"/>
  <c r="AP52" i="30"/>
  <c r="AG52" i="30"/>
  <c r="D32" i="30"/>
  <c r="X20" i="30"/>
  <c r="AG9" i="30"/>
  <c r="AP32" i="30"/>
  <c r="D52" i="29"/>
  <c r="X9" i="29"/>
  <c r="X20" i="29"/>
  <c r="AP32" i="28"/>
  <c r="AG9" i="28"/>
  <c r="AG32" i="28"/>
  <c r="X9" i="28"/>
  <c r="AP20" i="28"/>
  <c r="X20" i="28"/>
  <c r="AP9" i="28"/>
  <c r="AP9" i="27"/>
  <c r="AG20" i="27"/>
  <c r="AG32" i="27"/>
  <c r="AG52" i="27"/>
  <c r="AP32" i="27"/>
  <c r="D52" i="26"/>
  <c r="AK15" i="26"/>
  <c r="AG9" i="26"/>
  <c r="X52" i="26"/>
  <c r="D9" i="26"/>
  <c r="AG20" i="26"/>
  <c r="AG32" i="26"/>
  <c r="O32" i="26"/>
  <c r="X20" i="26"/>
  <c r="AP32" i="22"/>
  <c r="AP9" i="22"/>
  <c r="AG9" i="22"/>
  <c r="X9" i="22"/>
  <c r="D52" i="22"/>
  <c r="D20" i="22"/>
  <c r="D9" i="22"/>
  <c r="D32" i="22"/>
  <c r="AP15" i="30" l="1"/>
  <c r="AB27" i="26"/>
  <c r="AP16" i="30"/>
  <c r="AB27" i="28"/>
  <c r="AT27" i="31"/>
  <c r="AK27" i="26"/>
  <c r="AG27" i="27"/>
  <c r="AP27" i="31"/>
  <c r="AG27" i="26"/>
  <c r="AB47" i="22"/>
  <c r="D16" i="22"/>
  <c r="H15" i="22"/>
  <c r="H15" i="32"/>
  <c r="AG27" i="29"/>
  <c r="D9" i="32"/>
  <c r="D15" i="32" s="1"/>
  <c r="AT15" i="27"/>
  <c r="AP27" i="27"/>
  <c r="AT15" i="31"/>
  <c r="U335" i="35"/>
  <c r="U238" i="35"/>
  <c r="X27" i="26"/>
  <c r="X15" i="26"/>
  <c r="X27" i="22"/>
  <c r="R214" i="35"/>
  <c r="U214" i="35"/>
  <c r="R48" i="35"/>
  <c r="U48" i="35"/>
  <c r="R24" i="35"/>
  <c r="U24" i="35"/>
  <c r="R145" i="35"/>
  <c r="U145" i="35"/>
  <c r="R62" i="35"/>
  <c r="U62" i="35"/>
  <c r="R138" i="35"/>
  <c r="U138" i="35"/>
  <c r="R107" i="35"/>
  <c r="U107" i="35"/>
  <c r="R69" i="35"/>
  <c r="U69" i="35"/>
  <c r="R117" i="35"/>
  <c r="U117" i="35"/>
  <c r="R131" i="35"/>
  <c r="U131" i="35"/>
  <c r="R315" i="35"/>
  <c r="U314" i="35"/>
  <c r="U259" i="35"/>
  <c r="U297" i="35"/>
  <c r="R100" i="35"/>
  <c r="U100" i="35"/>
  <c r="X16" i="26"/>
  <c r="U283" i="35"/>
  <c r="R86" i="35"/>
  <c r="U86" i="35"/>
  <c r="AT27" i="22"/>
  <c r="AB15" i="26"/>
  <c r="R200" i="35"/>
  <c r="U200" i="35"/>
  <c r="R93" i="35"/>
  <c r="U93" i="35"/>
  <c r="U252" i="35"/>
  <c r="R176" i="35"/>
  <c r="U176" i="35"/>
  <c r="U269" i="35"/>
  <c r="U245" i="35"/>
  <c r="R79" i="35"/>
  <c r="U79" i="35"/>
  <c r="R17" i="35"/>
  <c r="U17" i="35"/>
  <c r="AT47" i="27"/>
  <c r="AB15" i="22"/>
  <c r="AT15" i="22"/>
  <c r="AG47" i="26"/>
  <c r="AK15" i="27"/>
  <c r="R55" i="35"/>
  <c r="U55" i="35"/>
  <c r="R207" i="35"/>
  <c r="U207" i="35"/>
  <c r="R183" i="35"/>
  <c r="U183" i="35"/>
  <c r="U307" i="35"/>
  <c r="U328" i="35"/>
  <c r="AB15" i="30"/>
  <c r="R162" i="35"/>
  <c r="U162" i="35"/>
  <c r="U290" i="35"/>
  <c r="U321" i="35"/>
  <c r="R221" i="35"/>
  <c r="U221" i="35"/>
  <c r="R193" i="35"/>
  <c r="U193" i="35"/>
  <c r="R3" i="35"/>
  <c r="U3" i="35"/>
  <c r="AT27" i="27"/>
  <c r="R124" i="35"/>
  <c r="U124" i="35"/>
  <c r="AT71" i="22"/>
  <c r="R10" i="35"/>
  <c r="U10" i="35"/>
  <c r="R31" i="35"/>
  <c r="U31" i="35"/>
  <c r="U276" i="35"/>
  <c r="R155" i="35"/>
  <c r="U155" i="35"/>
  <c r="R169" i="35"/>
  <c r="U169" i="35"/>
  <c r="U41" i="35"/>
  <c r="U231" i="35"/>
  <c r="O27" i="26"/>
  <c r="D114" i="22"/>
  <c r="S27" i="27"/>
  <c r="AP71" i="27"/>
  <c r="AP114" i="22"/>
  <c r="AT71" i="27"/>
  <c r="O20" i="27"/>
  <c r="AT47" i="22"/>
  <c r="AK27" i="30"/>
  <c r="H15" i="33"/>
  <c r="H27" i="26"/>
  <c r="AP47" i="29"/>
  <c r="AP71" i="22"/>
  <c r="AK47" i="26"/>
  <c r="AG71" i="27"/>
  <c r="S27" i="26"/>
  <c r="AK71" i="27"/>
  <c r="AK15" i="29"/>
  <c r="H15" i="26"/>
  <c r="AB15" i="28"/>
  <c r="H15" i="27"/>
  <c r="AG27" i="28"/>
  <c r="AP114" i="31"/>
  <c r="R159" i="35"/>
  <c r="AK27" i="32"/>
  <c r="H27" i="32"/>
  <c r="AP71" i="31"/>
  <c r="AT71" i="31"/>
  <c r="AP47" i="31"/>
  <c r="AT47" i="31"/>
  <c r="D15" i="29"/>
  <c r="AK15" i="28"/>
  <c r="X114" i="26"/>
  <c r="D114" i="26"/>
  <c r="D27" i="22"/>
  <c r="X47" i="29"/>
  <c r="D27" i="32"/>
  <c r="X27" i="29"/>
  <c r="AP27" i="22"/>
  <c r="AK27" i="22"/>
  <c r="D27" i="30"/>
  <c r="H71" i="22"/>
  <c r="AK71" i="26"/>
  <c r="X47" i="28"/>
  <c r="AB71" i="29"/>
  <c r="X71" i="26"/>
  <c r="AB47" i="28"/>
  <c r="AB27" i="29"/>
  <c r="AB27" i="30"/>
  <c r="D47" i="22"/>
  <c r="H47" i="22"/>
  <c r="AB47" i="29"/>
  <c r="X71" i="22"/>
  <c r="H47" i="26"/>
  <c r="H71" i="26"/>
  <c r="D27" i="26"/>
  <c r="AB71" i="22"/>
  <c r="D71" i="26"/>
  <c r="AB27" i="22"/>
  <c r="D47" i="26"/>
  <c r="H47" i="32"/>
  <c r="H27" i="22"/>
  <c r="D27" i="31"/>
  <c r="X47" i="22"/>
  <c r="AB15" i="33"/>
  <c r="X114" i="22"/>
  <c r="AP47" i="27"/>
  <c r="R294" i="35"/>
  <c r="H15" i="29"/>
  <c r="H27" i="31"/>
  <c r="H47" i="31"/>
  <c r="X71" i="29"/>
  <c r="D47" i="31"/>
  <c r="X47" i="26"/>
  <c r="H47" i="27"/>
  <c r="D47" i="27"/>
  <c r="D16" i="29"/>
  <c r="O27" i="27"/>
  <c r="R28" i="35"/>
  <c r="R242" i="35"/>
  <c r="AT15" i="30"/>
  <c r="R218" i="35"/>
  <c r="H71" i="33"/>
  <c r="R7" i="35"/>
  <c r="X27" i="27"/>
  <c r="R45" i="35"/>
  <c r="H27" i="29"/>
  <c r="R35" i="35"/>
  <c r="R90" i="35"/>
  <c r="AP114" i="27"/>
  <c r="AG27" i="31"/>
  <c r="AG71" i="26"/>
  <c r="AB47" i="26"/>
  <c r="AT15" i="33"/>
  <c r="AP27" i="29"/>
  <c r="D27" i="33"/>
  <c r="D27" i="28"/>
  <c r="X27" i="33"/>
  <c r="AG114" i="27"/>
  <c r="AG27" i="30"/>
  <c r="AP27" i="30"/>
  <c r="R332" i="35"/>
  <c r="AB15" i="31"/>
  <c r="X27" i="31"/>
  <c r="D15" i="28"/>
  <c r="AG27" i="32"/>
  <c r="AP27" i="26"/>
  <c r="AG71" i="22"/>
  <c r="AK27" i="33"/>
  <c r="AB27" i="27"/>
  <c r="X71" i="31"/>
  <c r="AB71" i="28"/>
  <c r="AK15" i="22"/>
  <c r="AP47" i="22"/>
  <c r="R235" i="35"/>
  <c r="AP27" i="28"/>
  <c r="AK47" i="27"/>
  <c r="AT71" i="26"/>
  <c r="X47" i="33"/>
  <c r="R111" i="35"/>
  <c r="X114" i="27"/>
  <c r="AG114" i="32"/>
  <c r="D71" i="31"/>
  <c r="X114" i="28"/>
  <c r="AP114" i="26"/>
  <c r="AP114" i="30"/>
  <c r="AG114" i="30"/>
  <c r="AG114" i="26"/>
  <c r="AG71" i="32"/>
  <c r="O27" i="29"/>
  <c r="AG114" i="22"/>
  <c r="X114" i="30"/>
  <c r="AB71" i="26"/>
  <c r="AK71" i="31"/>
  <c r="AT27" i="28"/>
  <c r="AK71" i="28"/>
  <c r="R142" i="35"/>
  <c r="H47" i="29"/>
  <c r="AP47" i="26"/>
  <c r="AT47" i="29"/>
  <c r="AT15" i="28"/>
  <c r="AT71" i="28"/>
  <c r="AT27" i="30"/>
  <c r="AK71" i="30"/>
  <c r="AK47" i="31"/>
  <c r="AB27" i="33"/>
  <c r="AP71" i="28"/>
  <c r="S47" i="26"/>
  <c r="AK27" i="27"/>
  <c r="AP71" i="29"/>
  <c r="AG47" i="30"/>
  <c r="AG71" i="30"/>
  <c r="AK47" i="32"/>
  <c r="D71" i="33"/>
  <c r="AK15" i="31"/>
  <c r="AG47" i="32"/>
  <c r="S15" i="26"/>
  <c r="H27" i="30"/>
  <c r="AB71" i="33"/>
  <c r="AP27" i="33"/>
  <c r="AK27" i="28"/>
  <c r="AT71" i="29"/>
  <c r="AT15" i="29"/>
  <c r="AK47" i="30"/>
  <c r="AT71" i="30"/>
  <c r="AK15" i="32"/>
  <c r="X71" i="33"/>
  <c r="AK47" i="22"/>
  <c r="AP71" i="30"/>
  <c r="R180" i="35"/>
  <c r="AB15" i="27"/>
  <c r="X71" i="28"/>
  <c r="AP47" i="28"/>
  <c r="AK71" i="32"/>
  <c r="AB47" i="33"/>
  <c r="AG27" i="33"/>
  <c r="AP47" i="30"/>
  <c r="H15" i="31"/>
  <c r="R339" i="35"/>
  <c r="H71" i="30"/>
  <c r="H27" i="28"/>
  <c r="AB71" i="27"/>
  <c r="AT47" i="28"/>
  <c r="D27" i="27"/>
  <c r="AT27" i="26"/>
  <c r="D71" i="30"/>
  <c r="AB15" i="32"/>
  <c r="H47" i="28"/>
  <c r="AT27" i="29"/>
  <c r="H27" i="33"/>
  <c r="AT47" i="30"/>
  <c r="AB15" i="29"/>
  <c r="AK15" i="30"/>
  <c r="AG47" i="27"/>
  <c r="D47" i="28"/>
  <c r="AG47" i="31"/>
  <c r="D114" i="30"/>
  <c r="AG15" i="33"/>
  <c r="X114" i="33"/>
  <c r="AP114" i="32"/>
  <c r="AP71" i="26"/>
  <c r="O71" i="26"/>
  <c r="D16" i="28"/>
  <c r="S71" i="26"/>
  <c r="S15" i="27"/>
  <c r="AK27" i="29"/>
  <c r="D71" i="29"/>
  <c r="R149" i="35"/>
  <c r="H71" i="29"/>
  <c r="AT15" i="32"/>
  <c r="AP71" i="33"/>
  <c r="AG114" i="29"/>
  <c r="D114" i="32"/>
  <c r="X27" i="32"/>
  <c r="D114" i="28"/>
  <c r="X47" i="32"/>
  <c r="X114" i="32"/>
  <c r="D114" i="29"/>
  <c r="D47" i="33"/>
  <c r="S27" i="30"/>
  <c r="X71" i="27"/>
  <c r="X27" i="30"/>
  <c r="AP114" i="29"/>
  <c r="D114" i="33"/>
  <c r="AP27" i="32"/>
  <c r="AT27" i="32"/>
  <c r="D47" i="29"/>
  <c r="D114" i="31"/>
  <c r="D27" i="29"/>
  <c r="AK71" i="22"/>
  <c r="D47" i="32"/>
  <c r="AK27" i="31"/>
  <c r="AB47" i="27"/>
  <c r="AG71" i="29"/>
  <c r="AT47" i="33"/>
  <c r="H71" i="28"/>
  <c r="AK71" i="29"/>
  <c r="AT47" i="32"/>
  <c r="R280" i="35"/>
  <c r="D71" i="28"/>
  <c r="AG47" i="22"/>
  <c r="X47" i="27"/>
  <c r="AB71" i="30"/>
  <c r="X9" i="31"/>
  <c r="W123" i="31" s="1"/>
  <c r="AP20" i="32"/>
  <c r="AO123" i="32" s="1"/>
  <c r="O27" i="31"/>
  <c r="AG71" i="28"/>
  <c r="X71" i="30"/>
  <c r="AG71" i="31"/>
  <c r="AP47" i="32"/>
  <c r="AT27" i="33"/>
  <c r="O27" i="30"/>
  <c r="AP71" i="32"/>
  <c r="AG20" i="33"/>
  <c r="AF123" i="33" s="1"/>
  <c r="AB27" i="31"/>
  <c r="H27" i="27"/>
  <c r="O20" i="30"/>
  <c r="N123" i="30" s="1"/>
  <c r="AB47" i="31"/>
  <c r="X71" i="32"/>
  <c r="H47" i="33"/>
  <c r="AG16" i="33"/>
  <c r="AK71" i="33"/>
  <c r="AB47" i="32"/>
  <c r="AB71" i="32"/>
  <c r="X47" i="31"/>
  <c r="AT71" i="32"/>
  <c r="AB27" i="32"/>
  <c r="AG71" i="33"/>
  <c r="H15" i="28"/>
  <c r="H71" i="31"/>
  <c r="AT47" i="26"/>
  <c r="AT15" i="26"/>
  <c r="S15" i="28"/>
  <c r="AK15" i="33"/>
  <c r="AP114" i="33"/>
  <c r="X114" i="29"/>
  <c r="AP114" i="28"/>
  <c r="AG114" i="33"/>
  <c r="AG114" i="31"/>
  <c r="AG47" i="29"/>
  <c r="AG114" i="28"/>
  <c r="X114" i="31"/>
  <c r="D114" i="27"/>
  <c r="AP47" i="33"/>
  <c r="AK47" i="28"/>
  <c r="AG47" i="28"/>
  <c r="AG47" i="33"/>
  <c r="S27" i="29"/>
  <c r="AK47" i="33"/>
  <c r="S15" i="29"/>
  <c r="O27" i="28"/>
  <c r="R204" i="35"/>
  <c r="AB47" i="30"/>
  <c r="D71" i="32"/>
  <c r="AK47" i="29"/>
  <c r="H71" i="32"/>
  <c r="D71" i="27"/>
  <c r="X47" i="30"/>
  <c r="D47" i="30"/>
  <c r="H71" i="27"/>
  <c r="H47" i="30"/>
  <c r="AT71" i="33"/>
  <c r="H15" i="30"/>
  <c r="AB71" i="31"/>
  <c r="O27" i="32"/>
  <c r="S27" i="28"/>
  <c r="O47" i="29"/>
  <c r="S47" i="29"/>
  <c r="O9" i="29"/>
  <c r="N123" i="29" s="1"/>
  <c r="O47" i="27"/>
  <c r="O71" i="29"/>
  <c r="S27" i="31"/>
  <c r="S47" i="27"/>
  <c r="O47" i="26"/>
  <c r="O114" i="26"/>
  <c r="O47" i="30"/>
  <c r="S71" i="33"/>
  <c r="S47" i="22"/>
  <c r="O47" i="31"/>
  <c r="O114" i="30"/>
  <c r="O114" i="32"/>
  <c r="O71" i="22"/>
  <c r="O27" i="22"/>
  <c r="O114" i="22"/>
  <c r="O71" i="30"/>
  <c r="S47" i="28"/>
  <c r="O47" i="28"/>
  <c r="O114" i="28"/>
  <c r="S15" i="22"/>
  <c r="S71" i="30"/>
  <c r="O71" i="33"/>
  <c r="S15" i="32"/>
  <c r="O47" i="22"/>
  <c r="S71" i="28"/>
  <c r="O114" i="29"/>
  <c r="O27" i="33"/>
  <c r="S15" i="30"/>
  <c r="S47" i="30"/>
  <c r="S27" i="32"/>
  <c r="S71" i="27"/>
  <c r="O114" i="31"/>
  <c r="O71" i="31"/>
  <c r="O114" i="27"/>
  <c r="S71" i="22"/>
  <c r="S71" i="29"/>
  <c r="S71" i="32"/>
  <c r="O47" i="33"/>
  <c r="S27" i="22"/>
  <c r="C123" i="26"/>
  <c r="S47" i="31"/>
  <c r="S71" i="31"/>
  <c r="O71" i="32"/>
  <c r="S47" i="33"/>
  <c r="O114" i="33"/>
  <c r="S47" i="32"/>
  <c r="AO123" i="22"/>
  <c r="S15" i="31"/>
  <c r="AF123" i="28"/>
  <c r="S15" i="33"/>
  <c r="S27" i="33"/>
  <c r="C123" i="27"/>
  <c r="O47" i="32"/>
  <c r="AF123" i="22"/>
  <c r="W123" i="22"/>
  <c r="W123" i="32"/>
  <c r="N123" i="33"/>
  <c r="C123" i="31"/>
  <c r="W123" i="30"/>
  <c r="AF123" i="29"/>
  <c r="C123" i="28"/>
  <c r="AP16" i="33"/>
  <c r="AP15" i="33"/>
  <c r="X15" i="33"/>
  <c r="X16" i="33"/>
  <c r="C123" i="33"/>
  <c r="D16" i="33"/>
  <c r="D15" i="33"/>
  <c r="AO123" i="33"/>
  <c r="O16" i="33"/>
  <c r="O15" i="33"/>
  <c r="W123" i="33"/>
  <c r="AP15" i="32"/>
  <c r="AP16" i="32"/>
  <c r="AG15" i="32"/>
  <c r="AG16" i="32"/>
  <c r="O15" i="32"/>
  <c r="O16" i="32"/>
  <c r="N123" i="32"/>
  <c r="X16" i="32"/>
  <c r="X15" i="32"/>
  <c r="AF123" i="32"/>
  <c r="O15" i="31"/>
  <c r="O16" i="31"/>
  <c r="AF123" i="31"/>
  <c r="AO123" i="31"/>
  <c r="AG15" i="31"/>
  <c r="AG16" i="31"/>
  <c r="D16" i="31"/>
  <c r="D15" i="31"/>
  <c r="AP15" i="31"/>
  <c r="AP16" i="31"/>
  <c r="N123" i="31"/>
  <c r="AG15" i="30"/>
  <c r="AG16" i="30"/>
  <c r="O16" i="30"/>
  <c r="O15" i="30"/>
  <c r="AF123" i="30"/>
  <c r="AO123" i="30"/>
  <c r="X15" i="30"/>
  <c r="X16" i="30"/>
  <c r="D16" i="30"/>
  <c r="D15" i="30"/>
  <c r="C123" i="30"/>
  <c r="X16" i="29"/>
  <c r="X15" i="29"/>
  <c r="AP15" i="29"/>
  <c r="AP16" i="29"/>
  <c r="C123" i="29"/>
  <c r="AG15" i="29"/>
  <c r="AG16" i="29"/>
  <c r="W123" i="29"/>
  <c r="AO123" i="29"/>
  <c r="O71" i="28"/>
  <c r="N123" i="28"/>
  <c r="AG16" i="28"/>
  <c r="AG15" i="28"/>
  <c r="O16" i="28"/>
  <c r="O15" i="28"/>
  <c r="X16" i="28"/>
  <c r="X15" i="28"/>
  <c r="AO123" i="28"/>
  <c r="AP15" i="28"/>
  <c r="AP16" i="28"/>
  <c r="W123" i="28"/>
  <c r="AP15" i="27"/>
  <c r="AP16" i="27"/>
  <c r="AO123" i="27"/>
  <c r="AG16" i="27"/>
  <c r="AG15" i="27"/>
  <c r="O71" i="27"/>
  <c r="N123" i="27"/>
  <c r="X15" i="27"/>
  <c r="X16" i="27"/>
  <c r="O15" i="27"/>
  <c r="O16" i="27"/>
  <c r="W123" i="27"/>
  <c r="D16" i="27"/>
  <c r="D15" i="27"/>
  <c r="AF123" i="27"/>
  <c r="AG15" i="26"/>
  <c r="AG16" i="26"/>
  <c r="D16" i="26"/>
  <c r="D15" i="26"/>
  <c r="AO123" i="26"/>
  <c r="W123" i="26"/>
  <c r="O16" i="26"/>
  <c r="O15" i="26"/>
  <c r="N123" i="26"/>
  <c r="AP16" i="26"/>
  <c r="AP15" i="26"/>
  <c r="AF123" i="26"/>
  <c r="AP15" i="22"/>
  <c r="AP16" i="22"/>
  <c r="AG15" i="22"/>
  <c r="AG16" i="22"/>
  <c r="X15" i="22"/>
  <c r="X16" i="22"/>
  <c r="O15" i="22"/>
  <c r="O16" i="22"/>
  <c r="N123" i="22"/>
  <c r="C123" i="22"/>
  <c r="D15" i="22"/>
  <c r="D71" i="22"/>
  <c r="D16" i="32" l="1"/>
  <c r="C123" i="32"/>
  <c r="O16" i="29"/>
  <c r="X15" i="31"/>
  <c r="X16" i="31"/>
  <c r="O15" i="29"/>
</calcChain>
</file>

<file path=xl/sharedStrings.xml><?xml version="1.0" encoding="utf-8"?>
<sst xmlns="http://schemas.openxmlformats.org/spreadsheetml/2006/main" count="8055" uniqueCount="878">
  <si>
    <t>Feature Matrix</t>
  </si>
  <si>
    <t>Questionnaire</t>
  </si>
  <si>
    <t>General Questions</t>
  </si>
  <si>
    <t>Q1.1</t>
  </si>
  <si>
    <t>What price/license models are offered?</t>
  </si>
  <si>
    <t>Q1.2</t>
  </si>
  <si>
    <t>Published in ?</t>
  </si>
  <si>
    <t>Installation &amp; Configuration</t>
  </si>
  <si>
    <t>Q2.1</t>
  </si>
  <si>
    <t xml:space="preserve">Which operating systems are supported? </t>
  </si>
  <si>
    <t>Q2.2</t>
  </si>
  <si>
    <t>Required change to the security settings or permissions?</t>
  </si>
  <si>
    <t>Q2.3</t>
  </si>
  <si>
    <t>Is third party software required?</t>
  </si>
  <si>
    <t>Q2.4</t>
  </si>
  <si>
    <t>Are there any operating system specific requirements?</t>
  </si>
  <si>
    <t>Q2.5</t>
  </si>
  <si>
    <t>Does the tool need to be preconfigured?</t>
  </si>
  <si>
    <t>Q2.6</t>
  </si>
  <si>
    <t>Does the tool require special network configurations?</t>
  </si>
  <si>
    <t>Community &amp; Support</t>
  </si>
  <si>
    <t>Q3.1</t>
  </si>
  <si>
    <t>Number of releases or commits in the last 12 months?</t>
  </si>
  <si>
    <t>Q3.4</t>
  </si>
  <si>
    <t>Number of issues opened in the last 12 months?</t>
  </si>
  <si>
    <t>Q3.5</t>
  </si>
  <si>
    <t>Number of closed issues in the last 12 months?</t>
  </si>
  <si>
    <t>Q3.2</t>
  </si>
  <si>
    <t>Number of watchers?</t>
  </si>
  <si>
    <t>Q3.3</t>
  </si>
  <si>
    <t>Number of stars?</t>
  </si>
  <si>
    <t>Q3.6</t>
  </si>
  <si>
    <t>What are the official support channels?</t>
  </si>
  <si>
    <t>Q3.7</t>
  </si>
  <si>
    <t>Which official information channels are offered?</t>
  </si>
  <si>
    <t>Documentation</t>
  </si>
  <si>
    <t>Q4.1</t>
  </si>
  <si>
    <t>Does the emulator have any kind of documentation?</t>
  </si>
  <si>
    <t>Q4.2</t>
  </si>
  <si>
    <t>Is the documentation sufficient for setting up all of the emulator’s components?</t>
  </si>
  <si>
    <t>Q4.3</t>
  </si>
  <si>
    <t>Is the documentation sufficient for launching built-in attacks?</t>
  </si>
  <si>
    <t>Q4.4</t>
  </si>
  <si>
    <t>Is the documentation sufficient for creating new custom procedures?</t>
  </si>
  <si>
    <t>Q4.5</t>
  </si>
  <si>
    <t>Is the documentation sufficient for creating new multi-procedure attack scenarios?</t>
  </si>
  <si>
    <t>Q4.6</t>
  </si>
  <si>
    <t>Does the documentation describe how to interpret attack execution results?</t>
  </si>
  <si>
    <t>Q4.7</t>
  </si>
  <si>
    <t>Is the available documentation updated with the considered release or at regular intervals?</t>
  </si>
  <si>
    <t>Q4.8</t>
  </si>
  <si>
    <t>Document Size ?</t>
  </si>
  <si>
    <t>Q4.9</t>
  </si>
  <si>
    <t>Average chapter size?</t>
  </si>
  <si>
    <t>Q4.10</t>
  </si>
  <si>
    <t>Average Chapter Tree Depth ?</t>
  </si>
  <si>
    <t>Q4.11</t>
  </si>
  <si>
    <t>If present, the Figures and the Tables are appropriately indexed? Have they a Legend?</t>
  </si>
  <si>
    <t>Q4.12</t>
  </si>
  <si>
    <t>What is the level of readability of the documentation? (Flesch Reading Ease)</t>
  </si>
  <si>
    <t>Q4.13</t>
  </si>
  <si>
    <t>What is the medium Sentences dimension?</t>
  </si>
  <si>
    <t>Q4.14</t>
  </si>
  <si>
    <t>Density of images or tables ?</t>
  </si>
  <si>
    <t>Q4.15</t>
  </si>
  <si>
    <t>Is the documentation organized in accordance to the standards?</t>
  </si>
  <si>
    <t>Useability</t>
  </si>
  <si>
    <t>Q5.1</t>
  </si>
  <si>
    <t>Consistency: Is the process consistent if the tasks are performed several times?</t>
  </si>
  <si>
    <t>Q5.2</t>
  </si>
  <si>
    <t>Tolerance, Error tolerance, Flexibility:  Can the task be changed before the last step without starting the whole task from the beginning?</t>
  </si>
  <si>
    <t>Q5.3</t>
  </si>
  <si>
    <t>Effectiveness, Efficiency, Performance; Tolerance, Error tolerance:  Are there recurring errors that affect the process of the tasks?</t>
  </si>
  <si>
    <t>Q5.4</t>
  </si>
  <si>
    <t>Transparency, Self-descriptiveness: Are all areas and functions described in a self-explanatory way?</t>
  </si>
  <si>
    <t>Q5.5</t>
  </si>
  <si>
    <t>Feedback: Is there feedback for the user on important intermediate steps and actions in the tool?</t>
  </si>
  <si>
    <t>Q5.6</t>
  </si>
  <si>
    <t>Support: Are there any interactive help functions other than explanations of functions or areas?</t>
  </si>
  <si>
    <t>Q5.7</t>
  </si>
  <si>
    <t>Suitability for the task: Are the next possible steps highlighted when completing the tasks?</t>
  </si>
  <si>
    <t>Q5.8</t>
  </si>
  <si>
    <t>Learnability, Suitability for learning, Memorability: Are there help and information displays for buttons, functions, and areas?</t>
  </si>
  <si>
    <t>Q5.9</t>
  </si>
  <si>
    <t>Learnability, Suitability for learning, Memorability: Template creation possible?</t>
  </si>
  <si>
    <t>Q5.10</t>
  </si>
  <si>
    <t>Attitude, Satisfaction, Acceptance: Is the appearance of the tool appealing?</t>
  </si>
  <si>
    <t>Q5.11</t>
  </si>
  <si>
    <t>Controllability: Is the function "Attack execution" executable in all existing user interfaces? (CLI, GUI, API ...)</t>
  </si>
  <si>
    <t>Q5.12</t>
  </si>
  <si>
    <t>Controllability: Is the function "Configuring procedures" executable in all existing user interfaces? (CLI, GUI, API ...)</t>
  </si>
  <si>
    <t>Q5.13</t>
  </si>
  <si>
    <t>Controllability: Is the function "Stopping attacks mid-runtime" executable in all existing user interfaces? (CLI, GUI, API ...)</t>
  </si>
  <si>
    <t>Q5.14</t>
  </si>
  <si>
    <t>Controllability: Is the function "Accessing logs" executable in all existing user interfaces? (CLI, GUI, API ...)</t>
  </si>
  <si>
    <t>Q5.15</t>
  </si>
  <si>
    <t>Controllability: Is the function "Adding new custom procedures" executable in all existing user interfaces? (CLI, GUI, API ...)</t>
  </si>
  <si>
    <t>Q5.16</t>
  </si>
  <si>
    <t>Controllability: Is the function "Adding new multi-procedure attacks" executable in all existing user interfaces? (CLI, GUI, API ...)</t>
  </si>
  <si>
    <t>Q5.17</t>
  </si>
  <si>
    <t xml:space="preserve">Suitability for Individualization: Is the user interface customizable? </t>
  </si>
  <si>
    <t>Q5.18</t>
  </si>
  <si>
    <t>Effectiveness, Efficiency, Performance; Compatibility, Conformity with user expectations: Is the average of the number of clicks/actions per task appropriate?</t>
  </si>
  <si>
    <t>Q5.19</t>
  </si>
  <si>
    <t>Flexibility: Can a task be solved by several approaches?</t>
  </si>
  <si>
    <t>Technical Features</t>
  </si>
  <si>
    <t>Q6.1</t>
  </si>
  <si>
    <t xml:space="preserve">Does the emulator use agents? </t>
  </si>
  <si>
    <t>Q6.2</t>
  </si>
  <si>
    <t>Are the emulator’s agents compatible with the following operating systems?</t>
  </si>
  <si>
    <t>Q6.3</t>
  </si>
  <si>
    <t>Does the emulator contain procedures compatible with the following operating systems?</t>
  </si>
  <si>
    <t>Q6.4</t>
  </si>
  <si>
    <t>Did the system’s firewall interrupt the emulator’s workflow?</t>
  </si>
  <si>
    <t>Q6.5</t>
  </si>
  <si>
    <t>Did the system’s firewall block the connection between the CNC and the RAT?</t>
  </si>
  <si>
    <t>Q6.6</t>
  </si>
  <si>
    <t>Did the system’s real-time antivirus interrupt any RAT functionality?</t>
  </si>
  <si>
    <t>Q6.7</t>
  </si>
  <si>
    <t>Does the system’s real-time antivirus interrupt with the emulator’s workflow?</t>
  </si>
  <si>
    <t>Q6.8</t>
  </si>
  <si>
    <t>Did the system’s real-time antivirus interrupt the agents’ functionality?</t>
  </si>
  <si>
    <t>Q6.9</t>
  </si>
  <si>
    <t>Did the system’s real-time antivirus interrupt the scripts’ functionality? (i.e., delete PowerShell scripts)</t>
  </si>
  <si>
    <t>Q6.10</t>
  </si>
  <si>
    <t>Did the system’s real-time antivirus interrupt the third party tools’ functionality?</t>
  </si>
  <si>
    <t>Q6.11</t>
  </si>
  <si>
    <t>Does the emulator have cleanup functionality?</t>
  </si>
  <si>
    <t>Q6.12</t>
  </si>
  <si>
    <t>Does cleanup occur immediately after the relevant attack procedure?</t>
  </si>
  <si>
    <t>Q6.13</t>
  </si>
  <si>
    <t>Can cleanup of the relevant procedures be executed only at the end of a multi-procedure attack?</t>
  </si>
  <si>
    <t>Q6.14</t>
  </si>
  <si>
    <t>Does the emulator have logging capabilities?</t>
  </si>
  <si>
    <t>Q6.15</t>
  </si>
  <si>
    <t>Is every executed procedure logged during an attack?</t>
  </si>
  <si>
    <t>Q6.16</t>
  </si>
  <si>
    <t>How is the result of attacks presented?</t>
  </si>
  <si>
    <t>Q6.17</t>
  </si>
  <si>
    <t>Does the emulator support repeated execution of the same attack with different parameters?</t>
  </si>
  <si>
    <t>Q6.18</t>
  </si>
  <si>
    <t>Can new custom procedures be configured using the same methods as built-in procedures (e.g., various interfaces or configuration files)?</t>
  </si>
  <si>
    <t>Q6.19</t>
  </si>
  <si>
    <t>Can an attack or an action that was not completed be resumed after restarting the app?</t>
  </si>
  <si>
    <t>Q6.20</t>
  </si>
  <si>
    <t>Can different attacks be executed in parallel?</t>
  </si>
  <si>
    <t>Q6.21</t>
  </si>
  <si>
    <t>Can different attacks be executed automatically one after the other?</t>
  </si>
  <si>
    <t>Q6.22</t>
  </si>
  <si>
    <t>Can the novice red team member execute built-in attacks by following the instructions provided with the emulator?</t>
  </si>
  <si>
    <t>Q6.23</t>
  </si>
  <si>
    <t>Does the emulator include built-in multi-procedure attacks?</t>
  </si>
  <si>
    <t>Q6.24</t>
  </si>
  <si>
    <t>What range of attacks does the tool offer based on the tactics of the Mitre Attack Matrix for enterprise?</t>
  </si>
  <si>
    <t>Q6.25</t>
  </si>
  <si>
    <t>Is Blue team functionality available?</t>
  </si>
  <si>
    <t>Q6.26</t>
  </si>
  <si>
    <t>Can the emulator procedures be configured through configuration files?</t>
  </si>
  <si>
    <t>Q6.27</t>
  </si>
  <si>
    <t>Does the emulator support adding new custom multi-procedure attacks?</t>
  </si>
  <si>
    <t>Q6.28</t>
  </si>
  <si>
    <t>Does the emulator execute scripts on the endpoints?</t>
  </si>
  <si>
    <t>Q6.29</t>
  </si>
  <si>
    <t>Does the emulator execute third partytools on the endpoints?</t>
  </si>
  <si>
    <t>Q6.30</t>
  </si>
  <si>
    <t>Does the emulator use third party tools compatible with the following operating systems?</t>
  </si>
  <si>
    <t>Q6.31</t>
  </si>
  <si>
    <t>Does the emulator support adding new custom procedures through any of the interfaces?</t>
  </si>
  <si>
    <t>Q6.32</t>
  </si>
  <si>
    <t>Can an ongoing attack be stopped and reconfigured at any point?</t>
  </si>
  <si>
    <t>Q6.33</t>
  </si>
  <si>
    <t>Do the emulator’s agents require special privileges from the systems to take advantage of their full functionality?</t>
  </si>
  <si>
    <t>Q6.34</t>
  </si>
  <si>
    <t>Do the emulator’s scripts require special privileges from the systems to take advantage of their full functionality?</t>
  </si>
  <si>
    <t>Q6.35</t>
  </si>
  <si>
    <t>Do the third party tools require special privileges from the systems to take advantage of their full functionality?</t>
  </si>
  <si>
    <t>Q6.36</t>
  </si>
  <si>
    <t>Does the emulator support attack scripting?</t>
  </si>
  <si>
    <t>Q6.37</t>
  </si>
  <si>
    <t>Can a new script be added to the collection of procedures?</t>
  </si>
  <si>
    <t>Q6.38</t>
  </si>
  <si>
    <t>Are procedures implemented using scripts?</t>
  </si>
  <si>
    <t>Scoring</t>
  </si>
  <si>
    <t>[ Text ]</t>
  </si>
  <si>
    <t>[ One point per OS ]</t>
  </si>
  <si>
    <t>[ Yes/No ]</t>
  </si>
  <si>
    <t>[ Number ]</t>
  </si>
  <si>
    <t>[ 1: The description of the components is insufficient. 2: Not all components are explained and/or there is a lack of detailed information. 3: All components are described in detail. ]</t>
  </si>
  <si>
    <t xml:space="preserve">[ 1: The description of the attacks is insufficient. 2: Not all built-in attacks are described and/or there is a lack of detailed information. 3: All built-in attacks can be executed using the documentation. ] </t>
  </si>
  <si>
    <t xml:space="preserve">[ 1: The creation of custom procedures is insufficiently explained. 2: The creation of custom procedures is explained at a very basic level. 3: The documentation is sufficient to create all types of custom procedures. ] </t>
  </si>
  <si>
    <t>[ 1: The description of multi-procedure attacks is insufficient. 2: Not all multi-procedure attacks are described and/or there is a lack of detailed information. 3: Multi-procedure attacks can be executed using the documentation. ]</t>
  </si>
  <si>
    <t>[ 1: The description of the attacks is insufficient. 2: The documentation describes at a basic level how the results of the attacks are to be interpreted. 3: The documentation describes exactly how the results of the attacks are to be interpreted. ]</t>
  </si>
  <si>
    <t>[ 1: Errors occur which prevents the execution of the tasks. 2: Errors occur, but this does not stop the execution of the tasks. 3: No errors when executing the tasks.]</t>
  </si>
  <si>
    <t>[ 1:  There is no feedback for completed actions or tasks. 2: The feedback does not contain any information other than that the action has been completed.  3: You receive feedback with information about a completed action. ]</t>
  </si>
  <si>
    <t>[ 1: There is no highlighting in this regard. 2:  Minimal highlighting .  3: All possible next steps are highlighted. ]</t>
  </si>
  <si>
    <t>[ 1: No or too few help functions or information in the app. 2:  There are help functions or information displays for the most important functions or areas.  3: There are information displays or help functions for most of the functions. ]</t>
  </si>
  <si>
    <t>[ 1: No creation of templates possible. 2: It is generally possible to use templates, but not for all tasks. 3: It is possible to create templates for various tasks in the application to facilitate recurring tasks. ]</t>
  </si>
  <si>
    <t>[ 1: The user interface cannot be changed. 2: The user interface can be minimally redesigned. 3: The user interface can be redesigned as required. ]</t>
  </si>
  <si>
    <t>[ 1: Many clicks/actions required per task. 2: The number of clicks/actions is acceptable. 3: The number of clicks/actions is appropriate and enables efficient work. ]</t>
  </si>
  <si>
    <t>[ 1: There are no alternative ways to solve tasks. 2: You can perform the tasks in more than one way. 3: There are various ways to carry out the tasks. ]</t>
  </si>
  <si>
    <t>[ 1: The results are presented in very simple form or not at all.  2: Logs of actions performed by the tool. 3: A detailed report with visualizations and information on all actions. ]</t>
  </si>
  <si>
    <t>[Numbers ]</t>
  </si>
  <si>
    <t>ATTPWn</t>
  </si>
  <si>
    <t>ART</t>
  </si>
  <si>
    <t>APTSIM</t>
  </si>
  <si>
    <t>Caldera:</t>
  </si>
  <si>
    <t>DumpsterFire</t>
  </si>
  <si>
    <t>Infection Monkey:</t>
  </si>
  <si>
    <t>Invoke Adversary:</t>
  </si>
  <si>
    <t>Metasploit:</t>
  </si>
  <si>
    <t>Purplesharp:</t>
  </si>
  <si>
    <t>forks_count</t>
  </si>
  <si>
    <t>contributors_count</t>
  </si>
  <si>
    <t>project_age_days</t>
  </si>
  <si>
    <t>project_size_kb</t>
  </si>
  <si>
    <t>languages_count</t>
  </si>
  <si>
    <t>watchers_count</t>
  </si>
  <si>
    <t>days_since_last_commit</t>
  </si>
  <si>
    <t>Zeitstempel</t>
  </si>
  <si>
    <t>Nutzername</t>
  </si>
  <si>
    <t>Was ist Ihre aktuelle Berufsbezeichnung oder Position?
What is your current job title or position?</t>
  </si>
  <si>
    <t>Wie viele Jahre Berufserfahrung haben Sie ?
How many years of professional experience do you have?</t>
  </si>
  <si>
    <t>Wie vertraut sind Sie mit den Konzepten von Adversary Emulation Tools?
How familiar are you with the concepts of Adversary Emulation Tools?</t>
  </si>
  <si>
    <t xml:space="preserve">Bitte geben Sie in Stichworten an, welche Adversary Emulation Tools Sie verwenden und fÃ¼r welchen Einsatzzweck.
Please list in bullet points which Adversary Emulation Tools you use and for what purpose.
</t>
  </si>
  <si>
    <t>Wie wichtig ist es Ihnen, dass das Tool kostenfrei angeboten wird?
How important is it to you that the tool is offered for free?</t>
  </si>
  <si>
    <t>Wie wichtig ist es Ihnen, dass das Tool so viele Host- und Zielbetriebssysteme wie mÃ¶glich unterstÃ¼tzt?
How important is it to you that the tool supports as many host and target operating systems as possible?</t>
  </si>
  <si>
    <t>Wie wichtig ist es Ihnen, dass das Tool 'out of the box' funktioniert und keine Drittanbietersoftware erfordert?
How important is it to you that the tool works 'out of the box' and does not require third-party software?</t>
  </si>
  <si>
    <t>Wie wichtig ist es Ihnen, dass keine speziellen Netzwerk- oder Betriebssystemkonfigurationen erforderlich sind, um das Tool zu verwenden?
How important is it to you that no special network or operating system configurations are required to use the tool?</t>
  </si>
  <si>
    <t>Wie wichtig ist Ihnen eine aktive Community bei Open-Source-Tools? (z.B. Github-Issues, regelmÃ¤ÃŸige Commits...)
How important is an active community to you when it comes to open-source tools? (e.g., GitHub Issues, regular commits...)</t>
  </si>
  <si>
    <t>Wie wichtig ist Ihnen die PopularitÃ¤t des Repositories bei Open-Source-Tools? (z.B. Github-Watchers, Github-Stargazers...)
How important is the popularity of the repository to you when evaluating open-source tools? (e.g., GitHub Watchers, GitHub Stargazers...)</t>
  </si>
  <si>
    <t>Abgesehen von der Dokumentation, wie wichtig sind Ihnen verschiedene Online-Ressourcen fÃ¼r das Adversary-Emulation-Tool? (z.B. YouTube-Tutorials, Discord-KanÃ¤le, Slack-KanÃ¤le)
Apart from documentation, how important are various online resources for the Adversary Emulation Tool to you? (e.g., YouTube tutorials, Discord channels, Slack channels)</t>
  </si>
  <si>
    <t>Wie wichtig ist es Ihnen, dass die Dokumentation jede einzelne Komponente des Tools detailliert beschreibt?
How important is it to you that the documentation describes every single component of the tool in detail?</t>
  </si>
  <si>
    <t>Wie wichtig ist es Ihnen, dass die Dokumentation mit jedem neuen Release des Tools aktualisiert wird?
How important is it to you that the documentation is updated with each new release of the tool?</t>
  </si>
  <si>
    <t>Wie wichtig ist Ihnen die Struktur und Organisation der Dokumentation? (z.B. Kapiteltiefe, Suchfunktionen, Bildbeschreibungen...)
How important is the structure and organization of the documentation to you? (e.g., chapter tree depth, search functions, image descriptions...)</t>
  </si>
  <si>
    <t>Wie wichtig  ist fÃ¼r Sie die Einfachheit und VerstÃ¤ndlichkeit der Dokumentation? (z.B. Anzahl der Bilder, SatzkomplexitÃ¤t...)
How important is the simplicity and clarity of the documentation to you? (e.g., number of images, sentence complexity...)</t>
  </si>
  <si>
    <t>Wie wichtig ist es Ihnen, dass die Dokumentation hinsichtlich Kapitelstruktur und Inhalt einem ISO-Standard entspricht?
How important is it to you that the documentation follows an ISO standard regarding chapter structure and content?</t>
  </si>
  <si>
    <t>Wie wichtig ist es Ihnen, dass keine Programmfehler vorhanden sind, die die FunktionalitÃ¤t des Tools beeintrÃ¤chtigen?
How important is it to you that there are no program errors that affect the functionality of the tool?</t>
  </si>
  <si>
    <t>Wie wichtig ist Ihnen eine grafische BenutzeroberflÃ¤che (GUI)?
How important is a graphical user interface (GUI) to you?</t>
  </si>
  <si>
    <t>Wie wichtig sind Ihnen Hilfsfunktionen und Informationsanzeigen innerhalb des Tools?
How important are help functions and information displays within the tool to you?</t>
  </si>
  <si>
    <t>Wie wichtig ist Ihnen die MÃ¶glichkeit, wiederverwendbare Templates fÃ¼r Angriffe und Konfigurationen zu erstellen?
How important is the ability to create reusable templates for attacks and configurations to you?</t>
  </si>
  <si>
    <t>Wenn verfÃ¼gbar, wie wichtig ist es Ihnen, dass das Tool vollstÃ¤ndig Ã¼ber verschiedene Schnittstellen (API, CLI, GUI) steuerbar ist?
If available, how important is it to you that the tool can be fully controlled through different interfaces (API, CLI, GUI)?</t>
  </si>
  <si>
    <t>Wie wichtig ist Ihnen die Anpassbarkeit der BenutzeroberflÃ¤che? (z.B. ein anpassbares Dashboard)
How important is the customizability of the user interface to you? (e.g., a customizable dashboard)</t>
  </si>
  <si>
    <t>Wie wichtig ist fÃ¼r Sie die FlexibilitÃ¤t und Effizienz bei der AusfÃ¼hrung von Attacken? (z.B. eine minimale Anzahl von Klicks fÃ¼r die AusfÃ¼hrung einer Aufgabe oder ein Schnellstart von Attacken?)
How important is flexibility and efficiency to you in the execution of attacks? (e.g., requiring a minimal number of clicks for performing a task or quick-launching attacks?)</t>
  </si>
  <si>
    <t>Wie wichtig ist es Ihnen, dass das Adversary-Emulation-Tool keine Agents auf den Zielsystemen verwendet?
How important is it to you that the Adversary Emulation Tool does not use agents on the target systems?</t>
  </si>
  <si>
    <t>Wie wichtig ist es Ihnen, dass der Workflow des Tools und der Agents nicht durch die Firewall, Antivirensoftware oder Intrusion-Detection-Systeme gestÃ¶rt wird?
How important is it to you that the workflow of the tool and the agents is not disrupted by the firewall, antivirus software, or intrusion detection systems?</t>
  </si>
  <si>
    <t>Wie wichtig ist es fÃ¼r Sie, dass eine umfassende BereinigungsfunktionalitÃ¤t vorhanden ist, um den ursprÃ¼nglichen Zustand der Zielsysteme wiederherzustellen?
How important is it to you that there is comprehensive cleanup functionality to restore the original state of the target systems?</t>
  </si>
  <si>
    <t>Wie wichtig ist Ihnen ein umfassender Abschlussbericht und detailliertes Protokollieren der ausgefÃ¼hrten Verfahren? (z.B. Logs, Report in mehreren Formaten...)
How important is a comprehensive final report and detailed logging of the executed procedures to you? (e.g., logs, reports in multiple formats...)</t>
  </si>
  <si>
    <t>Wie wichtig ist Ihnen die modulare Struktur der Angriffe (z.B. das Kombinieren oder Verketten von Angriffen)?
How important is the modular structure of the attacks to you? (e.g., combining or chaining attacks)</t>
  </si>
  <si>
    <t>Wie wichtig ist Ihnen die FÃ¤higkeit, Angriffe zu automatisieren (z.B. das Parallelisieren oder sequenzielle AusfÃ¼hren mehrerer Angriffe)?
How important is the ability to automate attacks to you? (e.g., parallelizing or sequentially executing multiple attacks)</t>
  </si>
  <si>
    <t>Wie wichtig ist Ihnen die Anzahl der integrierten Angriffe und die Abdeckung verschiedener Angriffsphasen und -techniken (z.B Initialer Zugriff, Persistenz, AusfÃ¼hrung...)?
How important is the number of built-in attacks and coverage of various attack phases and techniques to you? (e.g., Initial Access, Persistence, Execution...)</t>
  </si>
  <si>
    <t>Wie wichtig ist es Ihnen die MÃ¶glichkeit zu haben, eigene benutzerdefinierte Angriffe und Konfigurationen fÃ¼r das Tool zu erstellen?
How important is it to you to have the ability to create your own custom attacks and configurations for the tool?</t>
  </si>
  <si>
    <t xml:space="preserve">Wie wichtig ist Ihnen die FÃ¤higkeit, Angriffe wÃ¤hrend ihrer AusfÃ¼hrung zu stoppen und Verfahren zu Ã¤ndern?
How important is the ability to stop attacks and modify procedures during execution to you?
</t>
  </si>
  <si>
    <t>Wie wichtig ist es Ihnen, dass der Emulator und der Agent keine besonderen Berechtigungen auf den Systemen benÃ¶tigen?
How important is it to you that the emulator and the agent do not require special privileges on the systems?</t>
  </si>
  <si>
    <t xml:space="preserve">Wie wichtig ist es Ihnen, dass Angriffe und Konfigurationen in Form von Skripten verfÃ¼gbar sind?
How important is it to you that attacks and configurations are available in the form of scripts?
</t>
  </si>
  <si>
    <t>Gibt es Ihrer Meinung nach wichtige Fragen bezÃ¼glich Adversary Emulation Tools, die noch nicht gestellt wurden? Falls ja, welche wÃ¤ren das?
Do you believe there are important questions regarding Adversary Emulation Tools that have not been asked? If so, what would those be?</t>
  </si>
  <si>
    <t>2024/01/29 11:45:12 PM OEZ</t>
  </si>
  <si>
    <t>luftensteiner98@gmail.com</t>
  </si>
  <si>
    <t>SOC Analyst</t>
  </si>
  <si>
    <t>Weniger als 3 Jahre (Less than 5 years)</t>
  </si>
  <si>
    <t>Etwas vertraut (Somewhat familiar)</t>
  </si>
  <si>
    <t>Metasploit, Caldera</t>
  </si>
  <si>
    <t>Neutral / Keine Vorlieben (Neutral / No Preference)</t>
  </si>
  <si>
    <t>Eher unwichtig (Moderately unimportant)</t>
  </si>
  <si>
    <t>Wichtig (Important)</t>
  </si>
  <si>
    <t>Nicht wichtig (Not Important)</t>
  </si>
  <si>
    <t>Sehr wichtig (Very Important)</t>
  </si>
  <si>
    <t>2024/01/30 5:46:37 PM OEZ</t>
  </si>
  <si>
    <t>cs22m037@technikum-wien.at</t>
  </si>
  <si>
    <t xml:space="preserve">Senior Security Consultant </t>
  </si>
  <si>
    <t>Mehr als 6 Jahre (More than 6 years)</t>
  </si>
  <si>
    <t>Sehr vertraut (Very familiar)</t>
  </si>
  <si>
    <t xml:space="preserve">Metasploit fÃ¼r interne Assessments, Sliver C2 fÃ¼r Red Teaming </t>
  </si>
  <si>
    <t xml:space="preserve">Wichtig ist noch das Thema Opsec. Hat das Tool best practices zb mittels http redirectoren um die c2 Server zu schÃ¼tzen, domain fronting etc. </t>
  </si>
  <si>
    <t>2024/01/30 5:58:45 PM OEZ</t>
  </si>
  <si>
    <t>cs22m004@technikum-wien.at</t>
  </si>
  <si>
    <t>AttackMate zum Testen von VerteidigungsmaÃŸnahmen und generieren von logs.
Caldera als Vergleichstool fÃ¼r AttackMate
InfectionMonkey als Vergleichstool fÃ¼r AttackMate</t>
  </si>
  <si>
    <t>2024/02/02 5:04:25 PM OEZ</t>
  </si>
  <si>
    <t>roitzzz37@gmail.com</t>
  </si>
  <si>
    <t>Cybersecurity Consultant</t>
  </si>
  <si>
    <t>Gar nicht vertraut (Not familiar at all)</t>
  </si>
  <si>
    <t>Cobalt Strike, ist aber grad eher im Aufbau</t>
  </si>
  <si>
    <t>2024/02/11 12:30:51 PM OEZ</t>
  </si>
  <si>
    <t>florian.skopik@ait.ac.at</t>
  </si>
  <si>
    <t>Head of Cyber Security Program</t>
  </si>
  <si>
    <t>AttackMate fÃ¼r Testen von Intrusion Detection Systemen; Eigenentwicklungen basierend auf der Orchestrierung bekannter tools (z.B. nmap, Metasploit, diverse Rootkits usw.)</t>
  </si>
  <si>
    <t>2024/02/13 12:29:30 AM OEZ</t>
  </si>
  <si>
    <t>schmalzbauer.lukas94@gmail.com</t>
  </si>
  <si>
    <t>Senior Penetration Tester</t>
  </si>
  <si>
    <t>3 bis 6 Jahre (3 to 6 years)</t>
  </si>
  <si>
    <t>Caldera, Atomic Red Team</t>
  </si>
  <si>
    <t>2024/02/14 3:14:08 PM OEZ</t>
  </si>
  <si>
    <t>giordano.colo@cy4gate.com</t>
  </si>
  <si>
    <t>Head of AI</t>
  </si>
  <si>
    <t>Caldera/Custom Adversary Emulation to test the resilience of a system</t>
  </si>
  <si>
    <t>2024/02/14 3:38:43 PM OEZ</t>
  </si>
  <si>
    <t>mrl@frequentis.com</t>
  </si>
  <si>
    <t>CISO</t>
  </si>
  <si>
    <t>2024/02/14 3:42:30 PM OEZ</t>
  </si>
  <si>
    <t>cm@coretec.at</t>
  </si>
  <si>
    <t>Senior Security Engineer</t>
  </si>
  <si>
    <t>Metasploit, fÃ¼r pentests</t>
  </si>
  <si>
    <t>2024/02/14 3:59:35 PM OEZ</t>
  </si>
  <si>
    <t>riepl@cert.at</t>
  </si>
  <si>
    <t>Security Analyst</t>
  </si>
  <si>
    <t>Keines.</t>
  </si>
  <si>
    <t>Ich mÃ¶chte diese Frage nicht beantworten (I prefer not to answer this question)</t>
  </si>
  <si>
    <t>2024/02/14 4:02:07 PM OEZ</t>
  </si>
  <si>
    <t>martin.grottenthaler@gmail.com</t>
  </si>
  <si>
    <t>IT Security Consultant</t>
  </si>
  <si>
    <t>Atomic Red Team</t>
  </si>
  <si>
    <t>2024/02/14 4:08:38 PM OEZ</t>
  </si>
  <si>
    <t>alexander.monschein@bmi.gv.at</t>
  </si>
  <si>
    <t>Referatsleitung Nis technische Einrichtungen BMI</t>
  </si>
  <si>
    <t>Mitre Caldera und Atomic Red Team</t>
  </si>
  <si>
    <t>2024/02/14 4:37:54 PM OEZ</t>
  </si>
  <si>
    <t>roman.nezval@wien.gv.at</t>
  </si>
  <si>
    <t>bitte mir den link zur Masterarbeit schicken falls sie published wird</t>
  </si>
  <si>
    <t>2024/02/14 4:44:52 PM OEZ</t>
  </si>
  <si>
    <t>reinhard.stich@gmail.com</t>
  </si>
  <si>
    <t>Enterprise Security Architect</t>
  </si>
  <si>
    <t xml:space="preserve">Wie wichtig ist es, dass es unterstÃ¼tzung beim betrieb und der durchfÃ¼hrung in form von professional services bzw. consulting gibt </t>
  </si>
  <si>
    <t>2024/02/14 5:54:55 PM OEZ</t>
  </si>
  <si>
    <t>teodor.sommestad@foi.se</t>
  </si>
  <si>
    <t>Deputy research directory</t>
  </si>
  <si>
    <t>Lore
Sved</t>
  </si>
  <si>
    <t>2024/02/14 7:43:09 PM OEZ</t>
  </si>
  <si>
    <t>joh.sch@gmx.at</t>
  </si>
  <si>
    <t>IT Security Spezialist</t>
  </si>
  <si>
    <t>2024/02/15 11:37:58 AM OEZ</t>
  </si>
  <si>
    <t>max.landauer@ait.ac.at</t>
  </si>
  <si>
    <t>Scientist</t>
  </si>
  <si>
    <t>2024/02/15 4:19:04 PM OEZ</t>
  </si>
  <si>
    <t>behnam.aghadadashi@post.at</t>
  </si>
  <si>
    <t>Security Engineer</t>
  </si>
  <si>
    <t>â€¢	Caldera, as part of our assessment, we are using an automated adversary emulation platform to execute various Tactics, Techniques, and Procedures (TTPs) on a system to evaluate our level of visibility.
â€¢	Atomic Red-Team, as Plug-in for Caldera, furthermore, executing various tests and TTPs based on MITRE's ATT&amp;CK Framework.
â€¢	Infection Monkey, we have utilized it, but the outcome was not as satisfactory as anticipated.</t>
  </si>
  <si>
    <t>How important is the ability to test EDR/AV evasion techniques on the systems?
How important is it to you that the emulator and the agent support new protocols like QUIC?</t>
  </si>
  <si>
    <t>2024/02/20 12:46:50 PM OEZ</t>
  </si>
  <si>
    <t>pfeiffer@luchs.at</t>
  </si>
  <si>
    <t>selbststÃ¤ndiger Systemadministrator (DevSecOps)</t>
  </si>
  <si>
    <t>2024/03/08 11:45:38 AM OEZ</t>
  </si>
  <si>
    <t>manuel.kern@ait.ac.at</t>
  </si>
  <si>
    <t>Research Engineer</t>
  </si>
  <si>
    <t>atomic red teaming aus interesse analysiert</t>
  </si>
  <si>
    <t>Questionnaire on Adversary Emulation Tools</t>
  </si>
  <si>
    <r>
      <t>What is your current job title or position?</t>
    </r>
    <r>
      <rPr>
        <b/>
        <i/>
        <sz val="12"/>
        <color rgb="FF202124"/>
        <rFont val="Docs-Roboto"/>
      </rPr>
      <t xml:space="preserve"> (open-ended question)</t>
    </r>
  </si>
  <si>
    <r>
      <t>Please list in bullet points which Adversary Emulation Tools you use and for what purpose.</t>
    </r>
    <r>
      <rPr>
        <b/>
        <i/>
        <sz val="12"/>
        <color rgb="FF202124"/>
        <rFont val="Docs-Roboto"/>
      </rPr>
      <t xml:space="preserve"> (open-ended question)</t>
    </r>
  </si>
  <si>
    <t>The tool must support as many host and target operating systems as possible.</t>
  </si>
  <si>
    <t>(also applies to Q6.3,Q6.2, Q6.30,  Q6.29)</t>
  </si>
  <si>
    <t>The tool should work 'out of the box' and not require third-party software.</t>
  </si>
  <si>
    <t>(also applies to Q6.31)</t>
  </si>
  <si>
    <t>No special network or operating system configurations should be required to use the tool.</t>
  </si>
  <si>
    <t>Number of Forks?</t>
  </si>
  <si>
    <t>How important is an active community to you when it comes to open-source tools? (e.g., GitHub Issues, regular commits...)</t>
  </si>
  <si>
    <t>Number of Contributors?</t>
  </si>
  <si>
    <t>How important is the popularity of the repository to you when evaluating open-source tools? (e.g., GitHub Watchers, GitHub Stargazers...)</t>
  </si>
  <si>
    <t>Project age in days?</t>
  </si>
  <si>
    <t>Apart from documentation, how important are various online resources for the Adversary Emulation Tool to you? (e.g., YouTube tutorials, Discord channels, Slack channels)</t>
  </si>
  <si>
    <t>Project size in kb?</t>
  </si>
  <si>
    <t>Languages count?</t>
  </si>
  <si>
    <t>Watchers count ?</t>
  </si>
  <si>
    <t>Days since last commit?</t>
  </si>
  <si>
    <t>Should the documentation describe every single component of the tool in detail?</t>
  </si>
  <si>
    <t>Should the documentation be updated with each new release of the tool?</t>
  </si>
  <si>
    <t>How important is the structure and organization of the documentation to you? (e.g., chapter tree depth, search functions, image descriptions...)</t>
  </si>
  <si>
    <t>If there are images or tables, how important are legends and indexes for the images to you?</t>
  </si>
  <si>
    <t>How important is the simplicity and clarity of the documentation to you? (e.g., number of images, sentence complexity...)</t>
  </si>
  <si>
    <t>How important is it to you that the documentation follows an ISO standard regarding chapter structure and content?</t>
  </si>
  <si>
    <t>How important is it to you that there are no program errors that affect the functionality of the tool?</t>
  </si>
  <si>
    <t>How important is a graphical user interface (GUI) to you?</t>
  </si>
  <si>
    <t>How important are help functions and information displays within the tool to you?</t>
  </si>
  <si>
    <r>
      <t>How important is the ability to create reusable templates for attacks and configurations to you?</t>
    </r>
    <r>
      <rPr>
        <sz val="12"/>
        <color rgb="FF202124"/>
        <rFont val="Docs-Roboto"/>
      </rPr>
      <t xml:space="preserve"> </t>
    </r>
  </si>
  <si>
    <t>If available, how important is it to you that the tool can be fully controlled through different interfaces (API, CLI, GUI)?</t>
  </si>
  <si>
    <t>How important is the customizability of the user interface to you? (e.g., a customizable dashboard)</t>
  </si>
  <si>
    <t>How important is flexibility and efficiency to you in the execution of attacks? (e.g., requiring a minimal number of clicks for performing a task or quick-launching attacks?)</t>
  </si>
  <si>
    <t>The Adversary Emulation Tool should not use agents on the target systems.</t>
  </si>
  <si>
    <t>q2.1</t>
  </si>
  <si>
    <t>The workflow of the tool and the agents should not be disrupted by the firewall, antivirus software, or intrusion detection systems.</t>
  </si>
  <si>
    <t>How important is it to you that there is comprehensive cleanup functionality to restore the original state of the target systems?</t>
  </si>
  <si>
    <t>How important is a comprehensive final report and detailed logging of the executed procedures to you? (e.g., logs, reports in multiple formats...)</t>
  </si>
  <si>
    <t>How important is the modular structure of the attacks to you? (e.g., combining or chaining attacks)</t>
  </si>
  <si>
    <t>How important is the ability to automate attacks to you? (e.g., parallelizing or sequentially executing multiple attacks)</t>
  </si>
  <si>
    <t>How important is the number of built-in attacks and coverage of various attack phases and techniques to you? (e.g., Initial Access, Persistence, Execution...)</t>
  </si>
  <si>
    <t>How important is it to you to have the ability to create your own custom attacks and configurations for the tool?</t>
  </si>
  <si>
    <t>How important is the ability to stop attacks and modify procedures during execution to you?</t>
  </si>
  <si>
    <t xml:space="preserve">How important is it to you that the emulator and the agent do not require special privileges on the systems? </t>
  </si>
  <si>
    <t>How important is it to you that attacks and configurations are available in the form of scripts?</t>
  </si>
  <si>
    <r>
      <t xml:space="preserve">Do you believe there are important questions regarding Adversary Emulation Tools that have not been asked? If so, what would those be? </t>
    </r>
    <r>
      <rPr>
        <b/>
        <i/>
        <sz val="12"/>
        <color rgb="FF202124"/>
        <rFont val="Docs-Roboto"/>
      </rPr>
      <t xml:space="preserve"> (open-ended question)</t>
    </r>
  </si>
  <si>
    <t>How important is it to you that no special network or operating system configurations are required to use the tool?</t>
  </si>
  <si>
    <t>How important is the structure and organization of the documentation to you?</t>
  </si>
  <si>
    <t>How important is flexibility and efficiency to you in the execution of attacks?</t>
  </si>
  <si>
    <t>How important is it to you that the workflow of the tool and the agents is not disrupted by the firewall, antivirus software, or intrusion detection systems?</t>
  </si>
  <si>
    <t>How important is a comprehensive final report and detailed logging of the executed procedures to you?</t>
  </si>
  <si>
    <t>How important is it to you that the emulator and the agent do not require special privileges on the systems?</t>
  </si>
  <si>
    <t>Führungskräfte:</t>
  </si>
  <si>
    <t>Sicherheitsarchitekten:</t>
  </si>
  <si>
    <t>Sicherheitsberater:</t>
  </si>
  <si>
    <t>Sicherheitsanalysten:</t>
  </si>
  <si>
    <t>Forscher/AI:</t>
  </si>
  <si>
    <t>2024/02/2,002,00 2,002:30:52,00 PM OEZ</t>
  </si>
  <si>
    <t>2024/02/2,004 3:2,004:08 PM OEZ</t>
  </si>
  <si>
    <t>2024/02/2,004 3:38:43 PM OEZ</t>
  </si>
  <si>
    <t>2024/02/2,004 4:08:38 PM OEZ</t>
  </si>
  <si>
    <t>2024/02/20 2,002:46:50 PM OEZ</t>
  </si>
  <si>
    <t>2024/02/2,004 3:42:30 PM OEZ</t>
  </si>
  <si>
    <t>2024/02/2,004 4:44:52 PM OEZ</t>
  </si>
  <si>
    <t>2024/02,00/30 5:46:37 PM OEZ</t>
  </si>
  <si>
    <t>2024/02/2,004 4:02:07 PM OEZ</t>
  </si>
  <si>
    <t>2024/02/2,003 2,002:29:30 AM OEZ</t>
  </si>
  <si>
    <t>2024/02,00/29 2,002,00:45:2,002 PM OEZ</t>
  </si>
  <si>
    <t>2024/02/2,004 3:59:35 PM OEZ</t>
  </si>
  <si>
    <t>2024/02/2,004 7:43:09 PM OEZ</t>
  </si>
  <si>
    <t>2024/02/2,004 5:54:55 PM OEZ</t>
  </si>
  <si>
    <t>2024/02/2,005 2,002,00:37:58 AM OEZ</t>
  </si>
  <si>
    <t>2024/03/08 2,002,00:45:38 AM OEZ</t>
  </si>
  <si>
    <t>Score</t>
  </si>
  <si>
    <t>weighted Score</t>
  </si>
  <si>
    <t>Results</t>
  </si>
  <si>
    <t>Quelle</t>
  </si>
  <si>
    <t>Führungskräfte</t>
  </si>
  <si>
    <t>Open Source/free</t>
  </si>
  <si>
    <t>Github</t>
  </si>
  <si>
    <t>Windows</t>
  </si>
  <si>
    <t>Test</t>
  </si>
  <si>
    <t>Yes</t>
  </si>
  <si>
    <t>Windows 10&amp;11 Professional:Windows Defender Firewal &amp; RTP muss deaktiviert oder Ausführung erlaubt werden, ansonsten werden einzelne Skripte bei der Installation als bedrohung erkannt</t>
  </si>
  <si>
    <t>No</t>
  </si>
  <si>
    <t>Bei einigen Angriffen wird beispielsweise Mimikatz im Arbeitsspeicher des Zielcomputers ausgeführt, um Zugangsdaten abzurufen. Keine extra Installation erforderlich.</t>
  </si>
  <si>
    <t xml:space="preserve">Pyhton Version: 3.x </t>
  </si>
  <si>
    <t>Nicht beschrieben in der Dokumentation, getestet In Windows 10 Professional</t>
  </si>
  <si>
    <t>Das Tool verfügt nur über eine sehr kurze Installationsanleitung im Github Repository von ATTPwn. Weiters sind vier Youtube Videos mit Kurzanleitungen zur Ausführung verschiedener Attracken verlinkt.</t>
  </si>
  <si>
    <t>https://charactercalculator.com/flesch-reading-ease/</t>
  </si>
  <si>
    <t>https://www.psychometrica.de/lix.html</t>
  </si>
  <si>
    <t>nicht verfügbar</t>
  </si>
  <si>
    <t>Laut ISO/IEC 26514:2008 10.4 User documentation components (S46)</t>
  </si>
  <si>
    <t>Keine Fehler beim Test</t>
  </si>
  <si>
    <t xml:space="preserve"> Es existiert keine Interaktive Hilfefunktion oder Anzeigen.</t>
  </si>
  <si>
    <t>Nur Feedback bei gelungener oder fehlgeschlagener Attacke im "Plan" Fenster.</t>
  </si>
  <si>
    <t>Es existiert keine Interaktive Hilfefunktion.</t>
  </si>
  <si>
    <t>Templates nur für selbst erstellte Attacken verfügbar: Es können die vorhandenen Techniques selbst angeordnet und als eigene Attacke gespeichert werden.</t>
  </si>
  <si>
    <t xml:space="preserve">Einfaches, klar strukturiertes GUI, animierter Hintergrund. </t>
  </si>
  <si>
    <t>GUI</t>
  </si>
  <si>
    <t>Man kann nur den Agent löschen. GUI</t>
  </si>
  <si>
    <t>Kein Log verfügbar, nur Resultat der Attacken in der GUI</t>
  </si>
  <si>
    <t>Nach der Erstellung eines Agents 5 Klicks notwendig um eine Built-In attacke zu starten. Die Erstellung von eignen Attacken funktioniert in einfacher Weise in der GUI oder per File-upload. Für das erstellen eines Agents wird ein Kommandozeilen befehl erstellt, der kopiert und am Zielsystem eingesetzt werden kann.</t>
  </si>
  <si>
    <t>Man kreiert sogenannte "Warriors" welche ähnlich zu Caldera, manuell vom C2 Server heruntergeladen werden.</t>
  </si>
  <si>
    <t>Windows, Linux, MacOS - es muss Powershell installiert sein</t>
  </si>
  <si>
    <t>Windows 11 &amp; 10: Wird als Bedohung erkannt muss, Windows Defender und Firewall muss deaktiviert werden oder die Ausführung muss erlaubt werden.</t>
  </si>
  <si>
    <t>Windows 11 &amp; 10: Wenn in Powershell ausgeführt: Nein, Windows AMSI wird versucht zu deaktivieren; Wenn in CMD ausgeführt: Ja</t>
  </si>
  <si>
    <t>Windows 11 &amp;10</t>
  </si>
  <si>
    <t>Windows 11 &amp; 10: Wenn in Powershell ausgeführt: Nein, Windows AMSI wird versucht zu deaktivieren,; Wenn in CMD ausgeführt: Ja</t>
  </si>
  <si>
    <t>Nicht messbar, nur bei speziellen Attacken beobachtet, zum Beispiel bei "T1486 - Data Encrypted for Impact" werden verschlüsselte Dateien erstellt und anschließend wieder gelöscht</t>
  </si>
  <si>
    <t>Nicht messbar, bei selbsterstellten Attacken kann ein Cleanup selbst hinzugefügt werden.</t>
  </si>
  <si>
    <t>Nur Ergebnisse der Attacken in der GUI einsehbar.</t>
  </si>
  <si>
    <t>Nur Ergebnisse der Attacken in der GUI einsehbar: Attacke erfolgreich oder nicht, wenn erfolgreich: Z.b: [T1063 - Security Software Discovery - invoke-AV_Services ] - Windows Defender</t>
  </si>
  <si>
    <t>Man kann Attacken selbst erstellen und Namen und Parameter anpassen(Python und scripting wissen erforderlich)</t>
  </si>
  <si>
    <t>In der GUI sind bereits enthaltene Attacken modifizierbar und können neu abgespeichert werden.</t>
  </si>
  <si>
    <t>Der Agent bleibt aktiv kann aber keine Verbindung mehr zum C2 Server herstellen.</t>
  </si>
  <si>
    <t>Wenn 2 Agents am selben Ziel deployed werden, verbleiben die Procedures im "pending" Status.</t>
  </si>
  <si>
    <t>Durch den Modularen Aufbau der Attacken möglich-</t>
  </si>
  <si>
    <t>Ja, GUI selbsterklärend</t>
  </si>
  <si>
    <t>Reconnaissance:0, Resource Development:0, Initial Access:1, Execution:0, Persistence:2, Privilege Escalation:3, Defense Evasion:12, Credential Access:2, Discovery:8, Lateral Movement:2, Collection:2, Command and Control:0, Exfiltration:0, Impact:2 [Tactics: 9, Techniques: 34]</t>
  </si>
  <si>
    <t>JSON Files um den Threat Plan zu konfigurieren und Powershell Skripte für die Procedures</t>
  </si>
  <si>
    <t>Man kann bestehende Attacken modifizieren, eigene Attacken hinzufügen, oder zu MP-Attacken zusammenstellen</t>
  </si>
  <si>
    <t>Bei manchen Attacken wird third Party-Software nachgeladen</t>
  </si>
  <si>
    <t>Scriptingkentnisse erforderlich.</t>
  </si>
  <si>
    <t>Attacken bestehen zum großteil aus Skripten: Man kann bestehende Attacken modifizieren, eigene Attacken hinzufügen, oder zu MP-Attacken zusammenstellen</t>
  </si>
  <si>
    <t>ATTPWN</t>
  </si>
  <si>
    <t>score</t>
  </si>
  <si>
    <t>weighted score</t>
  </si>
  <si>
    <t>average weights</t>
  </si>
  <si>
    <t>exp relative w</t>
  </si>
  <si>
    <t>m relative w</t>
  </si>
  <si>
    <t>relative weights</t>
  </si>
  <si>
    <t>(*relative weigths !)</t>
  </si>
  <si>
    <t>(*score !)</t>
  </si>
  <si>
    <t>Punkteanzahl</t>
  </si>
  <si>
    <t>Erreichbare Punkte</t>
  </si>
  <si>
    <t>Frage obsolet</t>
  </si>
  <si>
    <t>Gesamtpunkte:</t>
  </si>
  <si>
    <t>Anzahl Gewichtungen:</t>
  </si>
  <si>
    <t>von:</t>
  </si>
  <si>
    <t>Gesamtpunkte Gewichtungen:</t>
  </si>
  <si>
    <t>Gesamtpunkte gewichtet:</t>
  </si>
  <si>
    <t>unfertig</t>
  </si>
  <si>
    <t>Linux, MacOS, Windows</t>
  </si>
  <si>
    <t>Dokumentation</t>
  </si>
  <si>
    <t>Windows 10&amp;11 Professional: Ausführung von Powershell skript erlauben, Windows Defender Firewal &amp; RTP muss deaktiviert oder eine Ausnahmeregelung eingerichtet werden, ansonsten werden einzelne Skripte bei der Installation als bedrohung erkannt</t>
  </si>
  <si>
    <t>Für manche Attacken ist third Party Software nötig, pro Attacke gibt es Dependencies die bei der installation mitinstalliert wird bsp.: Für Lateral movement psexec oder xcopy oder mimikatz für credential dumping Quelle: SOK Paper/Doku</t>
  </si>
  <si>
    <t>Invoke ART: mindestens Powershell 5.0 für Windows und Powershell Core für Linux oder MACOS</t>
  </si>
  <si>
    <t xml:space="preserve">Das Wiki von ART und InvokeART reicht aus um alle Komponenten zu installieren. Die installation funktioniert nach der Einstellung der Security von Windows mit einem einzigen befehl. </t>
  </si>
  <si>
    <t>Dokumentation &amp; Test</t>
  </si>
  <si>
    <t>Da ART für einfache und schnelle Ausfühung von Attacken entwickelt wurde, ist in der Wiki die ausführung der Attacken sehr kurz aber vollständig beschrieben.</t>
  </si>
  <si>
    <t xml:space="preserve">Die Dokumentation von ART reicht aus um neue Attacken zu erstellen, die Attacken werden im YAML Format gespeichert und es gibt ein Template für die Erstellung von Attacken. Es exsistiert ein GUI um eine YAML Datei für eine Attacke zu erstellen. </t>
  </si>
  <si>
    <t xml:space="preserve">Die Attacken lassen sich aufgrund des modularen Aufbaues auch zu multi procedure attacks kombinieren. Eine genaue Beschreibung zur Erstellung von multi procedure attacks ist nicht in der Dokumentation </t>
  </si>
  <si>
    <t>Es stehen verschiedene Logging Formate zur verfügung, es wird aber nur sehr rudimentär erklärt wie die Ergebnisse zu interpretieren sind. Default Logger (csv),  Attire Logger, Syslog Logger, WinEvent Logger</t>
  </si>
  <si>
    <t>Die Dokumnentationen beider Tools wurden seit 2020 pro Jahr mehrmals upgedatet (Github Wiki - einzelne Seiten)</t>
  </si>
  <si>
    <t>(Online Dokumentation) Seiten beim Drucken als PDF</t>
  </si>
  <si>
    <t>Chapter/Pages</t>
  </si>
  <si>
    <t>Threshold: &lt;= 0.6</t>
  </si>
  <si>
    <t>Threshold: &lt;= 3</t>
  </si>
  <si>
    <t>no</t>
  </si>
  <si>
    <t>42.92</t>
  </si>
  <si>
    <t>Samples: InvokeART Wiki - Installation, Import the Module, Cleanup after Executing Atomic Tests, Execution Logging, The Atomic GUI Uninstallation</t>
  </si>
  <si>
    <t xml:space="preserve"> Threshold: &gt;= 50</t>
  </si>
  <si>
    <t xml:space="preserve"> 	19.32</t>
  </si>
  <si>
    <t xml:space="preserve"> Threshold: 15&lt;=x&lt;=20</t>
  </si>
  <si>
    <t>Q4.16</t>
  </si>
  <si>
    <t>Bilder/Seiten</t>
  </si>
  <si>
    <t xml:space="preserve"> Threshold: &lt;= 0.6</t>
  </si>
  <si>
    <t xml:space="preserve">Inhalte Dokumentation/Inhalte Standard </t>
  </si>
  <si>
    <t>Treshold &gt;=0.6</t>
  </si>
  <si>
    <t>Grundlegende Feedbackanzeigen, zum Beispiel Information bei Abschluss eines Tasks.</t>
  </si>
  <si>
    <t>CLI</t>
  </si>
  <si>
    <t xml:space="preserve">In  Form von YAML Files </t>
  </si>
  <si>
    <t>Nicht möglich</t>
  </si>
  <si>
    <t>Es werden Files gespeichert, PowerShell Remoting session</t>
  </si>
  <si>
    <t>PowerShell Remoting session</t>
  </si>
  <si>
    <t>CLI - ein Befehl für eine Attacke</t>
  </si>
  <si>
    <t>Q7.1</t>
  </si>
  <si>
    <t>Test &amp; Dokumentation</t>
  </si>
  <si>
    <t>Q7.3</t>
  </si>
  <si>
    <t>Q7.4</t>
  </si>
  <si>
    <t>Windows, Linux, MacOS</t>
  </si>
  <si>
    <t>Q7.6</t>
  </si>
  <si>
    <t>getestet mit Win11.</t>
  </si>
  <si>
    <t>Q7.7</t>
  </si>
  <si>
    <t>nicht verfügbar.</t>
  </si>
  <si>
    <t>Q7.8</t>
  </si>
  <si>
    <t>Windows 11 &amp;10: RTP erkennt die ausführung der Skripte, powershell wird beendet.</t>
  </si>
  <si>
    <t>Q7.9</t>
  </si>
  <si>
    <t>Q7.10</t>
  </si>
  <si>
    <t>Windows 11 &amp; 10: RTP erkennt die ausführung der Skripte, powershell wird beendet.</t>
  </si>
  <si>
    <t>Q7.11</t>
  </si>
  <si>
    <t>Windows 11 &amp; 10: RTP erkennt die ausführung z.b von mimikatz, powershell wird beendet.</t>
  </si>
  <si>
    <t>Q7.13</t>
  </si>
  <si>
    <t>Q7.14</t>
  </si>
  <si>
    <t>Pro Attacke kann ein cleanup command eingerichtet werden.</t>
  </si>
  <si>
    <t>Q7.15</t>
  </si>
  <si>
    <t>Q7.16</t>
  </si>
  <si>
    <t>Q7.17</t>
  </si>
  <si>
    <t>Q7.33</t>
  </si>
  <si>
    <t>per default nur csv log mit minimalen Daten. Nur Durchführung der Attacke wird aufgezeichnet, ART bietet jedoch 3 verschiedene Logging Module mit ausführlicheren Logs.</t>
  </si>
  <si>
    <t>Q7.21</t>
  </si>
  <si>
    <t>Man kann Attacken selbst erstellen und Namen und Parameter anpassen (Python und scripting wissen erforderlich)</t>
  </si>
  <si>
    <t>Q7.22</t>
  </si>
  <si>
    <t xml:space="preserve">Durch anpassen der YAML Files, oder über die GUI von Invoke Atomic </t>
  </si>
  <si>
    <t>Q7.31</t>
  </si>
  <si>
    <t>Q7.28</t>
  </si>
  <si>
    <t>Wenn man das Programm zwei mal startet, aber nicht innerhalb des Tools, es sind jedoch zusätzliche Frameworks verfügbar die diese Funktion bieten.</t>
  </si>
  <si>
    <t>Q7.29</t>
  </si>
  <si>
    <t>Durch den Modularen Aufbau der Attacken möglich.</t>
  </si>
  <si>
    <t>Q7.12</t>
  </si>
  <si>
    <t>Ja, mithilfe der Dokumentation</t>
  </si>
  <si>
    <t>Q7.23</t>
  </si>
  <si>
    <t>Man kann alle Attacken ausführen oder eigene MP-Attacken zusammenstellen</t>
  </si>
  <si>
    <t>Q7.26</t>
  </si>
  <si>
    <t>Reconnaissance:1, Resource Development:0, Initial Access:7, Execution:17, Persistence:30, Privilege Escalation:46, Defense Evasion:74, Credential Access:37, Discovery:31, Lateral Movement:10, Collection:15, Command and Control:11, Exfiltration:8, Impact:8 [tactics: 13, techniques: 295]</t>
  </si>
  <si>
    <t>Q7.32</t>
  </si>
  <si>
    <t>Q7.20</t>
  </si>
  <si>
    <t>YAML Files</t>
  </si>
  <si>
    <t>Q7.24</t>
  </si>
  <si>
    <t>Q7.2</t>
  </si>
  <si>
    <t>Quelle: https://atomicredteam.io/tags/</t>
  </si>
  <si>
    <t>Q7.18</t>
  </si>
  <si>
    <t>Q7.30</t>
  </si>
  <si>
    <t>Python- und Scriptingkentnisse erforderlich.</t>
  </si>
  <si>
    <t>Man kann Attacken selbst erstellen auch kopien mit anderen namen und parameter (Python und scripting wissen erforderlich)</t>
  </si>
  <si>
    <t>Q7.19</t>
  </si>
  <si>
    <t>Agents werden benutzt - nicht werten</t>
  </si>
  <si>
    <t>2018 erstes Release auf Github</t>
  </si>
  <si>
    <t>Das Tool muss als Administrator ausgeführt werden, zur Installation und Ausführung muss die Windows Firewall und der Antivirus deaktiviert werden. (Win10)</t>
  </si>
  <si>
    <t>Mimikatz, PowerSploit, PowerCat, PsExec, ProcDump; In der Installation enthalten.</t>
  </si>
  <si>
    <t>Nein - nicht verfügbar</t>
  </si>
  <si>
    <t>Nein</t>
  </si>
  <si>
    <t>Nein - letztes Update der Readme 2022</t>
  </si>
  <si>
    <t>Seiten beim Drucken als PDF</t>
  </si>
  <si>
    <t xml:space="preserve">Chapter/Pages: 19/12 </t>
  </si>
  <si>
    <t>Gesamte Dokumentation, ohne Überschriften.</t>
  </si>
  <si>
    <t>5 Bilder/12 Seiten</t>
  </si>
  <si>
    <t>Inhalte Dokumentation/Inhalte Standard</t>
  </si>
  <si>
    <t>Einfache Menüauswahl</t>
  </si>
  <si>
    <t>Nummerierung der Schritte im CLI</t>
  </si>
  <si>
    <t>Ja, nur CLI verfügbar</t>
  </si>
  <si>
    <t>Nach der Konfiguration sind die Angriffe mit 2 Tastenanschlägen startbar</t>
  </si>
  <si>
    <t xml:space="preserve">Kein Cleanup in der Dokumentation beschrieben, Artefakte wie z.b. eine Webshell nach dem Test gefunden </t>
  </si>
  <si>
    <t>Simples logging in der CLI, kein Log speicherbar</t>
  </si>
  <si>
    <t xml:space="preserve">Man kann die gesamte Konfiguration ändern und als Datei speichern, Plugins für Exploits und Ransomeware kann je nach Plugin verändert werden </t>
  </si>
  <si>
    <t>Man kann neue .bat Skripte hinzufügen</t>
  </si>
  <si>
    <t>Man kann das Tool mehrmals starten</t>
  </si>
  <si>
    <t>Reconnaissance:0, Resource Development:0, Initial Access:0, Execution:2, Persistence:8, Privilege Escalation:1, Defense Evasion:5, Credential Access:3, Discovery:2, Lateral Movement:1, Collection:1, Command and Control:5, Exfiltration:0, Impact:0 [9 Tactics, 28 Techniques]</t>
  </si>
  <si>
    <t>Skripting Kenntnisse notwendig</t>
  </si>
  <si>
    <t>Je nach ausgewählten Plugin, zum Beispiel beim Credential Collector: Mimikatz, aber nicht standardmäßig</t>
  </si>
  <si>
    <t>Je nach ausgewählter Procedure</t>
  </si>
  <si>
    <t>Nicht verfügbar</t>
  </si>
  <si>
    <t>Das Tool soll laut Dokumentation mit Administratorrechten ausgeführt werden um die besten Ergebnisse zu erreichen.</t>
  </si>
  <si>
    <t>.bat Files</t>
  </si>
  <si>
    <t>Mit Skriptingkenntnissen können eigene Plugins geschrieben werden</t>
  </si>
  <si>
    <t>APTSimulator</t>
  </si>
  <si>
    <t xml:space="preserve"> </t>
  </si>
  <si>
    <t>Linux, MacOS</t>
  </si>
  <si>
    <t>Kali Linux 2023.3</t>
  </si>
  <si>
    <t>Python und ein Webbrowser wird benötigt</t>
  </si>
  <si>
    <t>Fast alle Komponenten des Tools funktionieren "out of the box" außer manche plugins. In der Dokumentation ist gut beschrieben wie diese eingebunden werden können. Das funktioniert in der GUI oder per commandline. Der einzige Teil der nicht oder nicht ausreichend beschrieben ist sind die Payloads, hier wird zu manchen Payloads nur ein Einzeiler oder wenige Worte für die Erklärung geboten. Jedoch ist der Code einsehbar.</t>
  </si>
  <si>
    <t>Es wird die Grundlage von Agents, Abilities und Adversaries sowie Operations und Plugins ausführlich erklärt. Damit kann jede eingbaute Attacke ausgeführt werden.</t>
  </si>
  <si>
    <t>Ja im Kapitel "Developer Information" sind alle nötigen Informationen enthalten. In der GUI sind ebenfalls Custom-Procedures erstellbar. Weiters sind auch die Skripte der build in attacks modifizierbar.</t>
  </si>
  <si>
    <t xml:space="preserve">Die Attacken lassen sich aufgrund des modularen Aufbaues auch zu multi procedure attacks kombinieren. </t>
  </si>
  <si>
    <t>Es wird die Generierung sowie die Interpretation der Ergebnisse im Detail beschrieben.</t>
  </si>
  <si>
    <t xml:space="preserve">Chapter/Pages; </t>
  </si>
  <si>
    <t>57.67</t>
  </si>
  <si>
    <t>Stichproben: Installing Mitre Caldera, Intial Access Attack, Troubleshooting;</t>
  </si>
  <si>
    <t>24.36</t>
  </si>
  <si>
    <t>Bilder/Seiten;</t>
  </si>
  <si>
    <t>Inhalte Dokumentation/Inhalte Standard;</t>
  </si>
  <si>
    <t>In kombination mit der Begriffserklärung der Dokumentation sind alle Funktionen selbsterklärend</t>
  </si>
  <si>
    <t>Es werden grundlegende Feedbackanzeigen verwendet. Erstellte Templates werden angezeigt, sowie die Zwischenschritte bei Attacken. Reportgenerierung wird nicht angezeigt.</t>
  </si>
  <si>
    <t xml:space="preserve">Es wird keine interaktive Hilfsanzeige eingeblendet, ist jedoch  durch klare strukturierung der App, Trainingsplugin &amp; Dokumentation nicht notwendig. </t>
  </si>
  <si>
    <t>Es existiert keine Interaktive Hilfefunktion oder Anzeigen, aber ein Trainings-Plugin um alle gängigen Aktionen zu erlernen.</t>
  </si>
  <si>
    <t xml:space="preserve">Es können Abilities, Adversaries und Profile erstellt und abgespeichert werden. </t>
  </si>
  <si>
    <t>Klar Strukturiertes Interface.</t>
  </si>
  <si>
    <t>GUI,API</t>
  </si>
  <si>
    <t>Da im Browser ausgeführt: Fenstergröße kann angepasst werden und die offenen oder laufenden Tasks können nach belieben aus und eingeblendet werden.</t>
  </si>
  <si>
    <t>Ca. 10 Clicks um ein Profil mit  Adversary anzulegen und  auszuführen .</t>
  </si>
  <si>
    <t>Man kann Profile erstellen und eine Angriffskette automatisiert abspielen, oder eine Operation starten und die einzelnen Abilities manuell einfügen, oder den Code manuell nacheinander einfügen.</t>
  </si>
  <si>
    <t>getestet mit KALI Linux</t>
  </si>
  <si>
    <t xml:space="preserve"> Windows 10 &amp; 11: Defender &amp; RTP lassen die ausführung des Agents &amp; dessen Akttionen nicht zu</t>
  </si>
  <si>
    <t xml:space="preserve"> Windows 10 &amp; 11: Defender &amp; RTP lassen die ausführung von Scripts nicht zu, Windows Server 2008 R2, Ubuntu 1404 lassen 3d party tools zu</t>
  </si>
  <si>
    <t xml:space="preserve"> Windows 10 &amp; 11: Defender &amp; RTP lassen die ausführung von Scripts nicht zu, Windows Server 2008 R2, Ubuntu 1404 lassen Scriptausführung zu</t>
  </si>
  <si>
    <t>Pro Ability kann ein Cleanup-Command eingerichtet werden</t>
  </si>
  <si>
    <t>Caldera bietet mit dem debrief plugin detailierte Reports in JSON, txt oder Csv Format an, mit Logs des Caldera Servers und der Agents. Weiters steht ein detailierter Report im pdf Format zu verfügung, mit grafiken und tabellen zum Attack Path, zu den einzelnen techniques und taktiken die durchgeführt wurden, sowie eine aufstellung der agents.</t>
  </si>
  <si>
    <t>Durch den modularen Aufbau kann der Name und Parameter jeder Ability und Adversary geändert und in dieser Variante neu abgespeichert werden.</t>
  </si>
  <si>
    <t>Möglich durch Erstellung eines neuen Agents auf dem selben Zielsystem.</t>
  </si>
  <si>
    <t>Beispielsweise Attacken welche jede verfügbare Ability ausführen.</t>
  </si>
  <si>
    <t>Reconnaissance:0, Resource Development:0, Initial Access:0, Execution:9, Persistence:1, Privilege Escalation:6, Defense Evasion:15, Credential Access:10, Discovery:67, Lateral Movement:10, Collection:16, Command and Control:6, Exfiltration:13, Impact:8 [11 Tactics, 161 Techniques]</t>
  </si>
  <si>
    <t>Agents können auch als "Blue Team Agent" deployed werden. Es stehen vorgefertigte Funktionen bereit um die Red Team Agents zu detektieren</t>
  </si>
  <si>
    <t>Es können  third party tools integriert werden.</t>
  </si>
  <si>
    <t>Windows AV: Ausnahmeregelung muss eingerichtet werden um den Agent installieren zu können</t>
  </si>
  <si>
    <t>Caldera</t>
  </si>
  <si>
    <t>2018  Release auf Github</t>
  </si>
  <si>
    <t>Windows 10&amp;11 Professional: Windows Defender Firewal &amp; RTP muss deaktiviert oder eine Ausnahmeregelung eingerichtet werden.</t>
  </si>
  <si>
    <t>Nicht beschrieben, Nmap als Modul des Tools</t>
  </si>
  <si>
    <t>Dokumentation, Test</t>
  </si>
  <si>
    <t>Ausreichendes Readme auf Github</t>
  </si>
  <si>
    <t>Einfacher download und starten mit python</t>
  </si>
  <si>
    <t>Nicht ausführlich beschrieben aber ausreichend</t>
  </si>
  <si>
    <t>Ist nicht in der Dokumentation beschrieben aber es gibt Hilfestellung dazu in dem Tool</t>
  </si>
  <si>
    <t>Chapter/Pages: 15/11</t>
  </si>
  <si>
    <t>47.71</t>
  </si>
  <si>
    <t>14.32</t>
  </si>
  <si>
    <t>7 Bilder/11 Seiten</t>
  </si>
  <si>
    <t>Inhalte Dokumentation/Inhalte Standard (3/12)</t>
  </si>
  <si>
    <t>Keine Fehler</t>
  </si>
  <si>
    <t>Hilfesektion im Tool und einfache Anleitung bei der Erstellung eigener Attackchains</t>
  </si>
  <si>
    <t>Templates für Angriffe und Angriffsketten</t>
  </si>
  <si>
    <t>Ja, aber nur CLI verfügbar</t>
  </si>
  <si>
    <t xml:space="preserve">Inklusive der Auswahld der Angriffe: 13 Tastenanschlägen </t>
  </si>
  <si>
    <t>Windows, Linux</t>
  </si>
  <si>
    <t>Kein Cleanup in der Dokumentation beschrieben</t>
  </si>
  <si>
    <t>Kein Report nur simples logging in der CLI</t>
  </si>
  <si>
    <t>Man kann die Parameter der Built-In Attacken ändern und speichern</t>
  </si>
  <si>
    <t>Nur mit den nötigen Programmierkenntissen</t>
  </si>
  <si>
    <t>Wert entstand durch Schätzung</t>
  </si>
  <si>
    <t>Python Kenntisse notwendig</t>
  </si>
  <si>
    <t>Im Tool möglich</t>
  </si>
  <si>
    <t xml:space="preserve">Nicht messbar. In der Dokumentation nicht beschrieben </t>
  </si>
  <si>
    <t>Je nach ausgewählten Angriff, zum Beispiel Nmap, aber nicht standardmäßig</t>
  </si>
  <si>
    <t>Es sind Procedures für Windows, Linux und MacOS verfügbar</t>
  </si>
  <si>
    <t>per strg-c in der CLI</t>
  </si>
  <si>
    <t>Mit Pythonkenntnissen können eigene Angriffe geschrieben werden, es können vorgefertigte Templates verwendet werden.</t>
  </si>
  <si>
    <t>Nicht messbar. In der Dokumentation nicht beschrieben. Procedures in Python vorhanden</t>
  </si>
  <si>
    <t>Dumpster Fire</t>
  </si>
  <si>
    <t>Linux, Windows.</t>
  </si>
  <si>
    <t>Als Malware erkannt bei der Installation, AV muss für den Installationsordner deaktiviert werden.</t>
  </si>
  <si>
    <t xml:space="preserve">Nein. </t>
  </si>
  <si>
    <t>Nein. Infection Monkey bietet ein Appimage, welches alles was die Anwendung benötigt beinhaltet.</t>
  </si>
  <si>
    <t>Nein, es müssen nur per GUI plugins instlalliert werden.</t>
  </si>
  <si>
    <t>Ja</t>
  </si>
  <si>
    <t>Ja - einfache installation, einfache installation von Plugins</t>
  </si>
  <si>
    <t>ja</t>
  </si>
  <si>
    <t>Ja -einfach aber ausreichend</t>
  </si>
  <si>
    <t>Ja - regelmäßig werden einzelne Teile aktualisiert</t>
  </si>
  <si>
    <t>Chapter/Pages: 34/124 (Überschriften in der Navigationsleiste )</t>
  </si>
  <si>
    <t>Kapitel: Guardicore Infection Monkey documentation hub, Windows, Getting started, Ransomeware simulation, Security Report, Ransomware Report</t>
  </si>
  <si>
    <t>44 Bilder/124 Seiten</t>
  </si>
  <si>
    <t>Sehr gut strukrurierte einfache GUI</t>
  </si>
  <si>
    <t>Nummerierung der Schritte in der GUI , Ladebalken beim starten einer Attacke</t>
  </si>
  <si>
    <t>Nummerierung der Schritte in der GUI</t>
  </si>
  <si>
    <t>Für die wichtigsten Aktionen sind Informationen eingeblendet, wie z.b. Warnhinweise bei unsicheren Plugins, oder ein Hinweise für Anzeigen von Detailinformationen</t>
  </si>
  <si>
    <t>Es ist nur ein Template für die Konfiguration der Angriffe und Plugins verfügbar: Außreichend für alle Funktionen des Tools</t>
  </si>
  <si>
    <t>Gut Strukturiert, einfach, wichtige Bereiche farblich hervorgehoben, gutes Design</t>
  </si>
  <si>
    <t>Ja, aber nur GUI verfügbar</t>
  </si>
  <si>
    <t>Nur die Anzeige der "Infection Map" kann verändert werden</t>
  </si>
  <si>
    <t>Nach der Konfiguration sind die Angriffe mit 2 Klicks startbar, schnelle Konfiguration der Procedures in der GUI</t>
  </si>
  <si>
    <t>Es kann die Kompromittierung der Ziele automatisch durchgeführt werden oder einzelne Ziele manuell ausgewählt werden</t>
  </si>
  <si>
    <t>Benutzt einen Agent bzw einen RAT.</t>
  </si>
  <si>
    <t>Linux, Windows</t>
  </si>
  <si>
    <t>Es können Log Dateien von Agent und C2 Server angesehen werden und es gibt einen Umfangreichen Report mit Visualisierungen, Infection Map und Vorschlägen zur Sicherung von Schwachstellen</t>
  </si>
  <si>
    <t>Man kann die gesamte Konfiguration ändern und als Datei speichern, Plugins für Exploits und Ransomeware kann je nach Plugin verändert werden oder auch nicht</t>
  </si>
  <si>
    <t>Schätzung anhand der Masterthesis "Fähigkeitsanalyse von open-source Breach_x0002_and-Attack-Simulation-Tools in Windows- und 
Active-Directory-Umgebungen"</t>
  </si>
  <si>
    <t>Über Plugins die veröffentlicht werden oder selber erstellt wurden</t>
  </si>
  <si>
    <t>Ist nicht dokumentiert</t>
  </si>
  <si>
    <t>Je nach ausgewählten Plugin, zum Beispiel beim Credential Collector: Mimikatz</t>
  </si>
  <si>
    <t>Nicht messbar</t>
  </si>
  <si>
    <t xml:space="preserve">Kommt auf das benutzte Plugin an. </t>
  </si>
  <si>
    <t>Es kann ein Stop-Befehl an alle Agents geschickt werden</t>
  </si>
  <si>
    <t>Mit Programmierkenntnissen können eigene Plugins geschrieben werden</t>
  </si>
  <si>
    <t>Nicht in der Dokumentation beschrieben oder beim Testen einsehbar</t>
  </si>
  <si>
    <t>Infection Monkey</t>
  </si>
  <si>
    <t>2018 Initial Commit</t>
  </si>
  <si>
    <t>download von Drittanbietersoftware falls die Attacke dies benötigt</t>
  </si>
  <si>
    <t>Ein Mircosoft Blog-Eintrag von 2018</t>
  </si>
  <si>
    <t>Ja, aufgrund des einfachen Aufbau des Tools</t>
  </si>
  <si>
    <t>Ist nicht in der Dokumentation beschrieben, es gibt keine Funktion dazu im Programm</t>
  </si>
  <si>
    <t>Chapter/Pages: 8/8</t>
  </si>
  <si>
    <t>47.94</t>
  </si>
  <si>
    <t xml:space="preserve">Gesamte Dokumentation, ohne Überschriften. Sehr kompakt, besteht hauptsächlich aus Aufzählungen. </t>
  </si>
  <si>
    <t>25.50</t>
  </si>
  <si>
    <t>7 Bilder/8 Seiten</t>
  </si>
  <si>
    <t xml:space="preserve">Inhalte Dokumentation/Inhalte Standard (3/9) </t>
  </si>
  <si>
    <t>Mit durchschnittlich 3 Tastenanschlägen sind Angriffe ausführbar</t>
  </si>
  <si>
    <t>Kein Cleanup in der Dokumentation beschrieben oder im Tool erkennbar</t>
  </si>
  <si>
    <t>Simples logging in der CLI, kein Log speicherbar, nur detail Informationen bei erfolgreicher Procedure</t>
  </si>
  <si>
    <t>Kein Report, nur simples logging in der CLI</t>
  </si>
  <si>
    <t>Nur mit Scriptingkenntnissen, das original Powershellscript muss dazu verändert werden</t>
  </si>
  <si>
    <t>Reconnaissance:0, Resource Development:0, Initial Access:0, Execution:5, Persistence:10, Privilege Escalation:0, Defense Evasion:5, Credential Access:6, Discovery:6, Lateral Movement:0, Collection:1, Command and Control:5, Exfiltration:0, Impact:0</t>
  </si>
  <si>
    <t>Quelle: https://learn.microsoft.com/de-de/archive/blogs/motiba/invoke-adversary-simulating-adversary-operations</t>
  </si>
  <si>
    <t xml:space="preserve">Powershell Skripte </t>
  </si>
  <si>
    <t>Invoke Adversary</t>
  </si>
  <si>
    <t>Open Source (Bezahlversionen ebenfalls verfügbar: Metasploit Express und Metasploit Pto)</t>
  </si>
  <si>
    <t>2011: Github (First Release 2003)</t>
  </si>
  <si>
    <t>Windows 10&amp;11 Professional: Windows Defender: Ausnahmeregelung oder Defender deaktivieren</t>
  </si>
  <si>
    <t xml:space="preserve">Die Installation ist ausreichend in der Dokumentation beschrieben. </t>
  </si>
  <si>
    <t>Es werden alle Module, Angriffe und Techniken sehr ausführlich erklärt.</t>
  </si>
  <si>
    <t xml:space="preserve">Die Dokumentation beinhaltet ein ausführliches Kapitel für Entwickler, in dem erklärt wird wie eigene Module, exploits u.v.m implementiert werden können. </t>
  </si>
  <si>
    <t>Letzes update nicht in der Dokumentation ersichtlich. Da jedoch das gesamte Github Repository und die Readme Files regelmäßige updates erhalten, wird bei der Dokumentation auch davon ausgegangen.</t>
  </si>
  <si>
    <t>Online Dokumentation: Im PDF Format 875 Seiten.</t>
  </si>
  <si>
    <t>214 Kapitel/875 Seiten; Die Kapitel welche nur Youtube Links beinhalten wurden nicht gezählt. Jede kurze Bschreibung einer Attacke befindet sich in einem eigenen Kapitel , dadurch entsteht die hohe Kapitelanzahl.</t>
  </si>
  <si>
    <t>Kapitel: AD CS, Contributing to Metasploit, 2017  Roadmap</t>
  </si>
  <si>
    <t>50 Bilder/ 875 Seiten (Bilder, Tabllen, kein Code)</t>
  </si>
  <si>
    <t xml:space="preserve">Inhalte 13 Dokumentation/9 Inhalte Standard </t>
  </si>
  <si>
    <t>Aber es gibt eine ausführliche Dokumentation</t>
  </si>
  <si>
    <t>Hilfe Funktion zu Befehlen verfügbar.</t>
  </si>
  <si>
    <t>Mit den Befehlen makerc und resource können die letzten Befehle gespeichert und wieder ausgeführt werden.</t>
  </si>
  <si>
    <t>1.00</t>
  </si>
  <si>
    <t>CLI: Man kann laufende Jobs und Sessions beenden.</t>
  </si>
  <si>
    <t>Kein Log verfügbar, nur Resultat der Attacken in der CLI</t>
  </si>
  <si>
    <t>Skripte können in Ruby geschrieben werden und im entsprechenden Modul Ordner hinterlegt werden.</t>
  </si>
  <si>
    <t>Es muss zuerst das entsprechende Modul und dann die Optionen ausgewählt werden, dannach wird mit dem Befehl "run" oder "exploit" der Angriff gestartet.</t>
  </si>
  <si>
    <t>Bei einigen Exploits werden Payloads wie zum Beispiel Meterpreter am Zielsystem verwendet. (bietet eine breite Palette von Funktionen für die Post-Exploitation, einschließlich Dateiübertragung, Remote-Shell-Zugriff, Keylogging, Passworterfassung, Screenshots, Netzwerkmanipulation und vieles mehr.)</t>
  </si>
  <si>
    <t>Je nach ausgewählter Procedure, Windows 10 &amp; 11: Bei dem Ausführen von "Eternal Blue" wurde Der Ruby Interpreter vib der Firewall geblockt</t>
  </si>
  <si>
    <t>Windows 11 &amp; 10: Wird als Bedohung erkannt. Windows Defender und AV muss deaktiviert werden oder die Ausführung muss erlaubt werden.</t>
  </si>
  <si>
    <t xml:space="preserve">Nicht verfügbar, die Verwendung von Third Party Tools nicht in der Dokumentation oder beim Testen der Tools </t>
  </si>
  <si>
    <t>Es gibt eine Cleanup Methode die nach jeder Methode ausgeführt wird.</t>
  </si>
  <si>
    <t>Wird auch nach jeder nicht erfolgreicher Attacke ausgeführt.</t>
  </si>
  <si>
    <t>Wurde nicht für jede Attacke kontrolliert, bei manchen Attacken ist im Sourcecode ersichtlich dass das Cleanup direkt danach durchgeführt wird.</t>
  </si>
  <si>
    <t>Es wird ein Logfile abgespeichert und man kann verschiedene Loglevels einstellen.</t>
  </si>
  <si>
    <t>In der Gratisverison von Metasploit wird je nach eingestelltem Loglevel das Log von Framework und Attacken gespeichert.</t>
  </si>
  <si>
    <t>Man kann bei Attacken verschiedene Parameter einstellen.</t>
  </si>
  <si>
    <t>Neue Exploits können in Ruby geskriptet  und vorhandene Module als Vorlage benutzt werden, oder die Parameter vorhandener Attacken geändert werden.</t>
  </si>
  <si>
    <t>Es gibt einen Job Monitor in dem man den Status mehrerer laufender Module überprüfen kann. Außerdem kann man Metasploit mehrmals starten.</t>
  </si>
  <si>
    <t>Ja, in der Dokumentation sind Tutorials.</t>
  </si>
  <si>
    <t>Aber es können nach belieben mehrere Exploits aneinandergereiht und abgespeichert werden.</t>
  </si>
  <si>
    <t>Wert entstand durch Schätzung: Module: auxiliary (1240),encoder (47), evasion (9), exploit (2408), nop (11), payload (1465), post (422)</t>
  </si>
  <si>
    <t>Die Procedures können entweder in dem Tool selber oder durch die Skript Files konfiguriert werden.</t>
  </si>
  <si>
    <t>Es können nach belieben mehrere Exploits aneinandergereiht und abgespeichert werden.</t>
  </si>
  <si>
    <t>Unter anderem auch Skripts.</t>
  </si>
  <si>
    <t>Man kann auch Thirdparty Tools einbinden wie z.b. nmap oder wireshark</t>
  </si>
  <si>
    <t>Der Task muss abgebrochen werden und danach neu konfiguriert und wieder gestartet werden.</t>
  </si>
  <si>
    <t>Neue Ruby Skripts können hinzugefügt werden</t>
  </si>
  <si>
    <t>Metasploit</t>
  </si>
  <si>
    <t>Open Source/free, spezialisiert auf Windows AD Environment</t>
  </si>
  <si>
    <t>Windows 10&amp;11 Professional:Windows Defender &amp; Firewall muss deaktiviert oder Ausführung erlaubt werden, ansonsten werden einzelne Skripte bei der Installation als bedrohung erkannt</t>
  </si>
  <si>
    <t>Die Installation ist nicht ausführlich beschrieben, da das Tool aus einer .exe Datei besteht und die Ausführung dieser Datei reicht um das Programm zu starten ist dies auch nicht nötig.</t>
  </si>
  <si>
    <t>Dazu wird das Programm mit Parameter ausgeführt.</t>
  </si>
  <si>
    <t>Wie eigene Attacken erstellt werden können ist in der Dokumentation nicht beschrieben.</t>
  </si>
  <si>
    <t>Die Dokumentation beschreibt die Erstellung von Multi-Procedure Attacken mit der Hilfe von JSON-Playbooks. Außerdem wird beschrieben wie man mithilfe mehrerer Parametern Attacken kombinieren kann.</t>
  </si>
  <si>
    <t xml:space="preserve">Es wird nur die Ausführung von Attacken beschrieben. </t>
  </si>
  <si>
    <t>Nicht in der Dokumentation ersichtlich. Da jedoch das Copyright von 2023 ist, das letzt Release ebenfalls in dem Jahr 2023 war, und Community Aktivität im selben Jahr ersichtlich ist, wird angenommen dass die Dokumentation aktuell gehalten wurde.</t>
  </si>
  <si>
    <t>Online Dokumentation(Read the Docs): Im PDF Format 52 Seiten.</t>
  </si>
  <si>
    <t>56 Kapitel/52 Seiten; Die Kapitel welche nur Youtube Links beinhalten wurden nicht gezählt. Jede kurze Bschreibung einer Attacke befindet sich in einem eigenen Kapitel , dadurch entsteht die hohe Kapitelanzahl.</t>
  </si>
  <si>
    <t>Kapitel: Inroduction, Credential Access, Quickstart Guide</t>
  </si>
  <si>
    <t>Inhalte Dokumentation/Inhalte Standard 7/12</t>
  </si>
  <si>
    <t>Templates sind in Form von Playbooks verfügbar, welche wiederverwendet und angepasst werden können</t>
  </si>
  <si>
    <t>Nur Programm durch STRG-C abbrechen möglich.</t>
  </si>
  <si>
    <t>Attacken mit einem Befehl ausführbar. Ein Playbook muss im JSON Format erstellt werden.</t>
  </si>
  <si>
    <t xml:space="preserve">Es können Attacken manuell in Form von Parametern kombiniert und ausgeführt werden, oder in Form von Playbooks, es sind auch Attacken in meheren Varianten implementiert. </t>
  </si>
  <si>
    <t>16/57</t>
  </si>
  <si>
    <t>Auf dem Ziel wird ein "Simulator(Ausführen der Techniques)" ein "Scout(Reconnaissance)" und ein "Orchestrator" ausgeführt.</t>
  </si>
  <si>
    <t>Windows 11 &amp; 10: Wird als Bedohung erkannt muss, Firewall muss deaktiviert werden oder eine Ausnahmeregelung muss eingerichtet werden.</t>
  </si>
  <si>
    <t>Windows 11 &amp; 10: Wird als Bedohung erkannt muss, Windows Defender und AV muss deaktiviert werden oder die Ausführung muss erlaubt werden.</t>
  </si>
  <si>
    <t>Bei einigen Attacken ist im Sourcecode eine Cleanup Funktion erkennbar.</t>
  </si>
  <si>
    <t>Nicht für jede Attacke kontrolliert, bei manchen Attacken ist im Sourcecode ersichtlich dass das Cleanup direkt danach durchgeführt wird.</t>
  </si>
  <si>
    <t>Ein Logfile mit minimalen Informationen wird gespeichert. (03/12/2024 16:16:24 [*]  Simulator running from C:\purplesharp\PurpleSharp_x64.exe with PID:7416 as DESKTOP-ROD0T4R\Test; 03/12/2024 16:16:24 [*]  Process notepad.exe with PID:8304 started for the injection; ... 03/12/2024 16:16:25 [*]  Simulation Finished)</t>
  </si>
  <si>
    <t>Mithilfe der JSON Playbooks können verschiedene Techniques zusammengestellt und die Parameter verändert werden. Es ist ebenfalls möglich Parameter hinzuzufügen, welche nicht direkt Teil der Technique  sind, wie z.b.: ein sleep command zwischen den Technuiques.</t>
  </si>
  <si>
    <t>Wird nicht unterstützt, allerdings kann das Programm in einer zweiten Powershell Instanz nocheinmal gestartet werden und so können paralell Attacken durchgeführt weren.</t>
  </si>
  <si>
    <t>Ja, in der Dokumentation beschrieben</t>
  </si>
  <si>
    <t>Reconnaissance:0, Resource Development:0, Initial Access:0, Execution:6, Persistence:4, Privilege Escalation:6, Defense Evasion:11, Credential Access:3, Discovery:9, Lateral Movement:1, Collection:0, Command and Control:0, Exfiltration:0, Impact:0</t>
  </si>
  <si>
    <t>JSON Playbooks</t>
  </si>
  <si>
    <t>Nur mit Programmierkenntnissen möglich. Keine Funktion um neue Attacken hinzuzufügen.</t>
  </si>
  <si>
    <t>Manche Attacken nutzen Powershell Befehle, die Attacken sind jedoch direkt im Quellcode implementiert.</t>
  </si>
  <si>
    <t>Nicht in der Dokumentation oder bei den Tests messbar.</t>
  </si>
  <si>
    <t>Nur mit Programmierkenntnissen möglich. Das Tool bietet keine Möglichkeitein ein neues Skript hinzuzufügen.</t>
  </si>
  <si>
    <t>Purplesharp</t>
  </si>
  <si>
    <t>ATTPwn</t>
  </si>
  <si>
    <t>Fragenanzahl</t>
  </si>
  <si>
    <t>Testwertung</t>
  </si>
  <si>
    <t>Gewichtung: Durchschnitt</t>
  </si>
  <si>
    <t>Gewichtung: Erreichbare Punkte</t>
  </si>
  <si>
    <t>Gewichtung: Verteilung</t>
  </si>
  <si>
    <t>Punkte (gewichtet)</t>
  </si>
  <si>
    <t>Erreichbare Punkte (gewichtet)</t>
  </si>
  <si>
    <t>Wertung Kategorien</t>
  </si>
  <si>
    <t>gewichtete Wertung Kategorien</t>
  </si>
  <si>
    <t>Gesamtwertung</t>
  </si>
  <si>
    <t>Gewichtete Wertung</t>
  </si>
  <si>
    <t>Sicherheitsforscher:</t>
  </si>
  <si>
    <t>durchschnitt Gewichtung</t>
  </si>
  <si>
    <t>erreichbare Gewichtung</t>
  </si>
  <si>
    <t>Gewichtung</t>
  </si>
  <si>
    <t>Per strg-c in der CLI, Programm terminiert nicht, es folgt eine Frage ob die Procedure abgebrochen werden soll, muss aber wieder von anfang an gestartet werden</t>
  </si>
  <si>
    <t>Unterkategorien</t>
  </si>
  <si>
    <t>Betriebssystem-Kompatibilität</t>
  </si>
  <si>
    <t>Plug-and-Play-Funktionalität</t>
  </si>
  <si>
    <t>Konfiguration</t>
  </si>
  <si>
    <t>Community-Engagement</t>
  </si>
  <si>
    <t>Popularität</t>
  </si>
  <si>
    <t>Detailgrad der Dokumentation</t>
  </si>
  <si>
    <t>Aktualisierung der Dokumentation</t>
  </si>
  <si>
    <t>Dokumentationsstruktur</t>
  </si>
  <si>
    <t>Dokumentationsklarheit</t>
  </si>
  <si>
    <t>ISO-Standardkonformität</t>
  </si>
  <si>
    <t>Fehlerfreiheit</t>
  </si>
  <si>
    <t>Graphische Benutzeroberfläche (GUI)</t>
  </si>
  <si>
    <t>Hilfsfunktionen und Informationsanzeigen</t>
  </si>
  <si>
    <t>Wiederverwendbare Templates</t>
  </si>
  <si>
    <t>Anpassbarkeit der Benutzeroberfläche</t>
  </si>
  <si>
    <t>Flexibilität und Effizienz bei Angriffsausführungen</t>
  </si>
  <si>
    <t>Agents</t>
  </si>
  <si>
    <t>Störungsfreier Betrieb</t>
  </si>
  <si>
    <t>Cleanupfunktionalität</t>
  </si>
  <si>
    <t>Logging und Reporting</t>
  </si>
  <si>
    <t>Modularer Aufbau von Angriffen</t>
  </si>
  <si>
    <t>Angriffsautomatisierung</t>
  </si>
  <si>
    <t>Angriffsvielfalt und -abdeckung</t>
  </si>
  <si>
    <t>Erstellung eigener Angriffe</t>
  </si>
  <si>
    <t>Kontrollierbarkeit während der Ausführung</t>
  </si>
  <si>
    <t>Rechteanforderungen für Emulator und Agent</t>
  </si>
  <si>
    <t>Skriptform von Angriffen und Konfigurationen</t>
  </si>
  <si>
    <t>Vielfältige Steuerungsoptionen:</t>
  </si>
  <si>
    <t>Kategorien</t>
  </si>
  <si>
    <t>Uk 2.1</t>
  </si>
  <si>
    <t>Uk 2.2</t>
  </si>
  <si>
    <t>Uk 2.3</t>
  </si>
  <si>
    <t>Uk 3.1</t>
  </si>
  <si>
    <t>Uk 3.2</t>
  </si>
  <si>
    <t>Uk 4.1</t>
  </si>
  <si>
    <t>Uk 4.2</t>
  </si>
  <si>
    <t>Uk 4.3</t>
  </si>
  <si>
    <t>Uk 4.4</t>
  </si>
  <si>
    <t>Uk 4.5</t>
  </si>
  <si>
    <t>Uk 5.1</t>
  </si>
  <si>
    <t>Uk 5.2</t>
  </si>
  <si>
    <t>Uk 5.3</t>
  </si>
  <si>
    <t>Uk 5.4</t>
  </si>
  <si>
    <t>Uk 5.5</t>
  </si>
  <si>
    <t>Uk 5.6</t>
  </si>
  <si>
    <t>Uk 5.7</t>
  </si>
  <si>
    <t>Uk 6.1</t>
  </si>
  <si>
    <t>Uk 6.2</t>
  </si>
  <si>
    <t>Uk 6.3</t>
  </si>
  <si>
    <t>Uk 6.4</t>
  </si>
  <si>
    <t>Uk 6.5</t>
  </si>
  <si>
    <t>Uk 6.6</t>
  </si>
  <si>
    <t>Uk 6.7</t>
  </si>
  <si>
    <t>Uk 6.8</t>
  </si>
  <si>
    <t>Uk 6.9</t>
  </si>
  <si>
    <t>Uk 6.10</t>
  </si>
  <si>
    <t>Uk 6.11</t>
  </si>
  <si>
    <t>How important is it to you that the tool is offered for free?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</si>
</sst>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7" formatCode="0.0%"/>
  </numFmts>
  <fonts count="44">
    <font>
      <sz val="11"/>
      <color theme="1"/>
      <name val="Calibri"/>
      <family val="2"/>
      <scheme val="minor"/>
    </font>
    <font>
      <b/>
      <sz val="11"/>
      <color theme="1"/>
      <name val="Calibri"/>
      <family val="2"/>
      <scheme val="minor"/>
    </font>
    <font>
      <b/>
      <sz val="14"/>
      <color theme="1"/>
      <name val="Calibri"/>
      <family val="2"/>
      <scheme val="minor"/>
    </font>
    <font>
      <sz val="11"/>
      <color rgb="FFFF0000"/>
      <name val="Calibri"/>
      <family val="2"/>
      <scheme val="minor"/>
    </font>
    <font>
      <sz val="8"/>
      <name val="Calibri"/>
      <family val="2"/>
      <scheme val="minor"/>
    </font>
    <font>
      <i/>
      <sz val="12"/>
      <color rgb="FF202124"/>
      <name val="Docs-Roboto"/>
    </font>
    <font>
      <sz val="12"/>
      <color rgb="FF202124"/>
      <name val="Docs-Roboto"/>
    </font>
    <font>
      <b/>
      <sz val="18"/>
      <color theme="1"/>
      <name val="Calibri"/>
      <family val="2"/>
      <scheme val="minor"/>
    </font>
    <font>
      <sz val="16"/>
      <color rgb="FF0070C0"/>
      <name val="Calibri"/>
      <family val="2"/>
      <scheme val="minor"/>
    </font>
    <font>
      <b/>
      <i/>
      <sz val="12"/>
      <color rgb="FF202124"/>
      <name val="Docs-Roboto"/>
    </font>
    <font>
      <b/>
      <sz val="12"/>
      <color theme="1"/>
      <name val="Calibri"/>
      <family val="2"/>
      <scheme val="minor"/>
    </font>
    <font>
      <sz val="12"/>
      <color rgb="FF202124"/>
      <name val="Calibri"/>
      <family val="2"/>
      <scheme val="minor"/>
    </font>
    <font>
      <sz val="10"/>
      <color theme="1"/>
      <name val="Calibri"/>
      <family val="2"/>
      <scheme val="minor"/>
    </font>
    <font>
      <sz val="11"/>
      <color rgb="FF202124"/>
      <name val="Calibri"/>
      <family val="2"/>
      <scheme val="minor"/>
    </font>
    <font>
      <sz val="11"/>
      <color rgb="FF0070C0"/>
      <name val="Calibri"/>
      <family val="2"/>
      <scheme val="minor"/>
    </font>
    <font>
      <b/>
      <sz val="11"/>
      <color rgb="FF0070C0"/>
      <name val="Calibri"/>
      <family val="2"/>
      <scheme val="minor"/>
    </font>
    <font>
      <sz val="11"/>
      <color rgb="FFFF66FF"/>
      <name val="Calibri"/>
      <family val="2"/>
      <scheme val="minor"/>
    </font>
    <font>
      <i/>
      <sz val="12"/>
      <name val="Docs roboto"/>
    </font>
    <font>
      <b/>
      <sz val="11"/>
      <name val="Calibri"/>
      <family val="2"/>
      <scheme val="minor"/>
    </font>
    <font>
      <sz val="11"/>
      <name val="Calibri"/>
      <family val="2"/>
      <scheme val="minor"/>
    </font>
    <font>
      <b/>
      <sz val="14"/>
      <name val="Calibri"/>
      <family val="2"/>
      <scheme val="minor"/>
    </font>
    <font>
      <sz val="18"/>
      <color theme="1"/>
      <name val="Calibri"/>
      <family val="2"/>
      <scheme val="minor"/>
    </font>
    <font>
      <b/>
      <sz val="14"/>
      <color theme="1" tint="0.499984740745262"/>
      <name val="Calibri"/>
      <family val="2"/>
      <scheme val="minor"/>
    </font>
    <font>
      <sz val="11"/>
      <color rgb="FF000000"/>
      <name val="Calibri"/>
      <family val="2"/>
      <scheme val="minor"/>
    </font>
    <font>
      <b/>
      <sz val="11"/>
      <color rgb="FF00B050"/>
      <name val="Calibri"/>
      <family val="2"/>
      <scheme val="minor"/>
    </font>
    <font>
      <b/>
      <sz val="11"/>
      <color rgb="FF00B0F0"/>
      <name val="Calibri"/>
      <family val="2"/>
      <scheme val="minor"/>
    </font>
    <font>
      <sz val="11"/>
      <color theme="2"/>
      <name val="Calibri"/>
      <family val="2"/>
      <scheme val="minor"/>
    </font>
    <font>
      <b/>
      <sz val="16"/>
      <color theme="1"/>
      <name val="Calibri"/>
      <family val="2"/>
      <scheme val="minor"/>
    </font>
    <font>
      <sz val="22"/>
      <color rgb="FF0070C0"/>
      <name val="Calibri"/>
      <family val="2"/>
      <scheme val="minor"/>
    </font>
    <font>
      <b/>
      <sz val="28"/>
      <color theme="1"/>
      <name val="Calibri"/>
      <family val="2"/>
      <scheme val="minor"/>
    </font>
    <font>
      <sz val="9.6"/>
      <name val="Segoe UI"/>
      <family val="2"/>
    </font>
    <font>
      <sz val="10"/>
      <name val="Inherit"/>
    </font>
    <font>
      <sz val="11"/>
      <color theme="1"/>
      <name val="Calibri"/>
      <family val="2"/>
      <scheme val="minor"/>
    </font>
    <font>
      <sz val="14"/>
      <color rgb="FF0070C0"/>
      <name val="Calibri"/>
      <family val="2"/>
      <scheme val="minor"/>
    </font>
    <font>
      <sz val="12"/>
      <name val="Calibri"/>
      <family val="2"/>
      <scheme val="minor"/>
    </font>
    <font>
      <u/>
      <sz val="11"/>
      <color theme="10"/>
      <name val="Calibri"/>
      <family val="2"/>
      <scheme val="minor"/>
    </font>
    <font>
      <sz val="12"/>
      <color rgb="FFFF0000"/>
      <name val="Calibri"/>
      <family val="2"/>
      <scheme val="minor"/>
    </font>
    <font>
      <sz val="11"/>
      <color rgb="FF00B050"/>
      <name val="Calibri"/>
      <family val="2"/>
      <scheme val="minor"/>
    </font>
    <font>
      <sz val="12"/>
      <color rgb="FF00B050"/>
      <name val="Calibri"/>
      <family val="2"/>
      <scheme val="minor"/>
    </font>
    <font>
      <sz val="12"/>
      <color theme="1"/>
      <name val="Calibri"/>
      <family val="2"/>
      <scheme val="minor"/>
    </font>
    <font>
      <b/>
      <sz val="14"/>
      <color rgb="FF000000"/>
      <name val="Calibri"/>
      <family val="2"/>
      <scheme val="minor"/>
    </font>
    <font>
      <b/>
      <sz val="11"/>
      <color rgb="FF000000"/>
      <name val="Calibri"/>
      <family val="2"/>
      <scheme val="minor"/>
    </font>
    <font>
      <b/>
      <sz val="18"/>
      <name val="Calibri"/>
      <family val="2"/>
      <scheme val="minor"/>
    </font>
    <font>
      <sz val="11"/>
      <color theme="1"/>
      <name val="Segoe UI"/>
      <family val="2"/>
    </font>
  </fonts>
  <fills count="21">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92D050"/>
        <bgColor indexed="64"/>
      </patternFill>
    </fill>
    <fill>
      <patternFill patternType="solid">
        <fgColor rgb="FF7030A0"/>
        <bgColor indexed="64"/>
      </patternFill>
    </fill>
    <fill>
      <patternFill patternType="solid">
        <fgColor theme="5" tint="-0.249977111117893"/>
        <bgColor indexed="64"/>
      </patternFill>
    </fill>
    <fill>
      <patternFill patternType="solid">
        <fgColor theme="0" tint="-0.499984740745262"/>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rgb="FFFF66FF"/>
        <bgColor indexed="64"/>
      </patternFill>
    </fill>
    <fill>
      <patternFill patternType="solid">
        <fgColor rgb="FF002060"/>
        <bgColor indexed="64"/>
      </patternFill>
    </fill>
    <fill>
      <patternFill patternType="solid">
        <fgColor rgb="FFC00000"/>
        <bgColor indexed="64"/>
      </patternFill>
    </fill>
    <fill>
      <patternFill patternType="solid">
        <fgColor theme="0"/>
        <bgColor indexed="64"/>
      </patternFill>
    </fill>
    <fill>
      <patternFill patternType="solid">
        <fgColor theme="2" tint="-0.749992370372631"/>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00B050"/>
        <bgColor indexed="64"/>
      </patternFill>
    </fill>
    <fill>
      <patternFill patternType="solid">
        <fgColor theme="0" tint="-0.14999847407452621"/>
        <bgColor indexed="64"/>
      </patternFill>
    </fill>
  </fills>
  <borders count="13">
    <border>
      <left/>
      <right/>
      <top/>
      <bottom/>
      <diagonal/>
    </border>
    <border>
      <left/>
      <right/>
      <top/>
      <bottom style="thin">
        <color indexed="64"/>
      </bottom>
      <diagonal/>
    </border>
    <border>
      <left/>
      <right/>
      <top style="thin">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rgb="FFE3E3E3"/>
      </left>
      <right/>
      <top/>
      <bottom style="medium">
        <color rgb="FFE3E3E3"/>
      </bottom>
      <diagonal/>
    </border>
    <border>
      <left style="medium">
        <color rgb="FFE3E3E3"/>
      </left>
      <right style="medium">
        <color rgb="FFE3E3E3"/>
      </right>
      <top/>
      <bottom style="medium">
        <color rgb="FFE3E3E3"/>
      </bottom>
      <diagonal/>
    </border>
    <border>
      <left style="thin">
        <color indexed="64"/>
      </left>
      <right/>
      <top style="thin">
        <color indexed="64"/>
      </top>
      <bottom/>
      <diagonal/>
    </border>
  </borders>
  <cellStyleXfs count="3">
    <xf numFmtId="0" fontId="0" fillId="0" borderId="0"/>
    <xf numFmtId="9" fontId="32" fillId="0" borderId="0" applyFont="0" applyFill="0" applyBorder="0" applyAlignment="0" applyProtection="0"/>
    <xf numFmtId="0" fontId="35" fillId="0" borderId="0" applyNumberFormat="0" applyFill="0" applyBorder="0" applyAlignment="0" applyProtection="0"/>
  </cellStyleXfs>
  <cellXfs count="172">
    <xf numFmtId="0" fontId="0" fillId="0" borderId="0" xfId="0"/>
    <xf numFmtId="0" fontId="2" fillId="0" borderId="0" xfId="0" applyFont="1"/>
    <xf numFmtId="0" fontId="1" fillId="0" borderId="0" xfId="0" applyFont="1"/>
    <xf numFmtId="0" fontId="5" fillId="0" borderId="0" xfId="0" applyFont="1"/>
    <xf numFmtId="0" fontId="0" fillId="2" borderId="0" xfId="0" applyFill="1"/>
    <xf numFmtId="0" fontId="0" fillId="3" borderId="0" xfId="0" applyFill="1"/>
    <xf numFmtId="0" fontId="0" fillId="4" borderId="0" xfId="0" applyFill="1"/>
    <xf numFmtId="0" fontId="0" fillId="0" borderId="1" xfId="0" applyBorder="1"/>
    <xf numFmtId="0" fontId="5" fillId="0" borderId="2" xfId="0" applyFont="1" applyBorder="1"/>
    <xf numFmtId="0" fontId="0" fillId="0" borderId="2" xfId="0" applyBorder="1"/>
    <xf numFmtId="0" fontId="0" fillId="5" borderId="0" xfId="0" applyFill="1"/>
    <xf numFmtId="0" fontId="3" fillId="6" borderId="0" xfId="0" applyFont="1" applyFill="1"/>
    <xf numFmtId="0" fontId="0" fillId="6" borderId="0" xfId="0" applyFill="1"/>
    <xf numFmtId="0" fontId="2" fillId="0" borderId="2" xfId="0" applyFont="1" applyBorder="1"/>
    <xf numFmtId="0" fontId="1" fillId="0" borderId="2" xfId="0" applyFont="1" applyBorder="1"/>
    <xf numFmtId="0" fontId="7" fillId="0" borderId="0" xfId="0" applyFont="1"/>
    <xf numFmtId="0" fontId="0" fillId="5" borderId="2" xfId="0" applyFill="1" applyBorder="1"/>
    <xf numFmtId="0" fontId="3" fillId="0" borderId="0" xfId="0" applyFont="1"/>
    <xf numFmtId="0" fontId="8" fillId="0" borderId="1" xfId="0" applyFont="1" applyBorder="1"/>
    <xf numFmtId="0" fontId="8" fillId="0" borderId="0" xfId="0" applyFont="1"/>
    <xf numFmtId="0" fontId="5" fillId="0" borderId="0" xfId="0" applyFont="1" applyAlignment="1">
      <alignment vertical="center"/>
    </xf>
    <xf numFmtId="0" fontId="0" fillId="7" borderId="0" xfId="0" applyFill="1"/>
    <xf numFmtId="0" fontId="0" fillId="8" borderId="0" xfId="0" applyFill="1"/>
    <xf numFmtId="0" fontId="0" fillId="9" borderId="2" xfId="0" applyFill="1" applyBorder="1"/>
    <xf numFmtId="0" fontId="0" fillId="9" borderId="0" xfId="0" applyFill="1"/>
    <xf numFmtId="0" fontId="0" fillId="10" borderId="0" xfId="0" applyFill="1"/>
    <xf numFmtId="0" fontId="0" fillId="11" borderId="0" xfId="0" applyFill="1"/>
    <xf numFmtId="0" fontId="10" fillId="0" borderId="2" xfId="0" applyFont="1" applyBorder="1"/>
    <xf numFmtId="0" fontId="10" fillId="0" borderId="0" xfId="0" applyFont="1"/>
    <xf numFmtId="0" fontId="11" fillId="0" borderId="0" xfId="0" applyFont="1"/>
    <xf numFmtId="0" fontId="13" fillId="0" borderId="0" xfId="0" applyFont="1"/>
    <xf numFmtId="0" fontId="12" fillId="0" borderId="0" xfId="0" applyFont="1" applyAlignment="1">
      <alignment vertical="center"/>
    </xf>
    <xf numFmtId="0" fontId="13" fillId="0" borderId="2" xfId="0" applyFont="1" applyBorder="1"/>
    <xf numFmtId="0" fontId="0" fillId="0" borderId="0" xfId="0" applyAlignment="1">
      <alignment horizontal="left" vertical="center"/>
    </xf>
    <xf numFmtId="0" fontId="14" fillId="0" borderId="0" xfId="0" applyFont="1"/>
    <xf numFmtId="0" fontId="15" fillId="0" borderId="0" xfId="0" applyFont="1"/>
    <xf numFmtId="0" fontId="16" fillId="12" borderId="0" xfId="0" applyFont="1" applyFill="1"/>
    <xf numFmtId="0" fontId="17" fillId="0" borderId="0" xfId="0" applyFont="1"/>
    <xf numFmtId="0" fontId="0" fillId="13" borderId="0" xfId="0" applyFill="1"/>
    <xf numFmtId="0" fontId="18" fillId="0" borderId="0" xfId="0" applyFont="1"/>
    <xf numFmtId="0" fontId="19" fillId="0" borderId="0" xfId="0" applyFont="1"/>
    <xf numFmtId="0" fontId="20" fillId="0" borderId="0" xfId="0" applyFont="1"/>
    <xf numFmtId="0" fontId="21" fillId="0" borderId="0" xfId="0" applyFont="1"/>
    <xf numFmtId="0" fontId="21" fillId="0" borderId="3" xfId="0" applyFont="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12" fillId="0" borderId="3" xfId="0" applyFont="1" applyBorder="1" applyAlignment="1">
      <alignment horizontal="center" vertical="center"/>
    </xf>
    <xf numFmtId="0" fontId="0" fillId="0" borderId="5" xfId="0" applyBorder="1" applyAlignment="1">
      <alignment horizontal="center"/>
    </xf>
    <xf numFmtId="0" fontId="22" fillId="0" borderId="2" xfId="0" applyFont="1" applyBorder="1"/>
    <xf numFmtId="0" fontId="22" fillId="0" borderId="0" xfId="0" applyFont="1"/>
    <xf numFmtId="0" fontId="0" fillId="14" borderId="0" xfId="0" applyFill="1"/>
    <xf numFmtId="0" fontId="13" fillId="0" borderId="0" xfId="0" applyFont="1" applyAlignment="1">
      <alignment wrapText="1"/>
    </xf>
    <xf numFmtId="2" fontId="21" fillId="0" borderId="3" xfId="0" applyNumberFormat="1" applyFont="1" applyBorder="1" applyAlignment="1">
      <alignment horizontal="center"/>
    </xf>
    <xf numFmtId="2" fontId="0" fillId="0" borderId="3" xfId="0" applyNumberFormat="1" applyBorder="1" applyAlignment="1">
      <alignment horizontal="center"/>
    </xf>
    <xf numFmtId="2" fontId="0" fillId="0" borderId="4" xfId="0" applyNumberFormat="1" applyBorder="1" applyAlignment="1">
      <alignment horizontal="center"/>
    </xf>
    <xf numFmtId="2" fontId="12" fillId="0" borderId="3" xfId="0" applyNumberFormat="1" applyFont="1" applyBorder="1" applyAlignment="1">
      <alignment horizontal="center" vertical="center"/>
    </xf>
    <xf numFmtId="2" fontId="0" fillId="0" borderId="5" xfId="0" applyNumberFormat="1" applyBorder="1" applyAlignment="1">
      <alignment horizontal="center"/>
    </xf>
    <xf numFmtId="0" fontId="0" fillId="0" borderId="0" xfId="0" applyAlignment="1">
      <alignment horizontal="center"/>
    </xf>
    <xf numFmtId="2" fontId="19" fillId="0" borderId="3" xfId="0" applyNumberFormat="1" applyFont="1" applyBorder="1" applyAlignment="1">
      <alignment horizontal="center"/>
    </xf>
    <xf numFmtId="0" fontId="0" fillId="0" borderId="0" xfId="0" applyAlignment="1">
      <alignment horizontal="left"/>
    </xf>
    <xf numFmtId="0" fontId="0" fillId="0" borderId="6" xfId="0" applyBorder="1"/>
    <xf numFmtId="2" fontId="0" fillId="0" borderId="3" xfId="0" applyNumberFormat="1" applyBorder="1" applyAlignment="1">
      <alignment horizontal="left"/>
    </xf>
    <xf numFmtId="0" fontId="0" fillId="0" borderId="6" xfId="0" applyBorder="1" applyAlignment="1">
      <alignment wrapText="1"/>
    </xf>
    <xf numFmtId="0" fontId="0" fillId="0" borderId="5" xfId="0" applyBorder="1"/>
    <xf numFmtId="2" fontId="0" fillId="0" borderId="0" xfId="0" applyNumberFormat="1" applyAlignment="1">
      <alignment horizontal="center"/>
    </xf>
    <xf numFmtId="2" fontId="0" fillId="3" borderId="3" xfId="0" applyNumberFormat="1" applyFill="1" applyBorder="1" applyAlignment="1">
      <alignment horizontal="center"/>
    </xf>
    <xf numFmtId="2" fontId="0" fillId="0" borderId="0" xfId="0" applyNumberFormat="1" applyAlignment="1">
      <alignment horizontal="center" vertical="center"/>
    </xf>
    <xf numFmtId="2" fontId="0" fillId="0" borderId="1" xfId="0" applyNumberFormat="1" applyBorder="1" applyAlignment="1">
      <alignment horizontal="center" vertical="center"/>
    </xf>
    <xf numFmtId="2" fontId="7" fillId="0" borderId="0" xfId="0" applyNumberFormat="1" applyFont="1" applyAlignment="1">
      <alignment horizontal="center" vertical="center"/>
    </xf>
    <xf numFmtId="2" fontId="0" fillId="0" borderId="2" xfId="0" applyNumberFormat="1"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16" fillId="11" borderId="0" xfId="0" applyFont="1" applyFill="1"/>
    <xf numFmtId="0" fontId="0" fillId="12" borderId="0" xfId="0" applyFill="1"/>
    <xf numFmtId="0" fontId="24" fillId="0" borderId="0" xfId="0" applyFont="1"/>
    <xf numFmtId="0" fontId="25" fillId="0" borderId="0" xfId="0" applyFont="1"/>
    <xf numFmtId="0" fontId="26" fillId="0" borderId="0" xfId="0" applyFont="1"/>
    <xf numFmtId="2" fontId="0" fillId="0" borderId="3" xfId="0" applyNumberFormat="1" applyBorder="1" applyAlignment="1">
      <alignment horizontal="center" vertical="center"/>
    </xf>
    <xf numFmtId="2" fontId="0" fillId="0" borderId="4" xfId="0" applyNumberFormat="1" applyBorder="1" applyAlignment="1">
      <alignment horizontal="center" vertical="center"/>
    </xf>
    <xf numFmtId="0" fontId="0" fillId="0" borderId="5" xfId="0" applyBorder="1" applyAlignment="1">
      <alignment horizontal="center" vertical="center"/>
    </xf>
    <xf numFmtId="2" fontId="0" fillId="0" borderId="5" xfId="0" applyNumberFormat="1" applyBorder="1" applyAlignment="1">
      <alignment horizontal="center" vertical="center"/>
    </xf>
    <xf numFmtId="49" fontId="0" fillId="0" borderId="4" xfId="0" applyNumberFormat="1" applyBorder="1" applyAlignment="1">
      <alignment horizontal="center" vertical="center"/>
    </xf>
    <xf numFmtId="49" fontId="0" fillId="0" borderId="2" xfId="0" applyNumberFormat="1" applyBorder="1" applyAlignment="1">
      <alignment horizontal="center" vertical="center"/>
    </xf>
    <xf numFmtId="164" fontId="21" fillId="0" borderId="3" xfId="0" applyNumberFormat="1" applyFont="1" applyBorder="1" applyAlignment="1">
      <alignment horizontal="center"/>
    </xf>
    <xf numFmtId="164" fontId="0" fillId="0" borderId="3" xfId="0" applyNumberFormat="1" applyBorder="1" applyAlignment="1">
      <alignment horizontal="center" vertical="center"/>
    </xf>
    <xf numFmtId="164" fontId="0" fillId="0" borderId="4" xfId="0" applyNumberFormat="1" applyBorder="1" applyAlignment="1">
      <alignment horizontal="center" vertical="center"/>
    </xf>
    <xf numFmtId="164" fontId="0" fillId="0" borderId="7" xfId="0" applyNumberFormat="1" applyBorder="1" applyAlignment="1">
      <alignment horizontal="center" vertical="center"/>
    </xf>
    <xf numFmtId="164" fontId="0" fillId="0" borderId="5" xfId="0" applyNumberFormat="1" applyBorder="1" applyAlignment="1">
      <alignment horizontal="center" vertical="center"/>
    </xf>
    <xf numFmtId="0" fontId="3" fillId="5" borderId="0" xfId="0" applyFont="1" applyFill="1"/>
    <xf numFmtId="164" fontId="0" fillId="0" borderId="8" xfId="0" applyNumberFormat="1" applyBorder="1" applyAlignment="1">
      <alignment horizontal="center" vertical="center"/>
    </xf>
    <xf numFmtId="164" fontId="0" fillId="0" borderId="9" xfId="0" applyNumberFormat="1" applyBorder="1" applyAlignment="1">
      <alignment horizontal="center" vertical="center"/>
    </xf>
    <xf numFmtId="0" fontId="0" fillId="0" borderId="2" xfId="0" applyBorder="1" applyAlignment="1">
      <alignment horizontal="center"/>
    </xf>
    <xf numFmtId="164" fontId="0" fillId="0" borderId="6" xfId="0" applyNumberFormat="1" applyBorder="1" applyAlignment="1">
      <alignment horizontal="center" vertical="center"/>
    </xf>
    <xf numFmtId="164" fontId="0" fillId="0" borderId="0" xfId="0" applyNumberFormat="1" applyAlignment="1">
      <alignment horizontal="center" vertical="center"/>
    </xf>
    <xf numFmtId="164" fontId="21" fillId="0" borderId="0" xfId="0" applyNumberFormat="1" applyFont="1" applyAlignment="1">
      <alignment horizontal="center"/>
    </xf>
    <xf numFmtId="164" fontId="0" fillId="0" borderId="2" xfId="0" applyNumberFormat="1" applyBorder="1" applyAlignment="1">
      <alignment horizontal="center" vertical="center"/>
    </xf>
    <xf numFmtId="164" fontId="0" fillId="0" borderId="1" xfId="0" applyNumberFormat="1" applyBorder="1" applyAlignment="1">
      <alignment horizontal="center" vertical="center"/>
    </xf>
    <xf numFmtId="164" fontId="21" fillId="0" borderId="6" xfId="0" applyNumberFormat="1" applyFont="1" applyBorder="1" applyAlignment="1">
      <alignment horizontal="center"/>
    </xf>
    <xf numFmtId="0" fontId="0" fillId="16" borderId="0" xfId="0" applyFill="1"/>
    <xf numFmtId="0" fontId="5" fillId="16" borderId="0" xfId="0" applyFont="1" applyFill="1"/>
    <xf numFmtId="0" fontId="3" fillId="15" borderId="0" xfId="0" applyFont="1" applyFill="1"/>
    <xf numFmtId="0" fontId="27" fillId="0" borderId="0" xfId="0" applyFont="1"/>
    <xf numFmtId="2" fontId="27" fillId="0" borderId="3" xfId="0" applyNumberFormat="1" applyFont="1" applyBorder="1" applyAlignment="1">
      <alignment horizontal="center" vertical="center"/>
    </xf>
    <xf numFmtId="164" fontId="28" fillId="0" borderId="0" xfId="0" applyNumberFormat="1" applyFont="1" applyAlignment="1">
      <alignment horizontal="left" vertical="center"/>
    </xf>
    <xf numFmtId="0" fontId="29" fillId="0" borderId="0" xfId="0" applyFont="1"/>
    <xf numFmtId="164" fontId="27" fillId="0" borderId="3" xfId="0" applyNumberFormat="1" applyFont="1" applyBorder="1" applyAlignment="1">
      <alignment horizontal="center" vertical="center"/>
    </xf>
    <xf numFmtId="0" fontId="0" fillId="0" borderId="0" xfId="0" applyAlignment="1">
      <alignment vertical="top"/>
    </xf>
    <xf numFmtId="0" fontId="0" fillId="0" borderId="0" xfId="0" applyAlignment="1">
      <alignment vertical="top" wrapText="1"/>
    </xf>
    <xf numFmtId="0" fontId="30" fillId="0" borderId="10" xfId="0" applyFont="1" applyBorder="1" applyAlignment="1">
      <alignment vertical="center" wrapText="1"/>
    </xf>
    <xf numFmtId="0" fontId="30" fillId="0" borderId="11" xfId="0" applyFont="1" applyBorder="1" applyAlignment="1">
      <alignment vertical="center" wrapText="1"/>
    </xf>
    <xf numFmtId="0" fontId="19" fillId="0" borderId="0" xfId="0" applyFont="1" applyAlignment="1">
      <alignment vertical="top"/>
    </xf>
    <xf numFmtId="2" fontId="0" fillId="0" borderId="0" xfId="0" applyNumberFormat="1" applyAlignment="1">
      <alignment vertical="top"/>
    </xf>
    <xf numFmtId="2" fontId="31" fillId="0" borderId="0" xfId="0" applyNumberFormat="1" applyFont="1" applyAlignment="1">
      <alignment horizontal="right" vertical="center"/>
    </xf>
    <xf numFmtId="164" fontId="0" fillId="0" borderId="12" xfId="0" applyNumberFormat="1" applyBorder="1" applyAlignment="1">
      <alignment horizontal="center" vertical="center"/>
    </xf>
    <xf numFmtId="164" fontId="21" fillId="0" borderId="7" xfId="0" applyNumberFormat="1" applyFont="1" applyBorder="1" applyAlignment="1">
      <alignment horizontal="center"/>
    </xf>
    <xf numFmtId="164" fontId="0" fillId="3" borderId="0" xfId="0" applyNumberFormat="1" applyFill="1" applyAlignment="1">
      <alignment horizontal="center" vertical="center"/>
    </xf>
    <xf numFmtId="2" fontId="21" fillId="0" borderId="0" xfId="0" applyNumberFormat="1" applyFont="1" applyAlignment="1">
      <alignment horizontal="center"/>
    </xf>
    <xf numFmtId="0" fontId="16" fillId="0" borderId="0" xfId="0" applyFont="1"/>
    <xf numFmtId="2" fontId="27" fillId="0" borderId="0" xfId="0" applyNumberFormat="1" applyFont="1" applyAlignment="1">
      <alignment horizontal="center" vertical="center"/>
    </xf>
    <xf numFmtId="164" fontId="27" fillId="0" borderId="0" xfId="0" applyNumberFormat="1" applyFont="1" applyAlignment="1">
      <alignment horizontal="center" vertical="center"/>
    </xf>
    <xf numFmtId="2" fontId="0" fillId="0" borderId="9" xfId="0" applyNumberFormat="1" applyBorder="1" applyAlignment="1">
      <alignment horizontal="center" vertical="center"/>
    </xf>
    <xf numFmtId="2" fontId="0" fillId="0" borderId="7" xfId="0" applyNumberFormat="1" applyBorder="1" applyAlignment="1">
      <alignment horizontal="center" vertical="center"/>
    </xf>
    <xf numFmtId="2" fontId="0" fillId="0" borderId="8" xfId="0" applyNumberFormat="1" applyBorder="1" applyAlignment="1">
      <alignment horizontal="center" vertical="center"/>
    </xf>
    <xf numFmtId="164" fontId="33" fillId="0" borderId="0" xfId="0" applyNumberFormat="1" applyFont="1" applyAlignment="1">
      <alignment horizontal="left" vertical="center"/>
    </xf>
    <xf numFmtId="2" fontId="0" fillId="0" borderId="0" xfId="0" applyNumberFormat="1"/>
    <xf numFmtId="0" fontId="34" fillId="0" borderId="0" xfId="0" applyFont="1"/>
    <xf numFmtId="9" fontId="0" fillId="6" borderId="0" xfId="1" applyFont="1" applyFill="1" applyAlignment="1">
      <alignment horizontal="center"/>
    </xf>
    <xf numFmtId="0" fontId="2" fillId="0" borderId="0" xfId="0" applyFont="1" applyAlignment="1">
      <alignment horizontal="center"/>
    </xf>
    <xf numFmtId="0" fontId="0" fillId="0" borderId="0" xfId="0" applyAlignment="1">
      <alignment wrapText="1"/>
    </xf>
    <xf numFmtId="0" fontId="0" fillId="0" borderId="3" xfId="0" applyBorder="1" applyAlignment="1">
      <alignment horizontal="left"/>
    </xf>
    <xf numFmtId="0" fontId="35" fillId="0" borderId="0" xfId="2"/>
    <xf numFmtId="0" fontId="36" fillId="0" borderId="0" xfId="0" applyFont="1" applyAlignment="1">
      <alignment vertical="center" wrapText="1"/>
    </xf>
    <xf numFmtId="2" fontId="37" fillId="0" borderId="0" xfId="0" applyNumberFormat="1" applyFont="1"/>
    <xf numFmtId="0" fontId="37" fillId="0" borderId="0" xfId="0" applyFont="1"/>
    <xf numFmtId="0" fontId="37" fillId="0" borderId="0" xfId="0" applyFont="1" applyAlignment="1">
      <alignment vertical="center" wrapText="1"/>
    </xf>
    <xf numFmtId="2" fontId="19" fillId="0" borderId="0" xfId="0" applyNumberFormat="1" applyFont="1"/>
    <xf numFmtId="0" fontId="19" fillId="0" borderId="0" xfId="0" applyFont="1" applyAlignment="1">
      <alignment vertical="center" wrapText="1"/>
    </xf>
    <xf numFmtId="0" fontId="38" fillId="0" borderId="0" xfId="0" applyFont="1"/>
    <xf numFmtId="2" fontId="34" fillId="0" borderId="0" xfId="0" applyNumberFormat="1" applyFont="1"/>
    <xf numFmtId="0" fontId="34" fillId="0" borderId="0" xfId="0" applyFont="1" applyAlignment="1">
      <alignment vertical="center" wrapText="1"/>
    </xf>
    <xf numFmtId="0" fontId="39" fillId="0" borderId="0" xfId="0" applyFont="1"/>
    <xf numFmtId="0" fontId="36" fillId="0" borderId="0" xfId="0" applyFont="1"/>
    <xf numFmtId="164" fontId="0" fillId="0" borderId="0" xfId="0" applyNumberFormat="1" applyAlignment="1">
      <alignment vertical="top"/>
    </xf>
    <xf numFmtId="164" fontId="31" fillId="0" borderId="0" xfId="0" applyNumberFormat="1" applyFont="1" applyAlignment="1">
      <alignment horizontal="right" vertical="center"/>
    </xf>
    <xf numFmtId="0" fontId="1" fillId="17" borderId="0" xfId="0" applyFont="1" applyFill="1"/>
    <xf numFmtId="0" fontId="0" fillId="17" borderId="0" xfId="0" applyFill="1"/>
    <xf numFmtId="10" fontId="0" fillId="17" borderId="0" xfId="1" applyNumberFormat="1" applyFont="1" applyFill="1"/>
    <xf numFmtId="0" fontId="1" fillId="18" borderId="0" xfId="0" applyFont="1" applyFill="1"/>
    <xf numFmtId="0" fontId="0" fillId="18" borderId="0" xfId="0" applyFill="1"/>
    <xf numFmtId="9" fontId="0" fillId="18" borderId="0" xfId="1" applyFont="1" applyFill="1"/>
    <xf numFmtId="0" fontId="40" fillId="19" borderId="0" xfId="0" applyFont="1" applyFill="1"/>
    <xf numFmtId="0" fontId="40" fillId="5" borderId="0" xfId="0" applyFont="1" applyFill="1"/>
    <xf numFmtId="0" fontId="41" fillId="0" borderId="0" xfId="0" applyFont="1"/>
    <xf numFmtId="0" fontId="40" fillId="0" borderId="0" xfId="0" applyFont="1"/>
    <xf numFmtId="164" fontId="0" fillId="0" borderId="0" xfId="0" applyNumberFormat="1"/>
    <xf numFmtId="164" fontId="0" fillId="18" borderId="0" xfId="0" applyNumberFormat="1" applyFill="1"/>
    <xf numFmtId="2" fontId="10" fillId="20" borderId="0" xfId="0" applyNumberFormat="1" applyFont="1" applyFill="1" applyAlignment="1">
      <alignment horizontal="center"/>
    </xf>
    <xf numFmtId="0" fontId="10" fillId="20" borderId="0" xfId="0" applyFont="1" applyFill="1"/>
    <xf numFmtId="0" fontId="0" fillId="20" borderId="0" xfId="0" applyFill="1"/>
    <xf numFmtId="2" fontId="0" fillId="20" borderId="0" xfId="0" applyNumberFormat="1" applyFill="1"/>
    <xf numFmtId="0" fontId="0" fillId="20" borderId="0" xfId="0" applyFill="1" applyAlignment="1">
      <alignment vertical="top"/>
    </xf>
    <xf numFmtId="0" fontId="0" fillId="20" borderId="0" xfId="0" applyFill="1" applyAlignment="1">
      <alignment vertical="top" wrapText="1"/>
    </xf>
    <xf numFmtId="164" fontId="3" fillId="3" borderId="0" xfId="0" applyNumberFormat="1" applyFont="1" applyFill="1" applyAlignment="1">
      <alignment vertical="top"/>
    </xf>
    <xf numFmtId="0" fontId="18" fillId="0" borderId="2" xfId="0" applyFont="1" applyBorder="1"/>
    <xf numFmtId="0" fontId="18" fillId="0" borderId="1" xfId="0" applyFont="1" applyBorder="1"/>
    <xf numFmtId="0" fontId="42" fillId="0" borderId="0" xfId="0" applyFont="1"/>
    <xf numFmtId="0" fontId="43" fillId="0" borderId="0" xfId="0" applyFont="1" applyAlignment="1">
      <alignment vertical="center" wrapText="1"/>
    </xf>
    <xf numFmtId="0" fontId="43" fillId="5" borderId="0" xfId="0" applyFont="1" applyFill="1" applyAlignment="1">
      <alignment vertical="center" wrapText="1"/>
    </xf>
    <xf numFmtId="2" fontId="23" fillId="0" borderId="3" xfId="0" applyNumberFormat="1" applyFont="1" applyBorder="1" applyAlignment="1">
      <alignment horizontal="center"/>
    </xf>
    <xf numFmtId="167" fontId="2" fillId="0" borderId="0" xfId="1" applyNumberFormat="1" applyFont="1" applyAlignment="1">
      <alignment horizontal="center"/>
    </xf>
    <xf numFmtId="167" fontId="0" fillId="0" borderId="0" xfId="1" applyNumberFormat="1" applyFont="1"/>
    <xf numFmtId="167" fontId="0" fillId="6" borderId="0" xfId="1" applyNumberFormat="1" applyFont="1" applyFill="1" applyAlignment="1">
      <alignment horizontal="center"/>
    </xf>
  </cellXfs>
  <cellStyles count="3">
    <cellStyle name="Link" xfId="2" builtinId="8"/>
    <cellStyle name="Prozent" xfId="1" builtinId="5"/>
    <cellStyle name="Standard" xfId="0" builtinId="0"/>
  </cellStyles>
  <dxfs count="0"/>
  <tableStyles count="0" defaultTableStyle="TableStyleMedium2" defaultPivotStyle="PivotStyleLight16"/>
  <colors>
    <mruColors>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psychometrica.de/lix.html" TargetMode="External"/><Relationship Id="rId1" Type="http://schemas.openxmlformats.org/officeDocument/2006/relationships/hyperlink" Target="https://charactercalculator.com/flesch-reading-ease/"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charactercalculator.com/flesch-reading-ease/" TargetMode="External"/><Relationship Id="rId1" Type="http://schemas.openxmlformats.org/officeDocument/2006/relationships/hyperlink" Target="https://www.psychometrica.de/lix.html"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E5A78-99EE-4013-84CF-596152FF4F5F}">
  <dimension ref="A1:AK102"/>
  <sheetViews>
    <sheetView tabSelected="1" workbookViewId="0">
      <selection activeCell="I25" sqref="I25"/>
    </sheetView>
  </sheetViews>
  <sheetFormatPr baseColWidth="10" defaultColWidth="11.42578125" defaultRowHeight="15"/>
  <sheetData>
    <row r="1" spans="1:37" ht="23.25">
      <c r="B1" s="15" t="s">
        <v>0</v>
      </c>
      <c r="R1" s="15"/>
      <c r="AK1" s="15" t="s">
        <v>1</v>
      </c>
    </row>
    <row r="3" spans="1:37" ht="21">
      <c r="C3" s="19" t="s">
        <v>2</v>
      </c>
    </row>
    <row r="4" spans="1:37" s="9" customFormat="1" ht="18.75">
      <c r="B4" s="13" t="s">
        <v>3</v>
      </c>
      <c r="C4" s="14" t="s">
        <v>4</v>
      </c>
      <c r="R4" s="32"/>
    </row>
    <row r="5" spans="1:37" ht="18.75">
      <c r="B5" s="1" t="s">
        <v>5</v>
      </c>
      <c r="C5" s="2" t="s">
        <v>6</v>
      </c>
      <c r="R5" s="30"/>
    </row>
    <row r="6" spans="1:37" ht="18.75">
      <c r="B6" s="1"/>
      <c r="C6" s="2"/>
    </row>
    <row r="7" spans="1:37" ht="21">
      <c r="C7" s="19" t="s">
        <v>7</v>
      </c>
    </row>
    <row r="8" spans="1:37" s="9" customFormat="1" ht="18.75">
      <c r="B8" s="13" t="s">
        <v>8</v>
      </c>
      <c r="C8" s="14" t="s">
        <v>9</v>
      </c>
      <c r="R8" s="32"/>
      <c r="Z8" s="27"/>
    </row>
    <row r="9" spans="1:37" ht="18.75">
      <c r="B9" s="1" t="s">
        <v>10</v>
      </c>
      <c r="C9" s="2" t="s">
        <v>11</v>
      </c>
      <c r="R9" s="30"/>
    </row>
    <row r="10" spans="1:37" ht="18.75">
      <c r="B10" s="1" t="s">
        <v>12</v>
      </c>
      <c r="C10" s="2" t="s">
        <v>13</v>
      </c>
      <c r="R10" s="30"/>
    </row>
    <row r="11" spans="1:37" ht="18.75">
      <c r="B11" s="1" t="s">
        <v>14</v>
      </c>
      <c r="C11" s="2" t="s">
        <v>15</v>
      </c>
      <c r="R11" s="30"/>
    </row>
    <row r="12" spans="1:37" ht="18.75">
      <c r="B12" s="1" t="s">
        <v>16</v>
      </c>
      <c r="C12" s="2" t="s">
        <v>17</v>
      </c>
      <c r="R12" s="30"/>
    </row>
    <row r="13" spans="1:37" ht="18.75">
      <c r="A13" s="17"/>
      <c r="B13" s="1" t="s">
        <v>18</v>
      </c>
      <c r="C13" s="2" t="s">
        <v>19</v>
      </c>
      <c r="R13" s="30"/>
    </row>
    <row r="14" spans="1:37" ht="18.75">
      <c r="B14" s="1"/>
      <c r="C14" s="2"/>
      <c r="R14" s="30"/>
    </row>
    <row r="15" spans="1:37" s="7" customFormat="1" ht="21">
      <c r="A15"/>
      <c r="C15" s="18" t="s">
        <v>20</v>
      </c>
      <c r="Q15"/>
    </row>
    <row r="16" spans="1:37" s="9" customFormat="1" ht="18.75">
      <c r="B16" s="13" t="s">
        <v>21</v>
      </c>
      <c r="C16" s="14" t="s">
        <v>22</v>
      </c>
      <c r="R16" s="30"/>
    </row>
    <row r="17" spans="2:18" ht="18.75">
      <c r="B17" s="1" t="s">
        <v>23</v>
      </c>
      <c r="C17" s="2" t="s">
        <v>24</v>
      </c>
      <c r="R17" s="30"/>
    </row>
    <row r="18" spans="2:18" ht="18.75">
      <c r="B18" s="1" t="s">
        <v>25</v>
      </c>
      <c r="C18" s="2" t="s">
        <v>26</v>
      </c>
      <c r="R18" s="30"/>
    </row>
    <row r="19" spans="2:18" ht="18.75">
      <c r="B19" s="1" t="s">
        <v>27</v>
      </c>
      <c r="C19" s="2" t="s">
        <v>28</v>
      </c>
    </row>
    <row r="20" spans="2:18" ht="18.75">
      <c r="B20" s="1" t="s">
        <v>29</v>
      </c>
      <c r="C20" s="2" t="s">
        <v>30</v>
      </c>
    </row>
    <row r="21" spans="2:18" ht="18.75">
      <c r="B21" s="1" t="s">
        <v>31</v>
      </c>
      <c r="C21" s="2" t="s">
        <v>32</v>
      </c>
    </row>
    <row r="22" spans="2:18" ht="18.75">
      <c r="B22" s="1" t="s">
        <v>33</v>
      </c>
      <c r="C22" s="2" t="s">
        <v>34</v>
      </c>
    </row>
    <row r="24" spans="2:18" ht="21">
      <c r="C24" s="19" t="s">
        <v>35</v>
      </c>
    </row>
    <row r="25" spans="2:18" s="9" customFormat="1" ht="18.75">
      <c r="B25" s="13" t="s">
        <v>36</v>
      </c>
      <c r="C25" s="14" t="s">
        <v>37</v>
      </c>
      <c r="R25" s="32"/>
    </row>
    <row r="26" spans="2:18" ht="18.75">
      <c r="B26" s="1" t="s">
        <v>38</v>
      </c>
      <c r="C26" s="2" t="s">
        <v>39</v>
      </c>
    </row>
    <row r="27" spans="2:18" ht="18.75">
      <c r="B27" s="1" t="s">
        <v>40</v>
      </c>
      <c r="C27" s="2" t="s">
        <v>41</v>
      </c>
      <c r="R27" s="30"/>
    </row>
    <row r="28" spans="2:18" ht="18.75">
      <c r="B28" s="1" t="s">
        <v>42</v>
      </c>
      <c r="C28" s="2" t="s">
        <v>43</v>
      </c>
      <c r="R28" s="30"/>
    </row>
    <row r="29" spans="2:18" ht="18.75">
      <c r="B29" s="1" t="s">
        <v>44</v>
      </c>
      <c r="C29" s="2" t="s">
        <v>45</v>
      </c>
      <c r="R29" s="30"/>
    </row>
    <row r="30" spans="2:18" ht="18.75">
      <c r="B30" s="1" t="s">
        <v>46</v>
      </c>
      <c r="C30" s="2" t="s">
        <v>47</v>
      </c>
      <c r="R30" s="33"/>
    </row>
    <row r="31" spans="2:18" ht="18.75">
      <c r="B31" s="1" t="s">
        <v>48</v>
      </c>
      <c r="C31" s="2" t="s">
        <v>49</v>
      </c>
      <c r="R31" s="30"/>
    </row>
    <row r="32" spans="2:18" ht="18.75">
      <c r="B32" s="1" t="s">
        <v>50</v>
      </c>
      <c r="C32" s="2" t="s">
        <v>51</v>
      </c>
    </row>
    <row r="33" spans="2:29" ht="18.75">
      <c r="B33" s="1" t="s">
        <v>52</v>
      </c>
      <c r="C33" s="2" t="s">
        <v>53</v>
      </c>
      <c r="Q33" s="31"/>
    </row>
    <row r="34" spans="2:29" ht="18.75">
      <c r="B34" s="1" t="s">
        <v>54</v>
      </c>
      <c r="C34" s="2" t="s">
        <v>55</v>
      </c>
    </row>
    <row r="35" spans="2:29" ht="18.75">
      <c r="B35" s="1" t="s">
        <v>56</v>
      </c>
      <c r="C35" s="2" t="s">
        <v>57</v>
      </c>
      <c r="R35" s="30"/>
    </row>
    <row r="36" spans="2:29" ht="18.75">
      <c r="B36" s="1" t="s">
        <v>58</v>
      </c>
      <c r="C36" s="2" t="s">
        <v>59</v>
      </c>
    </row>
    <row r="37" spans="2:29" ht="18.75">
      <c r="B37" s="1" t="s">
        <v>60</v>
      </c>
      <c r="C37" s="2" t="s">
        <v>61</v>
      </c>
    </row>
    <row r="38" spans="2:29" ht="18.75">
      <c r="B38" s="1" t="s">
        <v>62</v>
      </c>
      <c r="C38" s="2" t="s">
        <v>63</v>
      </c>
    </row>
    <row r="39" spans="2:29" ht="18.75">
      <c r="B39" s="1" t="s">
        <v>64</v>
      </c>
      <c r="C39" s="2" t="s">
        <v>65</v>
      </c>
      <c r="R39" s="30"/>
    </row>
    <row r="40" spans="2:29" ht="18.75">
      <c r="B40" s="1"/>
      <c r="C40" s="2"/>
    </row>
    <row r="41" spans="2:29" s="7" customFormat="1" ht="21">
      <c r="C41" s="18" t="s">
        <v>66</v>
      </c>
    </row>
    <row r="42" spans="2:29" ht="18.75">
      <c r="B42" s="1" t="s">
        <v>67</v>
      </c>
      <c r="C42" s="2" t="s">
        <v>68</v>
      </c>
    </row>
    <row r="43" spans="2:29" ht="18.75">
      <c r="B43" s="1" t="s">
        <v>69</v>
      </c>
      <c r="C43" s="2" t="s">
        <v>70</v>
      </c>
    </row>
    <row r="44" spans="2:29" ht="18.75">
      <c r="B44" s="1" t="s">
        <v>71</v>
      </c>
      <c r="C44" s="2" t="s">
        <v>72</v>
      </c>
    </row>
    <row r="45" spans="2:29" ht="18.75">
      <c r="B45" s="1" t="s">
        <v>73</v>
      </c>
      <c r="C45" s="2" t="s">
        <v>74</v>
      </c>
    </row>
    <row r="46" spans="2:29" ht="18.75">
      <c r="B46" s="1" t="s">
        <v>75</v>
      </c>
      <c r="C46" s="2" t="s">
        <v>76</v>
      </c>
      <c r="AC46" s="28"/>
    </row>
    <row r="47" spans="2:29" ht="18.75">
      <c r="B47" s="1" t="s">
        <v>77</v>
      </c>
      <c r="C47" s="2" t="s">
        <v>78</v>
      </c>
    </row>
    <row r="48" spans="2:29" ht="18.75">
      <c r="B48" s="1" t="s">
        <v>79</v>
      </c>
      <c r="C48" s="2" t="s">
        <v>80</v>
      </c>
    </row>
    <row r="49" spans="2:3" ht="18.75">
      <c r="B49" s="1" t="s">
        <v>81</v>
      </c>
      <c r="C49" s="2" t="s">
        <v>82</v>
      </c>
    </row>
    <row r="50" spans="2:3" ht="18.75">
      <c r="B50" s="1" t="s">
        <v>83</v>
      </c>
      <c r="C50" s="2" t="s">
        <v>84</v>
      </c>
    </row>
    <row r="51" spans="2:3" ht="18.75">
      <c r="B51" s="1" t="s">
        <v>85</v>
      </c>
      <c r="C51" s="2" t="s">
        <v>86</v>
      </c>
    </row>
    <row r="52" spans="2:3" ht="18.75">
      <c r="B52" s="1" t="s">
        <v>87</v>
      </c>
      <c r="C52" s="2" t="s">
        <v>88</v>
      </c>
    </row>
    <row r="53" spans="2:3" ht="18.75">
      <c r="B53" s="1" t="s">
        <v>89</v>
      </c>
      <c r="C53" s="2" t="s">
        <v>90</v>
      </c>
    </row>
    <row r="54" spans="2:3" ht="18.75">
      <c r="B54" s="1" t="s">
        <v>91</v>
      </c>
      <c r="C54" s="2" t="s">
        <v>92</v>
      </c>
    </row>
    <row r="55" spans="2:3" ht="18.75">
      <c r="B55" s="1" t="s">
        <v>93</v>
      </c>
      <c r="C55" s="2" t="s">
        <v>94</v>
      </c>
    </row>
    <row r="56" spans="2:3" ht="18.75">
      <c r="B56" s="1" t="s">
        <v>95</v>
      </c>
      <c r="C56" s="2" t="s">
        <v>96</v>
      </c>
    </row>
    <row r="57" spans="2:3" ht="18.75">
      <c r="B57" s="1" t="s">
        <v>97</v>
      </c>
      <c r="C57" s="2" t="s">
        <v>98</v>
      </c>
    </row>
    <row r="58" spans="2:3" ht="18.75">
      <c r="B58" s="1" t="s">
        <v>99</v>
      </c>
      <c r="C58" s="2" t="s">
        <v>100</v>
      </c>
    </row>
    <row r="59" spans="2:3" ht="18.75">
      <c r="B59" s="1" t="s">
        <v>101</v>
      </c>
      <c r="C59" s="2" t="s">
        <v>102</v>
      </c>
    </row>
    <row r="60" spans="2:3" ht="18.75">
      <c r="B60" s="1" t="s">
        <v>103</v>
      </c>
      <c r="C60" s="2" t="s">
        <v>104</v>
      </c>
    </row>
    <row r="64" spans="2:3" s="7" customFormat="1" ht="21">
      <c r="C64" s="18" t="s">
        <v>105</v>
      </c>
    </row>
    <row r="65" spans="1:18" ht="18.75">
      <c r="A65" s="9"/>
      <c r="B65" s="1" t="s">
        <v>106</v>
      </c>
      <c r="C65" s="35" t="s">
        <v>107</v>
      </c>
      <c r="F65" s="40"/>
      <c r="G65" s="40"/>
      <c r="H65" s="40"/>
      <c r="I65" s="40"/>
      <c r="J65" s="40"/>
      <c r="K65" s="40"/>
      <c r="L65" s="40"/>
      <c r="M65" s="40"/>
      <c r="R65" s="29"/>
    </row>
    <row r="66" spans="1:18" ht="18.75">
      <c r="B66" s="1" t="s">
        <v>108</v>
      </c>
      <c r="C66" s="35" t="s">
        <v>109</v>
      </c>
      <c r="F66" s="40"/>
      <c r="G66" s="40"/>
      <c r="H66" s="40"/>
      <c r="I66" s="40"/>
      <c r="J66" s="40"/>
      <c r="K66" s="40"/>
      <c r="L66" s="40"/>
      <c r="M66" s="40"/>
      <c r="R66" s="29"/>
    </row>
    <row r="67" spans="1:18" ht="18.75">
      <c r="B67" s="1" t="s">
        <v>110</v>
      </c>
      <c r="C67" s="35" t="s">
        <v>111</v>
      </c>
      <c r="F67" s="40"/>
      <c r="G67" s="40"/>
      <c r="H67" s="40"/>
      <c r="I67" s="40"/>
      <c r="J67" s="40"/>
      <c r="K67" s="40"/>
      <c r="L67" s="40"/>
      <c r="M67" s="40"/>
      <c r="R67" s="29"/>
    </row>
    <row r="68" spans="1:18" ht="18.75">
      <c r="B68" s="1" t="s">
        <v>112</v>
      </c>
      <c r="C68" s="35" t="s">
        <v>113</v>
      </c>
      <c r="D68" s="34"/>
      <c r="E68" s="34"/>
      <c r="F68" s="40"/>
      <c r="G68" s="40"/>
      <c r="H68" s="40"/>
      <c r="I68" s="40"/>
      <c r="J68" s="40"/>
      <c r="K68" s="40"/>
      <c r="L68" s="40"/>
      <c r="M68" s="40"/>
      <c r="R68" s="29"/>
    </row>
    <row r="69" spans="1:18" ht="18.75">
      <c r="B69" s="1" t="s">
        <v>114</v>
      </c>
      <c r="C69" s="35" t="s">
        <v>115</v>
      </c>
      <c r="D69" s="34"/>
      <c r="E69" s="34"/>
      <c r="F69" s="40"/>
      <c r="G69" s="40"/>
      <c r="H69" s="40"/>
      <c r="I69" s="40"/>
      <c r="J69" s="40"/>
      <c r="K69" s="40"/>
      <c r="L69" s="40"/>
      <c r="M69" s="40"/>
      <c r="R69" s="29"/>
    </row>
    <row r="70" spans="1:18" ht="18.75">
      <c r="B70" s="1" t="s">
        <v>116</v>
      </c>
      <c r="C70" s="35" t="s">
        <v>117</v>
      </c>
      <c r="D70" s="34"/>
      <c r="E70" s="34"/>
      <c r="F70" s="40"/>
      <c r="G70" s="40"/>
      <c r="H70" s="40"/>
      <c r="I70" s="40"/>
      <c r="J70" s="40"/>
      <c r="K70" s="40"/>
      <c r="L70" s="40"/>
      <c r="M70" s="40"/>
      <c r="R70" s="29"/>
    </row>
    <row r="71" spans="1:18" ht="18.75">
      <c r="B71" s="1" t="s">
        <v>118</v>
      </c>
      <c r="C71" s="35" t="s">
        <v>119</v>
      </c>
      <c r="D71" s="34"/>
      <c r="E71" s="34"/>
      <c r="F71" s="40"/>
      <c r="G71" s="40"/>
      <c r="H71" s="40"/>
      <c r="I71" s="40"/>
      <c r="J71" s="40"/>
      <c r="K71" s="40"/>
      <c r="L71" s="40"/>
      <c r="M71" s="40"/>
      <c r="R71" s="29"/>
    </row>
    <row r="72" spans="1:18" ht="18.75">
      <c r="B72" s="1" t="s">
        <v>120</v>
      </c>
      <c r="C72" s="35" t="s">
        <v>121</v>
      </c>
      <c r="D72" s="34"/>
      <c r="E72" s="34"/>
      <c r="F72" s="40"/>
      <c r="G72" s="40"/>
      <c r="H72" s="40"/>
      <c r="I72" s="40"/>
      <c r="J72" s="40"/>
      <c r="K72" s="40"/>
      <c r="L72" s="40"/>
      <c r="M72" s="40"/>
      <c r="R72" s="29"/>
    </row>
    <row r="73" spans="1:18" ht="18.75">
      <c r="B73" s="1" t="s">
        <v>122</v>
      </c>
      <c r="C73" s="35" t="s">
        <v>123</v>
      </c>
      <c r="D73" s="34"/>
      <c r="E73" s="34"/>
      <c r="F73" s="40"/>
      <c r="G73" s="40"/>
      <c r="H73" s="40"/>
      <c r="I73" s="40"/>
      <c r="J73" s="40"/>
      <c r="K73" s="40"/>
      <c r="L73" s="40"/>
      <c r="M73" s="40"/>
      <c r="R73" s="29"/>
    </row>
    <row r="74" spans="1:18" ht="18.75">
      <c r="B74" s="1" t="s">
        <v>124</v>
      </c>
      <c r="C74" s="35" t="s">
        <v>125</v>
      </c>
      <c r="D74" s="34"/>
      <c r="E74" s="34"/>
      <c r="F74" s="40"/>
      <c r="G74" s="40"/>
      <c r="H74" s="40"/>
      <c r="I74" s="40"/>
      <c r="J74" s="40"/>
      <c r="K74" s="40"/>
      <c r="L74" s="40"/>
      <c r="M74" s="40"/>
      <c r="R74" s="29"/>
    </row>
    <row r="75" spans="1:18" ht="18.75">
      <c r="B75" s="1" t="s">
        <v>126</v>
      </c>
      <c r="C75" s="35" t="s">
        <v>127</v>
      </c>
      <c r="F75" s="40"/>
      <c r="G75" s="40"/>
      <c r="H75" s="40"/>
      <c r="I75" s="40"/>
      <c r="J75" s="40"/>
      <c r="K75" s="40"/>
      <c r="L75" s="40"/>
      <c r="M75" s="40"/>
    </row>
    <row r="76" spans="1:18" ht="18.75">
      <c r="B76" s="1" t="s">
        <v>128</v>
      </c>
      <c r="C76" s="35" t="s">
        <v>129</v>
      </c>
      <c r="F76" s="40"/>
      <c r="G76" s="40"/>
      <c r="H76" s="40"/>
      <c r="I76" s="40"/>
      <c r="J76" s="40"/>
      <c r="K76" s="40"/>
      <c r="L76" s="40"/>
      <c r="M76" s="40"/>
    </row>
    <row r="77" spans="1:18" ht="18.75">
      <c r="B77" s="1" t="s">
        <v>130</v>
      </c>
      <c r="C77" s="35" t="s">
        <v>131</v>
      </c>
      <c r="F77" s="40"/>
      <c r="G77" s="40"/>
      <c r="H77" s="40"/>
      <c r="I77" s="40"/>
      <c r="J77" s="40"/>
      <c r="K77" s="40"/>
      <c r="L77" s="40"/>
      <c r="M77" s="40"/>
    </row>
    <row r="78" spans="1:18" ht="18.75">
      <c r="B78" s="1" t="s">
        <v>132</v>
      </c>
      <c r="C78" s="35" t="s">
        <v>133</v>
      </c>
      <c r="F78" s="40"/>
      <c r="G78" s="40"/>
      <c r="H78" s="40"/>
      <c r="I78" s="40"/>
      <c r="J78" s="40"/>
      <c r="K78" s="40"/>
      <c r="L78" s="40"/>
      <c r="M78" s="40"/>
    </row>
    <row r="79" spans="1:18" ht="18.75">
      <c r="B79" s="1" t="s">
        <v>134</v>
      </c>
      <c r="C79" s="35" t="s">
        <v>135</v>
      </c>
      <c r="F79" s="40"/>
      <c r="G79" s="40"/>
      <c r="H79" s="40"/>
      <c r="I79" s="40"/>
      <c r="J79" s="40"/>
      <c r="K79" s="40"/>
      <c r="L79" s="40"/>
      <c r="M79" s="40"/>
    </row>
    <row r="80" spans="1:18" ht="18.75">
      <c r="B80" s="1" t="s">
        <v>136</v>
      </c>
      <c r="C80" s="2" t="s">
        <v>137</v>
      </c>
      <c r="F80" s="40"/>
      <c r="G80" s="40"/>
      <c r="H80" s="40"/>
      <c r="I80" s="40"/>
      <c r="J80" s="40"/>
      <c r="K80" s="40"/>
      <c r="L80" s="40"/>
      <c r="M80" s="40"/>
    </row>
    <row r="81" spans="2:13" ht="18.75">
      <c r="B81" s="1" t="s">
        <v>138</v>
      </c>
      <c r="C81" s="35" t="s">
        <v>139</v>
      </c>
      <c r="F81" s="40"/>
      <c r="G81" s="40"/>
      <c r="H81" s="40"/>
      <c r="I81" s="40"/>
      <c r="J81" s="40"/>
      <c r="K81" s="40"/>
      <c r="L81" s="40"/>
      <c r="M81" s="40"/>
    </row>
    <row r="82" spans="2:13" ht="18.75">
      <c r="B82" s="1" t="s">
        <v>140</v>
      </c>
      <c r="C82" s="35" t="s">
        <v>141</v>
      </c>
      <c r="F82" s="40"/>
      <c r="G82" s="40"/>
      <c r="H82" s="40"/>
      <c r="I82" s="40"/>
      <c r="J82" s="40"/>
      <c r="K82" s="40"/>
      <c r="L82" s="40"/>
      <c r="M82" s="40"/>
    </row>
    <row r="83" spans="2:13" ht="18.75">
      <c r="B83" s="1" t="s">
        <v>142</v>
      </c>
      <c r="C83" s="2" t="s">
        <v>143</v>
      </c>
      <c r="F83" s="40"/>
      <c r="G83" s="40"/>
      <c r="H83" s="40"/>
      <c r="I83" s="40"/>
      <c r="J83" s="40"/>
      <c r="K83" s="40"/>
      <c r="L83" s="40"/>
      <c r="M83" s="40"/>
    </row>
    <row r="84" spans="2:13" ht="18.75">
      <c r="B84" s="1" t="s">
        <v>144</v>
      </c>
      <c r="C84" s="2" t="s">
        <v>145</v>
      </c>
      <c r="F84" s="40"/>
      <c r="G84" s="40"/>
      <c r="H84" s="40"/>
      <c r="I84" s="40"/>
      <c r="J84" s="40"/>
      <c r="K84" s="40"/>
      <c r="L84" s="40"/>
      <c r="M84" s="40"/>
    </row>
    <row r="85" spans="2:13" ht="18.75">
      <c r="B85" s="1" t="s">
        <v>146</v>
      </c>
      <c r="C85" s="2" t="s">
        <v>147</v>
      </c>
      <c r="F85" s="40"/>
      <c r="G85" s="40"/>
      <c r="H85" s="40"/>
      <c r="I85" s="40"/>
      <c r="J85" s="40"/>
      <c r="K85" s="40"/>
      <c r="L85" s="40"/>
      <c r="M85" s="40"/>
    </row>
    <row r="86" spans="2:13" ht="18.75">
      <c r="B86" s="1" t="s">
        <v>148</v>
      </c>
      <c r="C86" s="35" t="s">
        <v>149</v>
      </c>
      <c r="F86" s="40"/>
      <c r="G86" s="40"/>
      <c r="H86" s="40"/>
      <c r="I86" s="40"/>
      <c r="J86" s="40"/>
      <c r="K86" s="40"/>
      <c r="L86" s="40"/>
      <c r="M86" s="40"/>
    </row>
    <row r="87" spans="2:13" ht="18.75">
      <c r="B87" s="1" t="s">
        <v>150</v>
      </c>
      <c r="C87" s="35" t="s">
        <v>151</v>
      </c>
      <c r="F87" s="40"/>
      <c r="G87" s="40"/>
      <c r="H87" s="40"/>
      <c r="I87" s="40"/>
      <c r="J87" s="40"/>
      <c r="K87" s="40"/>
      <c r="L87" s="40"/>
      <c r="M87" s="40"/>
    </row>
    <row r="88" spans="2:13" ht="18.75">
      <c r="B88" s="1" t="s">
        <v>152</v>
      </c>
      <c r="C88" s="35" t="s">
        <v>153</v>
      </c>
      <c r="F88" s="40"/>
      <c r="G88" s="40"/>
      <c r="H88" s="40"/>
      <c r="I88" s="40"/>
      <c r="J88" s="40"/>
      <c r="K88" s="40"/>
      <c r="L88" s="40"/>
      <c r="M88" s="40"/>
    </row>
    <row r="89" spans="2:13" ht="18.75">
      <c r="B89" s="1" t="s">
        <v>154</v>
      </c>
      <c r="C89" s="2" t="s">
        <v>155</v>
      </c>
      <c r="F89" s="40"/>
      <c r="G89" s="40"/>
      <c r="H89" s="40"/>
      <c r="I89" s="40"/>
      <c r="J89" s="40"/>
      <c r="K89" s="40"/>
      <c r="L89" s="40"/>
      <c r="M89" s="40"/>
    </row>
    <row r="90" spans="2:13" ht="18.75">
      <c r="B90" s="1" t="s">
        <v>156</v>
      </c>
      <c r="C90" s="35" t="s">
        <v>157</v>
      </c>
      <c r="F90" s="40"/>
      <c r="G90" s="40"/>
      <c r="H90" s="40"/>
      <c r="I90" s="40"/>
      <c r="J90" s="40"/>
      <c r="K90" s="40"/>
      <c r="L90" s="40"/>
      <c r="M90" s="40"/>
    </row>
    <row r="91" spans="2:13" ht="18.75">
      <c r="B91" s="1" t="s">
        <v>158</v>
      </c>
      <c r="C91" s="35" t="s">
        <v>159</v>
      </c>
      <c r="F91" s="40"/>
      <c r="G91" s="40"/>
      <c r="H91" s="40"/>
      <c r="I91" s="40"/>
      <c r="J91" s="40"/>
      <c r="K91" s="40"/>
      <c r="L91" s="40"/>
      <c r="M91" s="40"/>
    </row>
    <row r="92" spans="2:13" ht="18.75">
      <c r="B92" s="1" t="s">
        <v>160</v>
      </c>
      <c r="C92" s="35" t="s">
        <v>161</v>
      </c>
      <c r="F92" s="40"/>
      <c r="G92" s="40"/>
      <c r="H92" s="40"/>
      <c r="I92" s="40"/>
      <c r="J92" s="40"/>
      <c r="K92" s="40"/>
      <c r="L92" s="40"/>
      <c r="M92" s="40"/>
    </row>
    <row r="93" spans="2:13" ht="18.75">
      <c r="B93" s="1" t="s">
        <v>162</v>
      </c>
      <c r="C93" s="35" t="s">
        <v>163</v>
      </c>
      <c r="F93" s="40"/>
      <c r="G93" s="40"/>
      <c r="H93" s="40"/>
      <c r="I93" s="40"/>
      <c r="J93" s="40"/>
      <c r="K93" s="40"/>
      <c r="L93" s="40"/>
      <c r="M93" s="40"/>
    </row>
    <row r="94" spans="2:13" ht="18.75">
      <c r="B94" s="1" t="s">
        <v>164</v>
      </c>
      <c r="C94" s="35" t="s">
        <v>165</v>
      </c>
      <c r="F94" s="40"/>
      <c r="G94" s="40"/>
      <c r="H94" s="40"/>
      <c r="I94" s="40"/>
      <c r="J94" s="40"/>
      <c r="K94" s="40"/>
      <c r="L94" s="40"/>
      <c r="M94" s="40"/>
    </row>
    <row r="95" spans="2:13" ht="18.75">
      <c r="B95" s="1" t="s">
        <v>166</v>
      </c>
      <c r="C95" s="35" t="s">
        <v>167</v>
      </c>
      <c r="F95" s="40"/>
      <c r="G95" s="40"/>
      <c r="H95" s="40"/>
      <c r="I95" s="40"/>
      <c r="J95" s="40"/>
      <c r="K95" s="40"/>
      <c r="L95" s="40"/>
      <c r="M95" s="40"/>
    </row>
    <row r="96" spans="2:13" ht="18.75">
      <c r="B96" s="1" t="s">
        <v>168</v>
      </c>
      <c r="C96" s="2" t="s">
        <v>169</v>
      </c>
      <c r="F96" s="40"/>
      <c r="G96" s="40"/>
      <c r="H96" s="40"/>
      <c r="I96" s="40"/>
      <c r="J96" s="40"/>
      <c r="K96" s="40"/>
      <c r="L96" s="40"/>
      <c r="M96" s="40"/>
    </row>
    <row r="97" spans="2:13" ht="18.75">
      <c r="B97" s="1" t="s">
        <v>170</v>
      </c>
      <c r="C97" s="35" t="s">
        <v>171</v>
      </c>
      <c r="D97" s="34"/>
      <c r="E97" s="34"/>
      <c r="F97" s="40"/>
      <c r="G97" s="40"/>
      <c r="H97" s="40"/>
      <c r="I97" s="40"/>
      <c r="J97" s="40"/>
      <c r="K97" s="40"/>
      <c r="L97" s="40"/>
      <c r="M97" s="40"/>
    </row>
    <row r="98" spans="2:13" ht="18.75">
      <c r="B98" s="1" t="s">
        <v>172</v>
      </c>
      <c r="C98" s="35" t="s">
        <v>173</v>
      </c>
      <c r="D98" s="34"/>
      <c r="E98" s="34"/>
      <c r="F98" s="40"/>
      <c r="G98" s="40"/>
      <c r="H98" s="40"/>
      <c r="I98" s="40"/>
      <c r="J98" s="40"/>
      <c r="K98" s="40"/>
      <c r="L98" s="40"/>
      <c r="M98" s="40"/>
    </row>
    <row r="99" spans="2:13" ht="18.75">
      <c r="B99" s="1" t="s">
        <v>174</v>
      </c>
      <c r="C99" s="35" t="s">
        <v>175</v>
      </c>
      <c r="D99" s="34"/>
      <c r="E99" s="34"/>
      <c r="F99" s="40"/>
      <c r="G99" s="40"/>
      <c r="H99" s="40"/>
      <c r="I99" s="40"/>
      <c r="J99" s="40"/>
      <c r="K99" s="40"/>
      <c r="L99" s="40"/>
      <c r="M99" s="40"/>
    </row>
    <row r="100" spans="2:13" ht="18.75">
      <c r="B100" s="1" t="s">
        <v>176</v>
      </c>
      <c r="C100" s="35" t="s">
        <v>177</v>
      </c>
      <c r="F100" s="40"/>
      <c r="G100" s="40"/>
      <c r="H100" s="40"/>
      <c r="I100" s="40"/>
      <c r="J100" s="40"/>
      <c r="K100" s="40"/>
      <c r="L100" s="40"/>
      <c r="M100" s="40"/>
    </row>
    <row r="101" spans="2:13" ht="18.75">
      <c r="B101" s="1" t="s">
        <v>178</v>
      </c>
      <c r="C101" s="35" t="s">
        <v>179</v>
      </c>
      <c r="F101" s="40"/>
      <c r="G101" s="40"/>
      <c r="H101" s="40"/>
      <c r="I101" s="40"/>
      <c r="J101" s="40"/>
      <c r="K101" s="40"/>
      <c r="L101" s="40"/>
      <c r="M101" s="40"/>
    </row>
    <row r="102" spans="2:13" ht="18.75">
      <c r="B102" s="1" t="s">
        <v>180</v>
      </c>
      <c r="C102" s="35" t="s">
        <v>181</v>
      </c>
      <c r="F102" s="40"/>
      <c r="G102" s="40"/>
      <c r="H102" s="40"/>
      <c r="I102" s="40"/>
      <c r="J102" s="40"/>
      <c r="K102" s="40"/>
      <c r="L102" s="40"/>
      <c r="M102" s="40"/>
    </row>
  </sheetData>
  <phoneticPr fontId="4" type="noConversion"/>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0FB95-3FE2-47E6-83AF-3C87E1554C56}">
  <dimension ref="A1:AT134"/>
  <sheetViews>
    <sheetView topLeftCell="AH81" workbookViewId="0">
      <selection activeCell="G112" sqref="G112"/>
    </sheetView>
  </sheetViews>
  <sheetFormatPr baseColWidth="10" defaultColWidth="11.42578125" defaultRowHeight="15"/>
  <cols>
    <col min="1" max="1" width="35.42578125" bestFit="1" customWidth="1"/>
    <col min="2" max="2" width="34.42578125" bestFit="1" customWidth="1"/>
    <col min="3" max="3" width="11.42578125" style="77" bestFit="1"/>
    <col min="4" max="4" width="28.28515625" style="84" bestFit="1" customWidth="1"/>
    <col min="5" max="5" width="28.28515625" style="93" bestFit="1" customWidth="1"/>
    <col min="6" max="6" width="21.140625" style="86" bestFit="1" customWidth="1"/>
    <col min="7" max="7" width="18.7109375" style="84" bestFit="1" customWidth="1"/>
    <col min="8" max="8" width="23.85546875" style="93" bestFit="1" customWidth="1"/>
    <col min="9" max="9" width="23.140625" style="92" customWidth="1"/>
    <col min="10" max="10" width="23.140625" style="93" customWidth="1"/>
    <col min="11" max="11" width="225.5703125" style="93" hidden="1" customWidth="1"/>
    <col min="12" max="12" width="40.7109375" style="93" bestFit="1" customWidth="1"/>
    <col min="13" max="13" width="34" bestFit="1" customWidth="1"/>
    <col min="14" max="14" width="11.42578125" style="77" bestFit="1"/>
    <col min="15" max="15" width="23.140625" bestFit="1" customWidth="1"/>
    <col min="16" max="16" width="28.28515625" bestFit="1" customWidth="1"/>
    <col min="17" max="17" width="21.140625" bestFit="1" customWidth="1"/>
    <col min="18" max="18" width="18.7109375" bestFit="1" customWidth="1"/>
    <col min="19" max="19" width="23.85546875" bestFit="1" customWidth="1"/>
    <col min="20" max="20" width="35.42578125" bestFit="1" customWidth="1"/>
    <col min="21" max="21" width="36.85546875" bestFit="1" customWidth="1"/>
    <col min="22" max="22" width="35.42578125" bestFit="1" customWidth="1"/>
    <col min="23" max="23" width="11.42578125" style="77" bestFit="1"/>
    <col min="24" max="24" width="23.140625" bestFit="1" customWidth="1"/>
    <col min="25" max="25" width="28.28515625" bestFit="1" customWidth="1"/>
    <col min="26" max="26" width="21.140625" bestFit="1" customWidth="1"/>
    <col min="27" max="27" width="18.7109375" bestFit="1" customWidth="1"/>
    <col min="28" max="28" width="23.85546875" bestFit="1" customWidth="1"/>
    <col min="29" max="29" width="34" bestFit="1" customWidth="1"/>
    <col min="30" max="30" width="41.7109375" bestFit="1" customWidth="1"/>
    <col min="31" max="31" width="35.42578125" bestFit="1" customWidth="1"/>
    <col min="32" max="32" width="11.42578125" style="77" bestFit="1"/>
    <col min="33" max="33" width="23.85546875" bestFit="1" customWidth="1"/>
    <col min="34" max="34" width="28.28515625" bestFit="1" customWidth="1"/>
    <col min="35" max="35" width="21.140625" bestFit="1" customWidth="1"/>
    <col min="36" max="36" width="18.7109375" bestFit="1" customWidth="1"/>
    <col min="37" max="37" width="23.85546875" bestFit="1" customWidth="1"/>
    <col min="39" max="39" width="41.7109375" bestFit="1" customWidth="1"/>
    <col min="40" max="40" width="28.28515625" bestFit="1" customWidth="1"/>
    <col min="41" max="41" width="11.42578125" style="77" bestFit="1"/>
    <col min="42" max="42" width="23.140625" bestFit="1" customWidth="1"/>
    <col min="43" max="43" width="28.28515625" bestFit="1" customWidth="1"/>
    <col min="44" max="44" width="21.140625" bestFit="1" customWidth="1"/>
    <col min="45" max="45" width="18.7109375" bestFit="1" customWidth="1"/>
    <col min="46" max="46" width="23.85546875" bestFit="1" customWidth="1"/>
  </cols>
  <sheetData>
    <row r="1" spans="1:46" ht="36">
      <c r="A1" s="104" t="s">
        <v>309</v>
      </c>
      <c r="L1" s="104" t="s">
        <v>309</v>
      </c>
      <c r="O1" s="84"/>
      <c r="P1" s="93"/>
      <c r="Q1" s="86"/>
      <c r="R1" s="84"/>
      <c r="S1" s="93"/>
      <c r="T1" s="104"/>
      <c r="U1" s="104" t="s">
        <v>309</v>
      </c>
      <c r="X1" s="84"/>
      <c r="Y1" s="93"/>
      <c r="Z1" s="86"/>
      <c r="AA1" s="84"/>
      <c r="AB1" s="93"/>
      <c r="AD1" s="104" t="s">
        <v>309</v>
      </c>
      <c r="AG1" s="84"/>
      <c r="AH1" s="93"/>
      <c r="AI1" s="86"/>
      <c r="AJ1" s="84"/>
      <c r="AK1" s="93"/>
      <c r="AL1" s="66"/>
      <c r="AM1" s="104" t="s">
        <v>309</v>
      </c>
      <c r="AP1" s="84"/>
      <c r="AQ1" s="93"/>
      <c r="AR1" s="86"/>
      <c r="AS1" s="84"/>
      <c r="AT1" s="93"/>
    </row>
    <row r="2" spans="1:46" ht="28.5">
      <c r="A2" s="103" t="s">
        <v>418</v>
      </c>
      <c r="C2" s="52" t="s">
        <v>467</v>
      </c>
      <c r="D2" s="83" t="s">
        <v>468</v>
      </c>
      <c r="E2" s="94" t="s">
        <v>469</v>
      </c>
      <c r="F2" s="114" t="s">
        <v>470</v>
      </c>
      <c r="G2" s="83" t="s">
        <v>471</v>
      </c>
      <c r="H2" s="94" t="s">
        <v>472</v>
      </c>
      <c r="I2" s="97"/>
      <c r="J2" s="94"/>
      <c r="K2" s="94"/>
      <c r="L2" s="103" t="s">
        <v>394</v>
      </c>
      <c r="N2" s="52" t="s">
        <v>467</v>
      </c>
      <c r="O2" s="83" t="s">
        <v>468</v>
      </c>
      <c r="P2" s="94" t="s">
        <v>469</v>
      </c>
      <c r="Q2" s="114" t="s">
        <v>470</v>
      </c>
      <c r="R2" s="83" t="s">
        <v>471</v>
      </c>
      <c r="S2" s="94" t="s">
        <v>472</v>
      </c>
      <c r="T2" s="103"/>
      <c r="U2" s="103" t="s">
        <v>395</v>
      </c>
      <c r="W2" s="52" t="s">
        <v>467</v>
      </c>
      <c r="X2" s="83" t="s">
        <v>468</v>
      </c>
      <c r="Y2" s="94" t="s">
        <v>469</v>
      </c>
      <c r="Z2" s="114" t="s">
        <v>470</v>
      </c>
      <c r="AA2" s="83" t="s">
        <v>471</v>
      </c>
      <c r="AB2" s="94" t="s">
        <v>472</v>
      </c>
      <c r="AD2" s="103" t="s">
        <v>396</v>
      </c>
      <c r="AF2" s="52" t="s">
        <v>467</v>
      </c>
      <c r="AG2" s="83" t="s">
        <v>468</v>
      </c>
      <c r="AH2" s="94" t="s">
        <v>469</v>
      </c>
      <c r="AI2" s="114" t="s">
        <v>470</v>
      </c>
      <c r="AJ2" s="83" t="s">
        <v>471</v>
      </c>
      <c r="AK2" s="94" t="s">
        <v>472</v>
      </c>
      <c r="AL2" s="116"/>
      <c r="AM2" s="103" t="s">
        <v>397</v>
      </c>
      <c r="AO2" s="52" t="s">
        <v>467</v>
      </c>
      <c r="AP2" s="83" t="s">
        <v>468</v>
      </c>
      <c r="AQ2" s="94" t="s">
        <v>469</v>
      </c>
      <c r="AR2" s="114" t="s">
        <v>470</v>
      </c>
      <c r="AS2" s="83" t="s">
        <v>471</v>
      </c>
      <c r="AT2" s="94" t="s">
        <v>472</v>
      </c>
    </row>
    <row r="3" spans="1:46">
      <c r="A3" t="s">
        <v>393</v>
      </c>
      <c r="D3" s="84" t="s">
        <v>473</v>
      </c>
      <c r="F3" s="86" t="s">
        <v>474</v>
      </c>
      <c r="G3" s="86" t="s">
        <v>474</v>
      </c>
      <c r="H3" s="86"/>
      <c r="L3" t="s">
        <v>394</v>
      </c>
      <c r="O3" s="84"/>
      <c r="P3" s="93"/>
      <c r="Q3" s="86"/>
      <c r="R3" s="84"/>
      <c r="S3" s="93"/>
      <c r="U3" t="s">
        <v>395</v>
      </c>
      <c r="X3" s="84"/>
      <c r="Y3" s="93"/>
      <c r="Z3" s="86"/>
      <c r="AA3" s="84"/>
      <c r="AB3" s="93"/>
      <c r="AD3" t="s">
        <v>396</v>
      </c>
      <c r="AG3" s="84"/>
      <c r="AH3" s="93"/>
      <c r="AI3" s="86"/>
      <c r="AJ3" s="84"/>
      <c r="AK3" s="93"/>
      <c r="AL3" s="66"/>
      <c r="AM3" t="s">
        <v>397</v>
      </c>
      <c r="AP3" s="84"/>
      <c r="AQ3" s="93"/>
      <c r="AR3" s="86"/>
      <c r="AS3" s="84"/>
      <c r="AT3" s="93"/>
    </row>
    <row r="4" spans="1:46">
      <c r="L4"/>
      <c r="O4" s="84"/>
      <c r="P4" s="93"/>
      <c r="Q4" s="86"/>
      <c r="R4" s="84"/>
      <c r="S4" s="93"/>
      <c r="X4" s="84"/>
      <c r="Y4" s="93"/>
      <c r="Z4" s="86"/>
      <c r="AA4" s="84"/>
      <c r="AB4" s="93"/>
      <c r="AG4" s="84"/>
      <c r="AH4" s="93"/>
      <c r="AI4" s="86"/>
      <c r="AJ4" s="84"/>
      <c r="AK4" s="93"/>
      <c r="AL4" s="66"/>
      <c r="AP4" s="84"/>
      <c r="AQ4" s="93"/>
      <c r="AR4" s="86"/>
      <c r="AS4" s="84"/>
      <c r="AT4" s="93"/>
    </row>
    <row r="5" spans="1:46">
      <c r="B5" s="9"/>
      <c r="C5" s="78"/>
      <c r="D5" s="85"/>
      <c r="E5" s="95"/>
      <c r="F5" s="90"/>
      <c r="G5" s="85"/>
      <c r="H5" s="95"/>
      <c r="L5"/>
      <c r="M5" s="9"/>
      <c r="N5" s="78"/>
      <c r="O5" s="85"/>
      <c r="P5" s="95"/>
      <c r="Q5" s="90"/>
      <c r="R5" s="85"/>
      <c r="S5" s="95"/>
      <c r="V5" s="9"/>
      <c r="W5" s="78"/>
      <c r="X5" s="85"/>
      <c r="Y5" s="95"/>
      <c r="Z5" s="90"/>
      <c r="AA5" s="85"/>
      <c r="AB5" s="95"/>
      <c r="AE5" s="9"/>
      <c r="AF5" s="78"/>
      <c r="AG5" s="85"/>
      <c r="AH5" s="95"/>
      <c r="AI5" s="90"/>
      <c r="AJ5" s="85"/>
      <c r="AK5" s="95"/>
      <c r="AL5" s="66"/>
      <c r="AN5" s="9"/>
      <c r="AO5" s="78"/>
      <c r="AP5" s="85"/>
      <c r="AQ5" s="95"/>
      <c r="AR5" s="90"/>
      <c r="AS5" s="85"/>
      <c r="AT5" s="95"/>
    </row>
    <row r="6" spans="1:46">
      <c r="L6"/>
      <c r="O6" s="84"/>
      <c r="P6" s="93"/>
      <c r="Q6" s="86"/>
      <c r="R6" s="84"/>
      <c r="S6" s="93"/>
      <c r="X6" s="84"/>
      <c r="Y6" s="93"/>
      <c r="Z6" s="86"/>
      <c r="AA6" s="84"/>
      <c r="AB6" s="93"/>
      <c r="AG6" s="84"/>
      <c r="AH6" s="93"/>
      <c r="AI6" s="86"/>
      <c r="AJ6" s="84"/>
      <c r="AK6" s="93"/>
      <c r="AL6" s="66"/>
      <c r="AP6" s="84"/>
      <c r="AQ6" s="93"/>
      <c r="AR6" s="86"/>
      <c r="AS6" s="84"/>
      <c r="AT6" s="93"/>
    </row>
    <row r="7" spans="1:46">
      <c r="L7"/>
      <c r="O7" s="84"/>
      <c r="P7" s="93"/>
      <c r="Q7" s="86"/>
      <c r="R7" s="84"/>
      <c r="S7" s="93"/>
      <c r="X7" s="84"/>
      <c r="Y7" s="93"/>
      <c r="Z7" s="86"/>
      <c r="AA7" s="84"/>
      <c r="AB7" s="93"/>
      <c r="AG7" s="84"/>
      <c r="AH7" s="93"/>
      <c r="AI7" s="86"/>
      <c r="AJ7" s="84"/>
      <c r="AK7" s="93"/>
      <c r="AL7" s="66"/>
      <c r="AP7" s="84"/>
      <c r="AQ7" s="93"/>
      <c r="AR7" s="86"/>
      <c r="AS7" s="84"/>
      <c r="AT7" s="93"/>
    </row>
    <row r="8" spans="1:46">
      <c r="F8" s="89"/>
      <c r="G8" s="87"/>
      <c r="L8"/>
      <c r="O8" s="84"/>
      <c r="P8" s="93"/>
      <c r="Q8" s="89"/>
      <c r="R8" s="87"/>
      <c r="S8" s="93"/>
      <c r="X8" s="84"/>
      <c r="Y8" s="93"/>
      <c r="Z8" s="89"/>
      <c r="AA8" s="87"/>
      <c r="AB8" s="93"/>
      <c r="AG8" s="84"/>
      <c r="AH8" s="93"/>
      <c r="AI8" s="89"/>
      <c r="AJ8" s="87"/>
      <c r="AK8" s="93"/>
      <c r="AL8" s="66"/>
      <c r="AP8" s="84"/>
      <c r="AQ8" s="93"/>
      <c r="AR8" s="89"/>
      <c r="AS8" s="87"/>
      <c r="AT8" s="93"/>
    </row>
    <row r="9" spans="1:46" ht="21">
      <c r="A9" s="19" t="s">
        <v>7</v>
      </c>
      <c r="B9" s="16"/>
      <c r="C9" s="120">
        <f>'Atomic Red Team'!$P8</f>
        <v>3</v>
      </c>
      <c r="D9" s="85">
        <f>H9*C9</f>
        <v>3.113052976515565</v>
      </c>
      <c r="E9" s="85">
        <f>INDEX('UmfrageWerte berechnung'!$A:$Z, MATCH(A$3, 'UmfrageWerte berechnung'!$A:$A, 0), MATCH($K9, 'UmfrageWerte berechnung'!$1:$1, 0))</f>
        <v>1.25</v>
      </c>
      <c r="F9" s="86">
        <f>(E9^2)*C9</f>
        <v>4.6875</v>
      </c>
      <c r="G9" s="84">
        <f>E9*C9</f>
        <v>3.75</v>
      </c>
      <c r="H9" s="95">
        <f t="shared" ref="H9:H14" si="0">E9/(H$120/H$119)</f>
        <v>1.0376843255051884</v>
      </c>
      <c r="K9" s="115" t="s">
        <v>225</v>
      </c>
      <c r="L9" s="19" t="s">
        <v>7</v>
      </c>
      <c r="M9" s="16"/>
      <c r="N9" s="120">
        <f>'Atomic Red Team'!$P8</f>
        <v>3</v>
      </c>
      <c r="O9" s="85">
        <f>S9*N9</f>
        <v>3.3115468409586057</v>
      </c>
      <c r="P9" s="85">
        <f>INDEX('UmfrageWerte berechnung'!$A:$Z, MATCH(L$3, 'UmfrageWerte berechnung'!$A:$A, 0), MATCH($K9, 'UmfrageWerte berechnung'!$1:$1, 0))</f>
        <v>1.25</v>
      </c>
      <c r="Q9" s="86">
        <f>(P9^2)*N9</f>
        <v>4.6875</v>
      </c>
      <c r="R9" s="84">
        <f>P9*N9</f>
        <v>3.75</v>
      </c>
      <c r="S9" s="90">
        <f t="shared" ref="S9:S14" si="1">P9/(S$120/S$119)</f>
        <v>1.1038489469862018</v>
      </c>
      <c r="T9" s="19"/>
      <c r="U9" s="19" t="s">
        <v>7</v>
      </c>
      <c r="V9" s="16"/>
      <c r="W9" s="120">
        <f>'Atomic Red Team'!$P8</f>
        <v>3</v>
      </c>
      <c r="X9" s="85">
        <f>AB9*W9</f>
        <v>3.2325141776937638</v>
      </c>
      <c r="Y9" s="85">
        <f>INDEX('UmfrageWerte berechnung'!$A:$Z, MATCH(U$3, 'UmfrageWerte berechnung'!$A:$A, 0), MATCH($K9, 'UmfrageWerte berechnung'!$1:$1, 0))</f>
        <v>1.25</v>
      </c>
      <c r="Z9" s="86">
        <f>(Y9^2)*W9</f>
        <v>4.6875</v>
      </c>
      <c r="AA9" s="84">
        <f>Y9*W9</f>
        <v>3.75</v>
      </c>
      <c r="AB9" s="90">
        <f t="shared" ref="AB9:AB14" si="2">Y9/(AB$120/AB$119)</f>
        <v>1.0775047258979213</v>
      </c>
      <c r="AD9" s="19" t="s">
        <v>7</v>
      </c>
      <c r="AE9" s="16"/>
      <c r="AF9" s="120">
        <f>'Atomic Red Team'!$P8</f>
        <v>3</v>
      </c>
      <c r="AG9" s="85">
        <f>AK9*AF9</f>
        <v>2.986899563318778</v>
      </c>
      <c r="AH9" s="85">
        <f>INDEX('UmfrageWerte berechnung'!$A:$Z, MATCH(AD$3, 'UmfrageWerte berechnung'!$A:$A, 0), MATCH($K9, 'UmfrageWerte berechnung'!$1:$1, 0))</f>
        <v>1.1875</v>
      </c>
      <c r="AI9" s="86">
        <f>(AH9^2)*AF9</f>
        <v>4.23046875</v>
      </c>
      <c r="AJ9" s="84">
        <f>AH9*AF9</f>
        <v>3.5625</v>
      </c>
      <c r="AK9" s="90">
        <f t="shared" ref="AK9:AK14" si="3">AH9/(AK$120/AK$119)</f>
        <v>0.99563318777292598</v>
      </c>
      <c r="AL9" s="66"/>
      <c r="AM9" s="19" t="s">
        <v>7</v>
      </c>
      <c r="AN9" s="16"/>
      <c r="AO9" s="120">
        <f>'Atomic Red Team'!$P8</f>
        <v>3</v>
      </c>
      <c r="AP9" s="85">
        <f>AT9*AO9</f>
        <v>2.7219101123595508</v>
      </c>
      <c r="AQ9" s="85">
        <f>INDEX('UmfrageWerte berechnung'!$A:$Z, MATCH(AM$3, 'UmfrageWerte berechnung'!$A:$A, 0), MATCH($K9, 'UmfrageWerte berechnung'!$1:$1, 0))</f>
        <v>1.0625</v>
      </c>
      <c r="AR9" s="86">
        <f>(AQ9^2)*AO9</f>
        <v>3.38671875</v>
      </c>
      <c r="AS9" s="84">
        <f>AQ9*AO9</f>
        <v>3.1875</v>
      </c>
      <c r="AT9" s="90">
        <f t="shared" ref="AT9:AT14" si="4">AQ9/(AT$120/AT$119)</f>
        <v>0.90730337078651691</v>
      </c>
    </row>
    <row r="10" spans="1:46">
      <c r="B10" s="10"/>
      <c r="C10" s="121">
        <f>'Atomic Red Team'!$P9</f>
        <v>3</v>
      </c>
      <c r="D10" s="93">
        <f t="shared" ref="D10:D70" si="5">H10*C10</f>
        <v>3.113052976515565</v>
      </c>
      <c r="E10" s="86">
        <f>INDEX('UmfrageWerte berechnung'!$A:$Z, MATCH(A$3, 'UmfrageWerte berechnung'!$A:$A, 0), MATCH($K10, 'UmfrageWerte berechnung'!$1:$1, 0))</f>
        <v>1.25</v>
      </c>
      <c r="F10" s="84">
        <f t="shared" ref="F10:F70" si="6">(E10^2)*C10</f>
        <v>4.6875</v>
      </c>
      <c r="G10" s="84">
        <f t="shared" ref="G10:G70" si="7">E10*C10</f>
        <v>3.75</v>
      </c>
      <c r="H10" s="84">
        <f t="shared" si="0"/>
        <v>1.0376843255051884</v>
      </c>
      <c r="I10" s="93"/>
      <c r="K10" s="115" t="s">
        <v>225</v>
      </c>
      <c r="L10"/>
      <c r="M10" s="10"/>
      <c r="N10" s="121">
        <f>'Atomic Red Team'!$P9</f>
        <v>3</v>
      </c>
      <c r="O10" s="84">
        <f t="shared" ref="O10:O14" si="8">S10*N10</f>
        <v>3.3115468409586057</v>
      </c>
      <c r="P10" s="85">
        <f>INDEX('UmfrageWerte berechnung'!$A:$Z, MATCH(L$3, 'UmfrageWerte berechnung'!$A:$A, 0), MATCH($K10, 'UmfrageWerte berechnung'!$1:$1, 0))</f>
        <v>1.25</v>
      </c>
      <c r="Q10" s="86">
        <f t="shared" ref="Q10:Q13" si="9">(P10^2)*N10</f>
        <v>4.6875</v>
      </c>
      <c r="R10" s="84">
        <f t="shared" ref="R10:R11" si="10">P10*N10</f>
        <v>3.75</v>
      </c>
      <c r="S10" s="84">
        <f t="shared" si="1"/>
        <v>1.1038489469862018</v>
      </c>
      <c r="V10" s="10"/>
      <c r="W10" s="121">
        <f>'Atomic Red Team'!$P9</f>
        <v>3</v>
      </c>
      <c r="X10" s="84">
        <f t="shared" ref="X10:X14" si="11">AB10*W10</f>
        <v>3.2325141776937638</v>
      </c>
      <c r="Y10" s="85">
        <f>INDEX('UmfrageWerte berechnung'!$A:$Z, MATCH(U$3, 'UmfrageWerte berechnung'!$A:$A, 0), MATCH($K10, 'UmfrageWerte berechnung'!$1:$1, 0))</f>
        <v>1.25</v>
      </c>
      <c r="Z10" s="86">
        <f t="shared" ref="Z10:Z13" si="12">(Y10^2)*W10</f>
        <v>4.6875</v>
      </c>
      <c r="AA10" s="84">
        <f t="shared" ref="AA10:AA11" si="13">Y10*W10</f>
        <v>3.75</v>
      </c>
      <c r="AB10" s="84">
        <f t="shared" si="2"/>
        <v>1.0775047258979213</v>
      </c>
      <c r="AE10" s="10"/>
      <c r="AF10" s="121">
        <f>'Atomic Red Team'!$P9</f>
        <v>3</v>
      </c>
      <c r="AG10" s="84">
        <f t="shared" ref="AG10:AG14" si="14">AK10*AF10</f>
        <v>2.986899563318778</v>
      </c>
      <c r="AH10" s="85">
        <f>INDEX('UmfrageWerte berechnung'!$A:$Z, MATCH(AD$3, 'UmfrageWerte berechnung'!$A:$A, 0), MATCH($K10, 'UmfrageWerte berechnung'!$1:$1, 0))</f>
        <v>1.1875</v>
      </c>
      <c r="AI10" s="86">
        <f t="shared" ref="AI10:AI13" si="15">(AH10^2)*AF10</f>
        <v>4.23046875</v>
      </c>
      <c r="AJ10" s="84">
        <f t="shared" ref="AJ10:AJ11" si="16">AH10*AF10</f>
        <v>3.5625</v>
      </c>
      <c r="AK10" s="84">
        <f t="shared" si="3"/>
        <v>0.99563318777292598</v>
      </c>
      <c r="AL10" s="66"/>
      <c r="AN10" s="10"/>
      <c r="AO10" s="121">
        <f>'Atomic Red Team'!$P9</f>
        <v>3</v>
      </c>
      <c r="AP10" s="84">
        <f t="shared" ref="AP10:AP14" si="17">AT10*AO10</f>
        <v>2.7219101123595508</v>
      </c>
      <c r="AQ10" s="85">
        <f>INDEX('UmfrageWerte berechnung'!$A:$Z, MATCH(AM$3, 'UmfrageWerte berechnung'!$A:$A, 0), MATCH($K10, 'UmfrageWerte berechnung'!$1:$1, 0))</f>
        <v>1.0625</v>
      </c>
      <c r="AR10" s="86">
        <f t="shared" ref="AR10:AR13" si="18">(AQ10^2)*AO10</f>
        <v>3.38671875</v>
      </c>
      <c r="AS10" s="84">
        <f t="shared" ref="AS10:AS11" si="19">AQ10*AO10</f>
        <v>3.1875</v>
      </c>
      <c r="AT10" s="84">
        <f t="shared" si="4"/>
        <v>0.90730337078651691</v>
      </c>
    </row>
    <row r="11" spans="1:46">
      <c r="B11" s="4"/>
      <c r="C11" s="121">
        <f>'Atomic Red Team'!$P10</f>
        <v>3</v>
      </c>
      <c r="D11" s="93">
        <f t="shared" si="5"/>
        <v>2.7394866193336975</v>
      </c>
      <c r="E11" s="86">
        <f>INDEX('UmfrageWerte berechnung'!$A:$Z, MATCH(A$3, 'UmfrageWerte berechnung'!$A:$A, 0), MATCH($K11, 'UmfrageWerte berechnung'!$1:$1, 0))</f>
        <v>1.1000000000000001</v>
      </c>
      <c r="F11" s="84">
        <f t="shared" si="6"/>
        <v>3.6300000000000008</v>
      </c>
      <c r="G11" s="84">
        <f t="shared" si="7"/>
        <v>3.3000000000000003</v>
      </c>
      <c r="H11" s="84">
        <f t="shared" si="0"/>
        <v>0.91316220644456592</v>
      </c>
      <c r="I11" s="93"/>
      <c r="K11" s="115" t="str">
        <f>"Wie wichtig ist es Ihnen, dass das Tool 'out of the box' funktioniert und keine Drittanbietersoftware erfordert?
How important is it to you that the tool works 'out of the box' and does not require third-party software?"</f>
        <v>Wie wichtig ist es Ihnen, dass das Tool 'out of the box' funktioniert und keine Drittanbietersoftware erfordert?
How important is it to you that the tool works 'out of the box' and does not require third-party software?</v>
      </c>
      <c r="L11"/>
      <c r="M11" s="4"/>
      <c r="N11" s="121">
        <f>'Atomic Red Team'!$P10</f>
        <v>3</v>
      </c>
      <c r="O11" s="84">
        <f t="shared" si="8"/>
        <v>3.1459694989106755</v>
      </c>
      <c r="P11" s="85">
        <f>INDEX('UmfrageWerte berechnung'!$A:$Z, MATCH(L$3, 'UmfrageWerte berechnung'!$A:$A, 0), MATCH($K11, 'UmfrageWerte berechnung'!$1:$1, 0))</f>
        <v>1.1875</v>
      </c>
      <c r="Q11" s="86">
        <f t="shared" si="9"/>
        <v>4.23046875</v>
      </c>
      <c r="R11" s="84">
        <f t="shared" si="10"/>
        <v>3.5625</v>
      </c>
      <c r="S11" s="84">
        <f t="shared" si="1"/>
        <v>1.0486564996368919</v>
      </c>
      <c r="V11" s="4"/>
      <c r="W11" s="121">
        <f>'Atomic Red Team'!$P10</f>
        <v>3</v>
      </c>
      <c r="X11" s="84">
        <f t="shared" si="11"/>
        <v>2.1550094517958427</v>
      </c>
      <c r="Y11" s="85">
        <f>INDEX('UmfrageWerte berechnung'!$A:$Z, MATCH(U$3, 'UmfrageWerte berechnung'!$A:$A, 0), MATCH($K11, 'UmfrageWerte berechnung'!$1:$1, 0))</f>
        <v>0.83333333333333337</v>
      </c>
      <c r="Z11" s="86">
        <f t="shared" si="12"/>
        <v>2.0833333333333335</v>
      </c>
      <c r="AA11" s="84">
        <f t="shared" si="13"/>
        <v>2.5</v>
      </c>
      <c r="AB11" s="84">
        <f t="shared" si="2"/>
        <v>0.7183364839319476</v>
      </c>
      <c r="AE11" s="4"/>
      <c r="AF11" s="121">
        <f>'Atomic Red Team'!$P10</f>
        <v>3</v>
      </c>
      <c r="AG11" s="84">
        <f t="shared" si="14"/>
        <v>3.6157205240174681</v>
      </c>
      <c r="AH11" s="85">
        <f>INDEX('UmfrageWerte berechnung'!$A:$Z, MATCH(AD$3, 'UmfrageWerte berechnung'!$A:$A, 0), MATCH($K11, 'UmfrageWerte berechnung'!$1:$1, 0))</f>
        <v>1.4375</v>
      </c>
      <c r="AI11" s="86">
        <f t="shared" si="15"/>
        <v>6.19921875</v>
      </c>
      <c r="AJ11" s="84">
        <f t="shared" si="16"/>
        <v>4.3125</v>
      </c>
      <c r="AK11" s="84">
        <f t="shared" si="3"/>
        <v>1.2052401746724895</v>
      </c>
      <c r="AL11" s="66"/>
      <c r="AN11" s="4"/>
      <c r="AO11" s="121">
        <f>'Atomic Red Team'!$P10</f>
        <v>3</v>
      </c>
      <c r="AP11" s="84">
        <f t="shared" si="17"/>
        <v>3.202247191011236</v>
      </c>
      <c r="AQ11" s="85">
        <f>INDEX('UmfrageWerte berechnung'!$A:$Z, MATCH(AM$3, 'UmfrageWerte berechnung'!$A:$A, 0), MATCH($K11, 'UmfrageWerte berechnung'!$1:$1, 0))</f>
        <v>1.25</v>
      </c>
      <c r="AR11" s="86">
        <f t="shared" si="18"/>
        <v>4.6875</v>
      </c>
      <c r="AS11" s="84">
        <f t="shared" si="19"/>
        <v>3.75</v>
      </c>
      <c r="AT11" s="84">
        <f t="shared" si="4"/>
        <v>1.0674157303370786</v>
      </c>
    </row>
    <row r="12" spans="1:46">
      <c r="B12" s="4"/>
      <c r="C12" s="121">
        <f>'Atomic Red Team'!$P11</f>
        <v>3</v>
      </c>
      <c r="D12" s="93">
        <f t="shared" si="5"/>
        <v>2.7394866193336975</v>
      </c>
      <c r="E12" s="86">
        <f>INDEX('UmfrageWerte berechnung'!$A:$Z, MATCH(A$3, 'UmfrageWerte berechnung'!$A:$A, 0), MATCH($K12, 'UmfrageWerte berechnung'!$1:$1, 0))</f>
        <v>1.1000000000000001</v>
      </c>
      <c r="F12" s="84">
        <f t="shared" si="6"/>
        <v>3.6300000000000008</v>
      </c>
      <c r="G12" s="84">
        <f>E12*C12</f>
        <v>3.3000000000000003</v>
      </c>
      <c r="H12" s="84">
        <f t="shared" si="0"/>
        <v>0.91316220644456592</v>
      </c>
      <c r="I12" s="93"/>
      <c r="K12" s="115" t="str">
        <f>"Wie wichtig ist es Ihnen, dass das Tool 'out of the box' funktioniert und keine Drittanbietersoftware erfordert?
How important is it to you that the tool works 'out of the box' and does not require third-party software?"</f>
        <v>Wie wichtig ist es Ihnen, dass das Tool 'out of the box' funktioniert und keine Drittanbietersoftware erfordert?
How important is it to you that the tool works 'out of the box' and does not require third-party software?</v>
      </c>
      <c r="L12"/>
      <c r="M12" s="4"/>
      <c r="N12" s="121">
        <f>'Atomic Red Team'!$P11</f>
        <v>3</v>
      </c>
      <c r="O12" s="84">
        <f t="shared" si="8"/>
        <v>3.1459694989106755</v>
      </c>
      <c r="P12" s="85">
        <f>INDEX('UmfrageWerte berechnung'!$A:$Z, MATCH(L$3, 'UmfrageWerte berechnung'!$A:$A, 0), MATCH($K12, 'UmfrageWerte berechnung'!$1:$1, 0))</f>
        <v>1.1875</v>
      </c>
      <c r="Q12" s="86">
        <f t="shared" si="9"/>
        <v>4.23046875</v>
      </c>
      <c r="R12" s="84">
        <f>P12*N12</f>
        <v>3.5625</v>
      </c>
      <c r="S12" s="84">
        <f t="shared" si="1"/>
        <v>1.0486564996368919</v>
      </c>
      <c r="V12" s="4"/>
      <c r="W12" s="121">
        <f>'Atomic Red Team'!$P11</f>
        <v>3</v>
      </c>
      <c r="X12" s="84">
        <f t="shared" si="11"/>
        <v>2.1550094517958427</v>
      </c>
      <c r="Y12" s="85">
        <f>INDEX('UmfrageWerte berechnung'!$A:$Z, MATCH(U$3, 'UmfrageWerte berechnung'!$A:$A, 0), MATCH($K12, 'UmfrageWerte berechnung'!$1:$1, 0))</f>
        <v>0.83333333333333337</v>
      </c>
      <c r="Z12" s="86">
        <f t="shared" si="12"/>
        <v>2.0833333333333335</v>
      </c>
      <c r="AA12" s="84">
        <f>Y12*W12</f>
        <v>2.5</v>
      </c>
      <c r="AB12" s="84">
        <f t="shared" si="2"/>
        <v>0.7183364839319476</v>
      </c>
      <c r="AE12" s="4"/>
      <c r="AF12" s="121">
        <f>'Atomic Red Team'!$P11</f>
        <v>3</v>
      </c>
      <c r="AG12" s="84">
        <f t="shared" si="14"/>
        <v>3.6157205240174681</v>
      </c>
      <c r="AH12" s="85">
        <f>INDEX('UmfrageWerte berechnung'!$A:$Z, MATCH(AD$3, 'UmfrageWerte berechnung'!$A:$A, 0), MATCH($K12, 'UmfrageWerte berechnung'!$1:$1, 0))</f>
        <v>1.4375</v>
      </c>
      <c r="AI12" s="86">
        <f t="shared" si="15"/>
        <v>6.19921875</v>
      </c>
      <c r="AJ12" s="84">
        <f>AH12*AF12</f>
        <v>4.3125</v>
      </c>
      <c r="AK12" s="84">
        <f t="shared" si="3"/>
        <v>1.2052401746724895</v>
      </c>
      <c r="AL12" s="66"/>
      <c r="AN12" s="4"/>
      <c r="AO12" s="121">
        <f>'Atomic Red Team'!$P11</f>
        <v>3</v>
      </c>
      <c r="AP12" s="84">
        <f t="shared" si="17"/>
        <v>3.202247191011236</v>
      </c>
      <c r="AQ12" s="85">
        <f>INDEX('UmfrageWerte berechnung'!$A:$Z, MATCH(AM$3, 'UmfrageWerte berechnung'!$A:$A, 0), MATCH($K12, 'UmfrageWerte berechnung'!$1:$1, 0))</f>
        <v>1.25</v>
      </c>
      <c r="AR12" s="86">
        <f t="shared" si="18"/>
        <v>4.6875</v>
      </c>
      <c r="AS12" s="84">
        <f>AQ12*AO12</f>
        <v>3.75</v>
      </c>
      <c r="AT12" s="84">
        <f t="shared" si="4"/>
        <v>1.0674157303370786</v>
      </c>
    </row>
    <row r="13" spans="1:46">
      <c r="B13" s="12"/>
      <c r="C13" s="121">
        <f>'Atomic Red Team'!$P12</f>
        <v>3</v>
      </c>
      <c r="D13" s="93">
        <f t="shared" si="5"/>
        <v>2.614964500273075</v>
      </c>
      <c r="E13" s="86">
        <f>INDEX('UmfrageWerte berechnung'!$A:$Z, MATCH(A$3, 'UmfrageWerte berechnung'!$A:$A, 0), MATCH($K13, 'UmfrageWerte berechnung'!$1:$1, 0))</f>
        <v>1.05</v>
      </c>
      <c r="F13" s="84">
        <f t="shared" si="6"/>
        <v>3.3075000000000001</v>
      </c>
      <c r="G13" s="84">
        <f t="shared" si="7"/>
        <v>3.1500000000000004</v>
      </c>
      <c r="H13" s="84">
        <f t="shared" si="0"/>
        <v>0.87165483342435834</v>
      </c>
      <c r="I13" s="93"/>
      <c r="K13" s="115" t="s">
        <v>387</v>
      </c>
      <c r="L13"/>
      <c r="M13" s="12"/>
      <c r="N13" s="121">
        <f>'Atomic Red Team'!$P12</f>
        <v>3</v>
      </c>
      <c r="O13" s="84">
        <f t="shared" si="8"/>
        <v>3.3115468409586057</v>
      </c>
      <c r="P13" s="85">
        <f>INDEX('UmfrageWerte berechnung'!$A:$Z, MATCH(L$3, 'UmfrageWerte berechnung'!$A:$A, 0), MATCH($K13, 'UmfrageWerte berechnung'!$1:$1, 0))</f>
        <v>1.25</v>
      </c>
      <c r="Q13" s="86">
        <f t="shared" si="9"/>
        <v>4.6875</v>
      </c>
      <c r="R13" s="84">
        <f t="shared" ref="R13:R14" si="20">P13*N13</f>
        <v>3.75</v>
      </c>
      <c r="S13" s="84">
        <f t="shared" si="1"/>
        <v>1.1038489469862018</v>
      </c>
      <c r="V13" s="12"/>
      <c r="W13" s="121">
        <f>'Atomic Red Team'!$P12</f>
        <v>3</v>
      </c>
      <c r="X13" s="84">
        <f t="shared" si="11"/>
        <v>2.1550094517958427</v>
      </c>
      <c r="Y13" s="85">
        <f>INDEX('UmfrageWerte berechnung'!$A:$Z, MATCH(U$3, 'UmfrageWerte berechnung'!$A:$A, 0), MATCH($K13, 'UmfrageWerte berechnung'!$1:$1, 0))</f>
        <v>0.83333333333333337</v>
      </c>
      <c r="Z13" s="86">
        <f t="shared" si="12"/>
        <v>2.0833333333333335</v>
      </c>
      <c r="AA13" s="84">
        <f t="shared" ref="AA13:AA14" si="21">Y13*W13</f>
        <v>2.5</v>
      </c>
      <c r="AB13" s="84">
        <f t="shared" si="2"/>
        <v>0.7183364839319476</v>
      </c>
      <c r="AE13" s="12"/>
      <c r="AF13" s="121">
        <f>'Atomic Red Team'!$P12</f>
        <v>3</v>
      </c>
      <c r="AG13" s="84">
        <f t="shared" si="14"/>
        <v>3.3013100436681233</v>
      </c>
      <c r="AH13" s="85">
        <f>INDEX('UmfrageWerte berechnung'!$A:$Z, MATCH(AD$3, 'UmfrageWerte berechnung'!$A:$A, 0), MATCH($K13, 'UmfrageWerte berechnung'!$1:$1, 0))</f>
        <v>1.3125</v>
      </c>
      <c r="AI13" s="86">
        <f t="shared" si="15"/>
        <v>5.16796875</v>
      </c>
      <c r="AJ13" s="84">
        <f t="shared" ref="AJ13:AJ14" si="22">AH13*AF13</f>
        <v>3.9375</v>
      </c>
      <c r="AK13" s="84">
        <f t="shared" si="3"/>
        <v>1.1004366812227078</v>
      </c>
      <c r="AL13" s="66"/>
      <c r="AN13" s="12"/>
      <c r="AO13" s="121">
        <f>'Atomic Red Team'!$P12</f>
        <v>3</v>
      </c>
      <c r="AP13" s="84">
        <f t="shared" si="17"/>
        <v>3.0421348314606744</v>
      </c>
      <c r="AQ13" s="85">
        <f>INDEX('UmfrageWerte berechnung'!$A:$Z, MATCH(AM$3, 'UmfrageWerte berechnung'!$A:$A, 0), MATCH($K13, 'UmfrageWerte berechnung'!$1:$1, 0))</f>
        <v>1.1875</v>
      </c>
      <c r="AR13" s="86">
        <f t="shared" si="18"/>
        <v>4.23046875</v>
      </c>
      <c r="AS13" s="84">
        <f t="shared" ref="AS13:AS14" si="23">AQ13*AO13</f>
        <v>3.5625</v>
      </c>
      <c r="AT13" s="84">
        <f t="shared" si="4"/>
        <v>1.0140449438202248</v>
      </c>
    </row>
    <row r="14" spans="1:46">
      <c r="B14" s="11"/>
      <c r="C14" s="121">
        <f>'Atomic Red Team'!$P13</f>
        <v>3</v>
      </c>
      <c r="D14" s="84">
        <f t="shared" si="5"/>
        <v>2.614964500273075</v>
      </c>
      <c r="E14" s="84">
        <f>INDEX('UmfrageWerte berechnung'!$A:$Z, MATCH(A$3, 'UmfrageWerte berechnung'!$A:$A, 0), MATCH($K14, 'UmfrageWerte berechnung'!$1:$1, 0))</f>
        <v>1.05</v>
      </c>
      <c r="F14" s="86">
        <f>(E14^2)*C14</f>
        <v>3.3075000000000001</v>
      </c>
      <c r="G14" s="84">
        <f t="shared" si="7"/>
        <v>3.1500000000000004</v>
      </c>
      <c r="H14" s="84">
        <f t="shared" si="0"/>
        <v>0.87165483342435834</v>
      </c>
      <c r="I14" s="93"/>
      <c r="K14" s="115" t="s">
        <v>387</v>
      </c>
      <c r="L14"/>
      <c r="M14" s="11"/>
      <c r="N14" s="121">
        <f>'Atomic Red Team'!$P13</f>
        <v>3</v>
      </c>
      <c r="O14" s="84">
        <f t="shared" si="8"/>
        <v>3.3115468409586057</v>
      </c>
      <c r="P14" s="85">
        <f>INDEX('UmfrageWerte berechnung'!$A:$Z, MATCH(L$3, 'UmfrageWerte berechnung'!$A:$A, 0), MATCH($K14, 'UmfrageWerte berechnung'!$1:$1, 0))</f>
        <v>1.25</v>
      </c>
      <c r="Q14" s="86">
        <f>(P14^2)*N14</f>
        <v>4.6875</v>
      </c>
      <c r="R14" s="84">
        <f t="shared" si="20"/>
        <v>3.75</v>
      </c>
      <c r="S14" s="84">
        <f t="shared" si="1"/>
        <v>1.1038489469862018</v>
      </c>
      <c r="V14" s="11"/>
      <c r="W14" s="121">
        <f>'Atomic Red Team'!$P13</f>
        <v>3</v>
      </c>
      <c r="X14" s="84">
        <f t="shared" si="11"/>
        <v>2.1550094517958427</v>
      </c>
      <c r="Y14" s="85">
        <f>INDEX('UmfrageWerte berechnung'!$A:$Z, MATCH(U$3, 'UmfrageWerte berechnung'!$A:$A, 0), MATCH($K14, 'UmfrageWerte berechnung'!$1:$1, 0))</f>
        <v>0.83333333333333337</v>
      </c>
      <c r="Z14" s="86">
        <f>(Y14^2)*W14</f>
        <v>2.0833333333333335</v>
      </c>
      <c r="AA14" s="84">
        <f t="shared" si="21"/>
        <v>2.5</v>
      </c>
      <c r="AB14" s="84">
        <f t="shared" si="2"/>
        <v>0.7183364839319476</v>
      </c>
      <c r="AC14" s="17"/>
      <c r="AE14" s="11"/>
      <c r="AF14" s="121">
        <f>'Atomic Red Team'!$P13</f>
        <v>3</v>
      </c>
      <c r="AG14" s="84">
        <f t="shared" si="14"/>
        <v>3.3013100436681233</v>
      </c>
      <c r="AH14" s="85">
        <f>INDEX('UmfrageWerte berechnung'!$A:$Z, MATCH(AD$3, 'UmfrageWerte berechnung'!$A:$A, 0), MATCH($K14, 'UmfrageWerte berechnung'!$1:$1, 0))</f>
        <v>1.3125</v>
      </c>
      <c r="AI14" s="86">
        <f>(AH14^2)*AF14</f>
        <v>5.16796875</v>
      </c>
      <c r="AJ14" s="84">
        <f t="shared" si="22"/>
        <v>3.9375</v>
      </c>
      <c r="AK14" s="84">
        <f t="shared" si="3"/>
        <v>1.1004366812227078</v>
      </c>
      <c r="AL14" s="66"/>
      <c r="AN14" s="11"/>
      <c r="AO14" s="121">
        <f>'Atomic Red Team'!$P13</f>
        <v>3</v>
      </c>
      <c r="AP14" s="84">
        <f t="shared" si="17"/>
        <v>3.0421348314606744</v>
      </c>
      <c r="AQ14" s="85">
        <f>INDEX('UmfrageWerte berechnung'!$A:$Z, MATCH(AM$3, 'UmfrageWerte berechnung'!$A:$A, 0), MATCH($K14, 'UmfrageWerte berechnung'!$1:$1, 0))</f>
        <v>1.1875</v>
      </c>
      <c r="AR14" s="86">
        <f>(AQ14^2)*AO14</f>
        <v>4.23046875</v>
      </c>
      <c r="AS14" s="84">
        <f t="shared" si="23"/>
        <v>3.5625</v>
      </c>
      <c r="AT14" s="84">
        <f t="shared" si="4"/>
        <v>1.0140449438202248</v>
      </c>
    </row>
    <row r="15" spans="1:46">
      <c r="B15" t="s">
        <v>475</v>
      </c>
      <c r="C15" s="78">
        <f t="shared" ref="C15:H15" si="24">SUM(C9:C14)</f>
        <v>18</v>
      </c>
      <c r="D15" s="78">
        <f t="shared" si="24"/>
        <v>16.935008192244673</v>
      </c>
      <c r="E15" s="95">
        <f t="shared" si="24"/>
        <v>6.8</v>
      </c>
      <c r="F15" s="90">
        <f t="shared" si="24"/>
        <v>23.250000000000004</v>
      </c>
      <c r="G15" s="85">
        <f t="shared" si="24"/>
        <v>20.399999999999999</v>
      </c>
      <c r="H15" s="85">
        <f t="shared" si="24"/>
        <v>5.6450027307482253</v>
      </c>
      <c r="I15" s="93"/>
      <c r="L15"/>
      <c r="M15" t="s">
        <v>475</v>
      </c>
      <c r="N15" s="78">
        <f t="shared" ref="N15:S15" si="25">SUM(N9:N14)</f>
        <v>18</v>
      </c>
      <c r="O15" s="78">
        <f t="shared" si="25"/>
        <v>19.538126361655774</v>
      </c>
      <c r="P15" s="95">
        <f t="shared" si="25"/>
        <v>7.375</v>
      </c>
      <c r="Q15" s="90">
        <f t="shared" si="25"/>
        <v>27.2109375</v>
      </c>
      <c r="R15" s="85">
        <f t="shared" si="25"/>
        <v>22.125</v>
      </c>
      <c r="S15" s="85">
        <f t="shared" si="25"/>
        <v>6.5127087872185907</v>
      </c>
      <c r="V15" t="s">
        <v>475</v>
      </c>
      <c r="W15" s="78">
        <f t="shared" ref="W15:AB15" si="26">SUM(W9:W14)</f>
        <v>18</v>
      </c>
      <c r="X15" s="78">
        <f t="shared" si="26"/>
        <v>15.0850661625709</v>
      </c>
      <c r="Y15" s="95">
        <f t="shared" si="26"/>
        <v>5.833333333333333</v>
      </c>
      <c r="Z15" s="90">
        <f t="shared" si="26"/>
        <v>17.708333333333336</v>
      </c>
      <c r="AA15" s="85">
        <f t="shared" si="26"/>
        <v>17.5</v>
      </c>
      <c r="AB15" s="85">
        <f t="shared" si="26"/>
        <v>5.0283553875236331</v>
      </c>
      <c r="AE15" t="s">
        <v>475</v>
      </c>
      <c r="AF15" s="78">
        <f t="shared" ref="AF15:AK15" si="27">SUM(AF9:AF14)</f>
        <v>18</v>
      </c>
      <c r="AG15" s="78">
        <f t="shared" si="27"/>
        <v>19.807860262008742</v>
      </c>
      <c r="AH15" s="95">
        <f t="shared" si="27"/>
        <v>7.875</v>
      </c>
      <c r="AI15" s="90">
        <f t="shared" si="27"/>
        <v>31.1953125</v>
      </c>
      <c r="AJ15" s="85">
        <f t="shared" si="27"/>
        <v>23.625</v>
      </c>
      <c r="AK15" s="85">
        <f t="shared" si="27"/>
        <v>6.6026200873362466</v>
      </c>
      <c r="AL15" s="66"/>
      <c r="AN15" t="s">
        <v>475</v>
      </c>
      <c r="AO15" s="78">
        <f t="shared" ref="AO15:AT15" si="28">SUM(AO9:AO14)</f>
        <v>18</v>
      </c>
      <c r="AP15" s="78">
        <f t="shared" si="28"/>
        <v>17.932584269662925</v>
      </c>
      <c r="AQ15" s="95">
        <f t="shared" si="28"/>
        <v>7</v>
      </c>
      <c r="AR15" s="90">
        <f t="shared" si="28"/>
        <v>24.609375</v>
      </c>
      <c r="AS15" s="85">
        <f t="shared" si="28"/>
        <v>21</v>
      </c>
      <c r="AT15" s="85">
        <f t="shared" si="28"/>
        <v>5.9775280898876408</v>
      </c>
    </row>
    <row r="16" spans="1:46">
      <c r="B16" t="s">
        <v>476</v>
      </c>
      <c r="C16" s="87">
        <v>18</v>
      </c>
      <c r="D16" s="87">
        <f>SUM(D9:D14)</f>
        <v>16.935008192244673</v>
      </c>
      <c r="E16" s="96">
        <f>COUNT(E9:E14)*1.5</f>
        <v>9</v>
      </c>
      <c r="F16" s="89">
        <f>C16*5^2</f>
        <v>450</v>
      </c>
      <c r="G16" s="87">
        <f>C16*1.5</f>
        <v>27</v>
      </c>
      <c r="H16" s="87"/>
      <c r="I16" s="93"/>
      <c r="L16"/>
      <c r="M16" t="s">
        <v>476</v>
      </c>
      <c r="N16" s="87">
        <v>18</v>
      </c>
      <c r="O16" s="87">
        <f>SUM(O9:O14)</f>
        <v>19.538126361655774</v>
      </c>
      <c r="P16" s="96">
        <f>COUNT(P9:P14)*5</f>
        <v>30</v>
      </c>
      <c r="Q16" s="89">
        <f>N16*5^2</f>
        <v>450</v>
      </c>
      <c r="R16" s="87">
        <f>N16*1.5</f>
        <v>27</v>
      </c>
      <c r="S16" s="87"/>
      <c r="V16" t="s">
        <v>476</v>
      </c>
      <c r="W16" s="87">
        <v>18</v>
      </c>
      <c r="X16" s="87">
        <f>SUM(X9:X14)</f>
        <v>15.0850661625709</v>
      </c>
      <c r="Y16" s="96">
        <f>COUNT(Y9:Y14)*5</f>
        <v>30</v>
      </c>
      <c r="Z16" s="89">
        <f>W16*5^2</f>
        <v>450</v>
      </c>
      <c r="AA16" s="87">
        <f>W16*1.5</f>
        <v>27</v>
      </c>
      <c r="AB16" s="87"/>
      <c r="AE16" t="s">
        <v>476</v>
      </c>
      <c r="AF16" s="87">
        <v>18</v>
      </c>
      <c r="AG16" s="87">
        <f>SUM(AG9:AG14)</f>
        <v>19.807860262008742</v>
      </c>
      <c r="AH16" s="96">
        <f>COUNT(AH9:AH14)*5</f>
        <v>30</v>
      </c>
      <c r="AI16" s="89">
        <f>AF16*5^2</f>
        <v>450</v>
      </c>
      <c r="AJ16" s="87">
        <f>AF16*1.5</f>
        <v>27</v>
      </c>
      <c r="AK16" s="87"/>
      <c r="AL16" s="93"/>
      <c r="AN16" t="s">
        <v>476</v>
      </c>
      <c r="AO16" s="87">
        <v>18</v>
      </c>
      <c r="AP16" s="87">
        <f>SUM(AP9:AP14)</f>
        <v>17.932584269662925</v>
      </c>
      <c r="AQ16" s="96">
        <f>COUNT(AQ9:AQ14)*5</f>
        <v>30</v>
      </c>
      <c r="AR16" s="89">
        <f>AO16*5^2</f>
        <v>450</v>
      </c>
      <c r="AS16" s="87">
        <f>AO16*1.5</f>
        <v>27</v>
      </c>
      <c r="AT16" s="87"/>
    </row>
    <row r="17" spans="1:46">
      <c r="C17" s="57"/>
      <c r="D17" s="86"/>
      <c r="H17" s="84"/>
      <c r="I17" s="93"/>
      <c r="L17"/>
      <c r="N17" s="57"/>
      <c r="O17" s="86"/>
      <c r="P17" s="93"/>
      <c r="Q17" s="86"/>
      <c r="R17" s="84"/>
      <c r="S17" s="84"/>
      <c r="W17" s="57"/>
      <c r="X17" s="86"/>
      <c r="Y17" s="93"/>
      <c r="Z17" s="86"/>
      <c r="AA17" s="84"/>
      <c r="AB17" s="84"/>
      <c r="AF17" s="57"/>
      <c r="AG17" s="86"/>
      <c r="AH17" s="93"/>
      <c r="AI17" s="86"/>
      <c r="AJ17" s="84"/>
      <c r="AK17" s="84"/>
      <c r="AL17" s="57"/>
      <c r="AO17" s="57"/>
      <c r="AP17" s="86"/>
      <c r="AQ17" s="93"/>
      <c r="AR17" s="86"/>
      <c r="AS17" s="84"/>
      <c r="AT17" s="84"/>
    </row>
    <row r="18" spans="1:46">
      <c r="C18" s="57"/>
      <c r="D18" s="86"/>
      <c r="H18" s="84"/>
      <c r="I18" s="93"/>
      <c r="L18"/>
      <c r="N18" s="57"/>
      <c r="O18" s="86"/>
      <c r="P18" s="93"/>
      <c r="Q18" s="86"/>
      <c r="R18" s="84"/>
      <c r="S18" s="84"/>
      <c r="W18" s="57"/>
      <c r="X18" s="86"/>
      <c r="Y18" s="93"/>
      <c r="Z18" s="86"/>
      <c r="AA18" s="84"/>
      <c r="AB18" s="84"/>
      <c r="AF18" s="57"/>
      <c r="AG18" s="86"/>
      <c r="AH18" s="93"/>
      <c r="AI18" s="86"/>
      <c r="AJ18" s="84"/>
      <c r="AK18" s="84"/>
      <c r="AL18" s="57"/>
      <c r="AO18" s="57"/>
      <c r="AP18" s="86"/>
      <c r="AQ18" s="93"/>
      <c r="AR18" s="86"/>
      <c r="AS18" s="84"/>
      <c r="AT18" s="84"/>
    </row>
    <row r="19" spans="1:46">
      <c r="C19" s="57"/>
      <c r="D19" s="86"/>
      <c r="H19" s="84"/>
      <c r="I19" s="93"/>
      <c r="L19"/>
      <c r="N19" s="57"/>
      <c r="O19" s="86"/>
      <c r="P19" s="93"/>
      <c r="Q19" s="86"/>
      <c r="R19" s="84"/>
      <c r="S19" s="84"/>
      <c r="W19" s="57"/>
      <c r="X19" s="86"/>
      <c r="Y19" s="93"/>
      <c r="Z19" s="86"/>
      <c r="AA19" s="84"/>
      <c r="AB19" s="84"/>
      <c r="AF19" s="57"/>
      <c r="AG19" s="86"/>
      <c r="AH19" s="93"/>
      <c r="AI19" s="86"/>
      <c r="AJ19" s="84"/>
      <c r="AK19" s="84"/>
      <c r="AL19" s="57"/>
      <c r="AO19" s="57"/>
      <c r="AP19" s="86"/>
      <c r="AQ19" s="93"/>
      <c r="AR19" s="86"/>
      <c r="AS19" s="84"/>
      <c r="AT19" s="84"/>
    </row>
    <row r="20" spans="1:46" ht="21">
      <c r="A20" s="19" t="s">
        <v>20</v>
      </c>
      <c r="B20" s="16"/>
      <c r="C20" s="120">
        <f>'Atomic Red Team'!$P16</f>
        <v>3</v>
      </c>
      <c r="D20" s="95">
        <f t="shared" si="5"/>
        <v>2.9885308574549425</v>
      </c>
      <c r="E20" s="90">
        <f>INDEX('UmfrageWerte berechnung'!$A:$Z, MATCH(A$3, 'UmfrageWerte berechnung'!$A:$A, 0), MATCH($K20, 'UmfrageWerte berechnung'!$1:$1, 0))</f>
        <v>1.2</v>
      </c>
      <c r="F20" s="85">
        <f t="shared" si="6"/>
        <v>4.32</v>
      </c>
      <c r="G20" s="85">
        <f t="shared" si="7"/>
        <v>3.5999999999999996</v>
      </c>
      <c r="H20" s="85">
        <f t="shared" ref="H20:H26" si="29">E20/(H$120/H$119)</f>
        <v>0.99617695248498084</v>
      </c>
      <c r="I20" s="93"/>
      <c r="K20" s="93" t="s">
        <v>228</v>
      </c>
      <c r="L20" s="19" t="s">
        <v>20</v>
      </c>
      <c r="M20" s="16"/>
      <c r="N20" s="120">
        <f>'Atomic Red Team'!$P16</f>
        <v>3</v>
      </c>
      <c r="O20" s="95">
        <f t="shared" ref="O20:O26" si="30">S20*N20</f>
        <v>3.477124183006536</v>
      </c>
      <c r="P20" s="90">
        <f>INDEX('UmfrageWerte berechnung'!$A:$Z, MATCH(L$3, 'UmfrageWerte berechnung'!$A:$A, 0), MATCH($K20, 'UmfrageWerte berechnung'!$1:$1, 0))</f>
        <v>1.3125</v>
      </c>
      <c r="Q20" s="85">
        <f t="shared" ref="Q20:Q26" si="31">(P20^2)*N20</f>
        <v>5.16796875</v>
      </c>
      <c r="R20" s="85">
        <f t="shared" ref="R20:R26" si="32">P20*N20</f>
        <v>3.9375</v>
      </c>
      <c r="S20" s="85">
        <f t="shared" ref="S20:S26" si="33">P20/(S$120/S$119)</f>
        <v>1.159041394335512</v>
      </c>
      <c r="T20" s="19"/>
      <c r="U20" s="19" t="s">
        <v>20</v>
      </c>
      <c r="V20" s="16"/>
      <c r="W20" s="120">
        <f>'Atomic Red Team'!$P16</f>
        <v>3</v>
      </c>
      <c r="X20" s="95">
        <f t="shared" ref="X20:X26" si="34">AB20*W20</f>
        <v>3.4480151228733482</v>
      </c>
      <c r="Y20" s="90">
        <f>INDEX('UmfrageWerte berechnung'!$A:$Z, MATCH(U$3, 'UmfrageWerte berechnung'!$A:$A, 0), MATCH($K20, 'UmfrageWerte berechnung'!$1:$1, 0))</f>
        <v>1.3333333333333333</v>
      </c>
      <c r="Z20" s="85">
        <f t="shared" ref="Z20:Z26" si="35">(Y20^2)*W20</f>
        <v>5.333333333333333</v>
      </c>
      <c r="AA20" s="85">
        <f t="shared" ref="AA20:AA26" si="36">Y20*W20</f>
        <v>4</v>
      </c>
      <c r="AB20" s="85">
        <f t="shared" ref="AB20:AB26" si="37">Y20/(AB$120/AB$119)</f>
        <v>1.1493383742911161</v>
      </c>
      <c r="AD20" s="19" t="s">
        <v>20</v>
      </c>
      <c r="AE20" s="16"/>
      <c r="AF20" s="120">
        <f>'Atomic Red Team'!$P16</f>
        <v>3</v>
      </c>
      <c r="AG20" s="95">
        <f t="shared" ref="AG20:AG26" si="38">AK20*AF20</f>
        <v>2.986899563318778</v>
      </c>
      <c r="AH20" s="90">
        <f>INDEX('UmfrageWerte berechnung'!$A:$Z, MATCH(AD$3, 'UmfrageWerte berechnung'!$A:$A, 0), MATCH($K20, 'UmfrageWerte berechnung'!$1:$1, 0))</f>
        <v>1.1875</v>
      </c>
      <c r="AI20" s="85">
        <f t="shared" ref="AI20:AI26" si="39">(AH20^2)*AF20</f>
        <v>4.23046875</v>
      </c>
      <c r="AJ20" s="85">
        <f t="shared" ref="AJ20:AJ26" si="40">AH20*AF20</f>
        <v>3.5625</v>
      </c>
      <c r="AK20" s="85">
        <f t="shared" ref="AK20:AK26" si="41">AH20/(AK$120/AK$119)</f>
        <v>0.99563318777292598</v>
      </c>
      <c r="AL20" s="66"/>
      <c r="AM20" s="19" t="s">
        <v>20</v>
      </c>
      <c r="AN20" s="16"/>
      <c r="AO20" s="120">
        <f>'Atomic Red Team'!$P16</f>
        <v>3</v>
      </c>
      <c r="AP20" s="95">
        <f t="shared" ref="AP20:AP26" si="42">AT20*AO20</f>
        <v>3.0421348314606744</v>
      </c>
      <c r="AQ20" s="90">
        <f>INDEX('UmfrageWerte berechnung'!$A:$Z, MATCH(AM$3, 'UmfrageWerte berechnung'!$A:$A, 0), MATCH($K20, 'UmfrageWerte berechnung'!$1:$1, 0))</f>
        <v>1.1875</v>
      </c>
      <c r="AR20" s="85">
        <f t="shared" ref="AR20:AR26" si="43">(AQ20^2)*AO20</f>
        <v>4.23046875</v>
      </c>
      <c r="AS20" s="85">
        <f t="shared" ref="AS20:AS26" si="44">AQ20*AO20</f>
        <v>3.5625</v>
      </c>
      <c r="AT20" s="85">
        <f t="shared" ref="AT20:AT26" si="45">AQ20/(AT$120/AT$119)</f>
        <v>1.0140449438202248</v>
      </c>
    </row>
    <row r="21" spans="1:46">
      <c r="B21" s="10"/>
      <c r="C21" s="121">
        <f>'Atomic Red Team'!$P17</f>
        <v>3</v>
      </c>
      <c r="D21" s="93">
        <f t="shared" si="5"/>
        <v>2.9885308574549425</v>
      </c>
      <c r="E21" s="86">
        <f>INDEX('UmfrageWerte berechnung'!$A:$Z, MATCH(A$3, 'UmfrageWerte berechnung'!$A:$A, 0), MATCH($K21, 'UmfrageWerte berechnung'!$1:$1, 0))</f>
        <v>1.2</v>
      </c>
      <c r="F21" s="84">
        <f t="shared" si="6"/>
        <v>4.32</v>
      </c>
      <c r="G21" s="84">
        <f t="shared" si="7"/>
        <v>3.5999999999999996</v>
      </c>
      <c r="H21" s="84">
        <f t="shared" si="29"/>
        <v>0.99617695248498084</v>
      </c>
      <c r="I21" s="93"/>
      <c r="K21" s="93" t="s">
        <v>228</v>
      </c>
      <c r="L21"/>
      <c r="M21" s="10"/>
      <c r="N21" s="121">
        <f>'Atomic Red Team'!$P17</f>
        <v>3</v>
      </c>
      <c r="O21" s="93">
        <f t="shared" si="30"/>
        <v>3.477124183006536</v>
      </c>
      <c r="P21" s="86">
        <f>INDEX('UmfrageWerte berechnung'!$A:$Z, MATCH(L$3, 'UmfrageWerte berechnung'!$A:$A, 0), MATCH($K21, 'UmfrageWerte berechnung'!$1:$1, 0))</f>
        <v>1.3125</v>
      </c>
      <c r="Q21" s="84">
        <f t="shared" si="31"/>
        <v>5.16796875</v>
      </c>
      <c r="R21" s="84">
        <f t="shared" si="32"/>
        <v>3.9375</v>
      </c>
      <c r="S21" s="84">
        <f t="shared" si="33"/>
        <v>1.159041394335512</v>
      </c>
      <c r="V21" s="10"/>
      <c r="W21" s="121">
        <f>'Atomic Red Team'!$P17</f>
        <v>3</v>
      </c>
      <c r="X21" s="93">
        <f t="shared" si="34"/>
        <v>3.4480151228733482</v>
      </c>
      <c r="Y21" s="86">
        <f>INDEX('UmfrageWerte berechnung'!$A:$Z, MATCH(U$3, 'UmfrageWerte berechnung'!$A:$A, 0), MATCH($K21, 'UmfrageWerte berechnung'!$1:$1, 0))</f>
        <v>1.3333333333333333</v>
      </c>
      <c r="Z21" s="84">
        <f t="shared" si="35"/>
        <v>5.333333333333333</v>
      </c>
      <c r="AA21" s="84">
        <f t="shared" si="36"/>
        <v>4</v>
      </c>
      <c r="AB21" s="84">
        <f t="shared" si="37"/>
        <v>1.1493383742911161</v>
      </c>
      <c r="AE21" s="10"/>
      <c r="AF21" s="121">
        <f>'Atomic Red Team'!$P17</f>
        <v>3</v>
      </c>
      <c r="AG21" s="93">
        <f t="shared" si="38"/>
        <v>2.986899563318778</v>
      </c>
      <c r="AH21" s="86">
        <f>INDEX('UmfrageWerte berechnung'!$A:$Z, MATCH(AD$3, 'UmfrageWerte berechnung'!$A:$A, 0), MATCH($K21, 'UmfrageWerte berechnung'!$1:$1, 0))</f>
        <v>1.1875</v>
      </c>
      <c r="AI21" s="84">
        <f t="shared" si="39"/>
        <v>4.23046875</v>
      </c>
      <c r="AJ21" s="84">
        <f t="shared" si="40"/>
        <v>3.5625</v>
      </c>
      <c r="AK21" s="84">
        <f t="shared" si="41"/>
        <v>0.99563318777292598</v>
      </c>
      <c r="AL21" s="66"/>
      <c r="AN21" s="10"/>
      <c r="AO21" s="121">
        <f>'Atomic Red Team'!$P17</f>
        <v>3</v>
      </c>
      <c r="AP21" s="93">
        <f t="shared" si="42"/>
        <v>3.0421348314606744</v>
      </c>
      <c r="AQ21" s="86">
        <f>INDEX('UmfrageWerte berechnung'!$A:$Z, MATCH(AM$3, 'UmfrageWerte berechnung'!$A:$A, 0), MATCH($K21, 'UmfrageWerte berechnung'!$1:$1, 0))</f>
        <v>1.1875</v>
      </c>
      <c r="AR21" s="84">
        <f t="shared" si="43"/>
        <v>4.23046875</v>
      </c>
      <c r="AS21" s="84">
        <f t="shared" si="44"/>
        <v>3.5625</v>
      </c>
      <c r="AT21" s="84">
        <f t="shared" si="45"/>
        <v>1.0140449438202248</v>
      </c>
    </row>
    <row r="22" spans="1:46">
      <c r="B22" s="10"/>
      <c r="C22" s="121">
        <f>'Atomic Red Team'!$P18</f>
        <v>2</v>
      </c>
      <c r="D22" s="93">
        <f t="shared" si="5"/>
        <v>1.9923539049699617</v>
      </c>
      <c r="E22" s="86">
        <f>INDEX('UmfrageWerte berechnung'!$A:$Z, MATCH(A$3, 'UmfrageWerte berechnung'!$A:$A, 0), MATCH($K22, 'UmfrageWerte berechnung'!$1:$1, 0))</f>
        <v>1.2</v>
      </c>
      <c r="F22" s="84">
        <f t="shared" si="6"/>
        <v>2.88</v>
      </c>
      <c r="G22" s="84">
        <f t="shared" si="7"/>
        <v>2.4</v>
      </c>
      <c r="H22" s="84">
        <f t="shared" si="29"/>
        <v>0.99617695248498084</v>
      </c>
      <c r="I22" s="93"/>
      <c r="K22" s="93" t="s">
        <v>228</v>
      </c>
      <c r="L22"/>
      <c r="M22" s="10"/>
      <c r="N22" s="121">
        <f>'Atomic Red Team'!$P18</f>
        <v>2</v>
      </c>
      <c r="O22" s="93">
        <f t="shared" si="30"/>
        <v>2.318082788671024</v>
      </c>
      <c r="P22" s="86">
        <f>INDEX('UmfrageWerte berechnung'!$A:$Z, MATCH(L$3, 'UmfrageWerte berechnung'!$A:$A, 0), MATCH($K22, 'UmfrageWerte berechnung'!$1:$1, 0))</f>
        <v>1.3125</v>
      </c>
      <c r="Q22" s="84">
        <f t="shared" si="31"/>
        <v>3.4453125</v>
      </c>
      <c r="R22" s="84">
        <f t="shared" si="32"/>
        <v>2.625</v>
      </c>
      <c r="S22" s="84">
        <f t="shared" si="33"/>
        <v>1.159041394335512</v>
      </c>
      <c r="V22" s="10"/>
      <c r="W22" s="121">
        <f>'Atomic Red Team'!$P18</f>
        <v>2</v>
      </c>
      <c r="X22" s="93">
        <f t="shared" si="34"/>
        <v>2.2986767485822321</v>
      </c>
      <c r="Y22" s="86">
        <f>INDEX('UmfrageWerte berechnung'!$A:$Z, MATCH(U$3, 'UmfrageWerte berechnung'!$A:$A, 0), MATCH($K22, 'UmfrageWerte berechnung'!$1:$1, 0))</f>
        <v>1.3333333333333333</v>
      </c>
      <c r="Z22" s="84">
        <f t="shared" si="35"/>
        <v>3.5555555555555554</v>
      </c>
      <c r="AA22" s="84">
        <f t="shared" si="36"/>
        <v>2.6666666666666665</v>
      </c>
      <c r="AB22" s="84">
        <f t="shared" si="37"/>
        <v>1.1493383742911161</v>
      </c>
      <c r="AE22" s="10"/>
      <c r="AF22" s="121">
        <f>'Atomic Red Team'!$P18</f>
        <v>2</v>
      </c>
      <c r="AG22" s="93">
        <f t="shared" si="38"/>
        <v>1.991266375545852</v>
      </c>
      <c r="AH22" s="86">
        <f>INDEX('UmfrageWerte berechnung'!$A:$Z, MATCH(AD$3, 'UmfrageWerte berechnung'!$A:$A, 0), MATCH($K22, 'UmfrageWerte berechnung'!$1:$1, 0))</f>
        <v>1.1875</v>
      </c>
      <c r="AI22" s="84">
        <f t="shared" si="39"/>
        <v>2.8203125</v>
      </c>
      <c r="AJ22" s="84">
        <f t="shared" si="40"/>
        <v>2.375</v>
      </c>
      <c r="AK22" s="84">
        <f t="shared" si="41"/>
        <v>0.99563318777292598</v>
      </c>
      <c r="AL22" s="66"/>
      <c r="AN22" s="10"/>
      <c r="AO22" s="121">
        <f>'Atomic Red Team'!$P18</f>
        <v>2</v>
      </c>
      <c r="AP22" s="93">
        <f t="shared" si="42"/>
        <v>2.0280898876404496</v>
      </c>
      <c r="AQ22" s="86">
        <f>INDEX('UmfrageWerte berechnung'!$A:$Z, MATCH(AM$3, 'UmfrageWerte berechnung'!$A:$A, 0), MATCH($K22, 'UmfrageWerte berechnung'!$1:$1, 0))</f>
        <v>1.1875</v>
      </c>
      <c r="AR22" s="84">
        <f t="shared" si="43"/>
        <v>2.8203125</v>
      </c>
      <c r="AS22" s="84">
        <f t="shared" si="44"/>
        <v>2.375</v>
      </c>
      <c r="AT22" s="84">
        <f t="shared" si="45"/>
        <v>1.0140449438202248</v>
      </c>
    </row>
    <row r="23" spans="1:46">
      <c r="B23" s="10"/>
      <c r="C23" s="121">
        <f>'Atomic Red Team'!$P19</f>
        <v>3</v>
      </c>
      <c r="D23" s="93">
        <f t="shared" si="5"/>
        <v>2.9885308574549425</v>
      </c>
      <c r="E23" s="86">
        <f>INDEX('UmfrageWerte berechnung'!$A:$Z, MATCH(A$3, 'UmfrageWerte berechnung'!$A:$A, 0), MATCH($K23, 'UmfrageWerte berechnung'!$1:$1, 0))</f>
        <v>1.2</v>
      </c>
      <c r="F23" s="84">
        <f t="shared" si="6"/>
        <v>4.32</v>
      </c>
      <c r="G23" s="84">
        <f t="shared" si="7"/>
        <v>3.5999999999999996</v>
      </c>
      <c r="H23" s="84">
        <f t="shared" si="29"/>
        <v>0.99617695248498084</v>
      </c>
      <c r="I23" s="93"/>
      <c r="K23" s="93" t="s">
        <v>228</v>
      </c>
      <c r="L23"/>
      <c r="M23" s="10"/>
      <c r="N23" s="121">
        <f>'Atomic Red Team'!$P19</f>
        <v>3</v>
      </c>
      <c r="O23" s="93">
        <f t="shared" si="30"/>
        <v>3.477124183006536</v>
      </c>
      <c r="P23" s="86">
        <f>INDEX('UmfrageWerte berechnung'!$A:$Z, MATCH(L$3, 'UmfrageWerte berechnung'!$A:$A, 0), MATCH($K23, 'UmfrageWerte berechnung'!$1:$1, 0))</f>
        <v>1.3125</v>
      </c>
      <c r="Q23" s="84">
        <f t="shared" si="31"/>
        <v>5.16796875</v>
      </c>
      <c r="R23" s="84">
        <f t="shared" si="32"/>
        <v>3.9375</v>
      </c>
      <c r="S23" s="84">
        <f t="shared" si="33"/>
        <v>1.159041394335512</v>
      </c>
      <c r="V23" s="10"/>
      <c r="W23" s="121">
        <f>'Atomic Red Team'!$P19</f>
        <v>3</v>
      </c>
      <c r="X23" s="93">
        <f t="shared" si="34"/>
        <v>3.4480151228733482</v>
      </c>
      <c r="Y23" s="86">
        <f>INDEX('UmfrageWerte berechnung'!$A:$Z, MATCH(U$3, 'UmfrageWerte berechnung'!$A:$A, 0), MATCH($K23, 'UmfrageWerte berechnung'!$1:$1, 0))</f>
        <v>1.3333333333333333</v>
      </c>
      <c r="Z23" s="84">
        <f t="shared" si="35"/>
        <v>5.333333333333333</v>
      </c>
      <c r="AA23" s="84">
        <f t="shared" si="36"/>
        <v>4</v>
      </c>
      <c r="AB23" s="84">
        <f t="shared" si="37"/>
        <v>1.1493383742911161</v>
      </c>
      <c r="AE23" s="10"/>
      <c r="AF23" s="121">
        <f>'Atomic Red Team'!$P19</f>
        <v>3</v>
      </c>
      <c r="AG23" s="93">
        <f t="shared" si="38"/>
        <v>2.986899563318778</v>
      </c>
      <c r="AH23" s="86">
        <f>INDEX('UmfrageWerte berechnung'!$A:$Z, MATCH(AD$3, 'UmfrageWerte berechnung'!$A:$A, 0), MATCH($K23, 'UmfrageWerte berechnung'!$1:$1, 0))</f>
        <v>1.1875</v>
      </c>
      <c r="AI23" s="84">
        <f t="shared" si="39"/>
        <v>4.23046875</v>
      </c>
      <c r="AJ23" s="84">
        <f t="shared" si="40"/>
        <v>3.5625</v>
      </c>
      <c r="AK23" s="84">
        <f t="shared" si="41"/>
        <v>0.99563318777292598</v>
      </c>
      <c r="AL23" s="66"/>
      <c r="AN23" s="10"/>
      <c r="AO23" s="121">
        <f>'Atomic Red Team'!$P19</f>
        <v>3</v>
      </c>
      <c r="AP23" s="93">
        <f t="shared" si="42"/>
        <v>3.0421348314606744</v>
      </c>
      <c r="AQ23" s="86">
        <f>INDEX('UmfrageWerte berechnung'!$A:$Z, MATCH(AM$3, 'UmfrageWerte berechnung'!$A:$A, 0), MATCH($K23, 'UmfrageWerte berechnung'!$1:$1, 0))</f>
        <v>1.1875</v>
      </c>
      <c r="AR23" s="84">
        <f t="shared" si="43"/>
        <v>4.23046875</v>
      </c>
      <c r="AS23" s="84">
        <f t="shared" si="44"/>
        <v>3.5625</v>
      </c>
      <c r="AT23" s="84">
        <f t="shared" si="45"/>
        <v>1.0140449438202248</v>
      </c>
    </row>
    <row r="24" spans="1:46">
      <c r="B24" s="4"/>
      <c r="C24" s="121">
        <f>'Atomic Red Team'!$P20</f>
        <v>3</v>
      </c>
      <c r="D24" s="93">
        <f t="shared" si="5"/>
        <v>2.9885308574549425</v>
      </c>
      <c r="E24" s="86">
        <f>INDEX('UmfrageWerte berechnung'!$A:$Z, MATCH(A$3, 'UmfrageWerte berechnung'!$A:$A, 0), MATCH($K24, 'UmfrageWerte berechnung'!$1:$1, 0))</f>
        <v>1.2</v>
      </c>
      <c r="F24" s="84">
        <f t="shared" si="6"/>
        <v>4.32</v>
      </c>
      <c r="G24" s="84">
        <f t="shared" si="7"/>
        <v>3.5999999999999996</v>
      </c>
      <c r="H24" s="84">
        <f t="shared" si="29"/>
        <v>0.99617695248498084</v>
      </c>
      <c r="I24" s="93"/>
      <c r="K24" s="93" t="s">
        <v>228</v>
      </c>
      <c r="L24"/>
      <c r="M24" s="4"/>
      <c r="N24" s="121">
        <f>'Atomic Red Team'!$P20</f>
        <v>3</v>
      </c>
      <c r="O24" s="93">
        <f t="shared" si="30"/>
        <v>3.477124183006536</v>
      </c>
      <c r="P24" s="86">
        <f>INDEX('UmfrageWerte berechnung'!$A:$Z, MATCH(L$3, 'UmfrageWerte berechnung'!$A:$A, 0), MATCH($K24, 'UmfrageWerte berechnung'!$1:$1, 0))</f>
        <v>1.3125</v>
      </c>
      <c r="Q24" s="84">
        <f t="shared" si="31"/>
        <v>5.16796875</v>
      </c>
      <c r="R24" s="84">
        <f t="shared" si="32"/>
        <v>3.9375</v>
      </c>
      <c r="S24" s="84">
        <f t="shared" si="33"/>
        <v>1.159041394335512</v>
      </c>
      <c r="V24" s="4"/>
      <c r="W24" s="121">
        <f>'Atomic Red Team'!$P20</f>
        <v>3</v>
      </c>
      <c r="X24" s="93">
        <f t="shared" si="34"/>
        <v>3.4480151228733482</v>
      </c>
      <c r="Y24" s="86">
        <f>INDEX('UmfrageWerte berechnung'!$A:$Z, MATCH(U$3, 'UmfrageWerte berechnung'!$A:$A, 0), MATCH($K24, 'UmfrageWerte berechnung'!$1:$1, 0))</f>
        <v>1.3333333333333333</v>
      </c>
      <c r="Z24" s="84">
        <f t="shared" si="35"/>
        <v>5.333333333333333</v>
      </c>
      <c r="AA24" s="84">
        <f t="shared" si="36"/>
        <v>4</v>
      </c>
      <c r="AB24" s="84">
        <f t="shared" si="37"/>
        <v>1.1493383742911161</v>
      </c>
      <c r="AE24" s="4"/>
      <c r="AF24" s="121">
        <f>'Atomic Red Team'!$P20</f>
        <v>3</v>
      </c>
      <c r="AG24" s="93">
        <f t="shared" si="38"/>
        <v>2.986899563318778</v>
      </c>
      <c r="AH24" s="86">
        <f>INDEX('UmfrageWerte berechnung'!$A:$Z, MATCH(AD$3, 'UmfrageWerte berechnung'!$A:$A, 0), MATCH($K24, 'UmfrageWerte berechnung'!$1:$1, 0))</f>
        <v>1.1875</v>
      </c>
      <c r="AI24" s="84">
        <f t="shared" si="39"/>
        <v>4.23046875</v>
      </c>
      <c r="AJ24" s="84">
        <f t="shared" si="40"/>
        <v>3.5625</v>
      </c>
      <c r="AK24" s="84">
        <f t="shared" si="41"/>
        <v>0.99563318777292598</v>
      </c>
      <c r="AL24" s="66"/>
      <c r="AN24" s="4"/>
      <c r="AO24" s="121">
        <f>'Atomic Red Team'!$P20</f>
        <v>3</v>
      </c>
      <c r="AP24" s="93">
        <f t="shared" si="42"/>
        <v>3.0421348314606744</v>
      </c>
      <c r="AQ24" s="86">
        <f>INDEX('UmfrageWerte berechnung'!$A:$Z, MATCH(AM$3, 'UmfrageWerte berechnung'!$A:$A, 0), MATCH($K24, 'UmfrageWerte berechnung'!$1:$1, 0))</f>
        <v>1.1875</v>
      </c>
      <c r="AR24" s="84">
        <f t="shared" si="43"/>
        <v>4.23046875</v>
      </c>
      <c r="AS24" s="84">
        <f t="shared" si="44"/>
        <v>3.5625</v>
      </c>
      <c r="AT24" s="84">
        <f t="shared" si="45"/>
        <v>1.0140449438202248</v>
      </c>
    </row>
    <row r="25" spans="1:46">
      <c r="B25" s="4"/>
      <c r="C25" s="121">
        <v>3</v>
      </c>
      <c r="D25" s="84">
        <f t="shared" si="5"/>
        <v>0</v>
      </c>
      <c r="E25" s="84"/>
      <c r="F25" s="86">
        <f t="shared" si="6"/>
        <v>0</v>
      </c>
      <c r="G25" s="84">
        <f t="shared" si="7"/>
        <v>0</v>
      </c>
      <c r="H25" s="84">
        <f t="shared" si="29"/>
        <v>0</v>
      </c>
      <c r="I25" s="93"/>
      <c r="K25" s="93">
        <v>0</v>
      </c>
      <c r="L25"/>
      <c r="M25" s="4"/>
      <c r="N25" s="122">
        <f>'Atomic Red Team'!$P21</f>
        <v>3</v>
      </c>
      <c r="O25" s="84">
        <f t="shared" si="30"/>
        <v>0</v>
      </c>
      <c r="P25" s="84"/>
      <c r="Q25" s="86">
        <f t="shared" si="31"/>
        <v>0</v>
      </c>
      <c r="R25" s="84">
        <f t="shared" si="32"/>
        <v>0</v>
      </c>
      <c r="S25" s="84">
        <f t="shared" si="33"/>
        <v>0</v>
      </c>
      <c r="V25" s="4"/>
      <c r="W25" s="122">
        <f>'Atomic Red Team'!$P21</f>
        <v>3</v>
      </c>
      <c r="X25" s="84">
        <f t="shared" si="34"/>
        <v>0</v>
      </c>
      <c r="Y25" s="84"/>
      <c r="Z25" s="86">
        <f t="shared" si="35"/>
        <v>0</v>
      </c>
      <c r="AA25" s="84">
        <f t="shared" si="36"/>
        <v>0</v>
      </c>
      <c r="AB25" s="84">
        <f t="shared" si="37"/>
        <v>0</v>
      </c>
      <c r="AE25" s="4"/>
      <c r="AF25" s="122">
        <f>'Atomic Red Team'!$P21</f>
        <v>3</v>
      </c>
      <c r="AG25" s="84">
        <f t="shared" si="38"/>
        <v>0</v>
      </c>
      <c r="AH25" s="84"/>
      <c r="AI25" s="86">
        <f t="shared" si="39"/>
        <v>0</v>
      </c>
      <c r="AJ25" s="84">
        <f t="shared" si="40"/>
        <v>0</v>
      </c>
      <c r="AK25" s="84">
        <f t="shared" si="41"/>
        <v>0</v>
      </c>
      <c r="AL25" s="66"/>
      <c r="AN25" s="4"/>
      <c r="AO25" s="122">
        <f>'Atomic Red Team'!$P21</f>
        <v>3</v>
      </c>
      <c r="AP25" s="84">
        <f t="shared" si="42"/>
        <v>0</v>
      </c>
      <c r="AQ25" s="84"/>
      <c r="AR25" s="86">
        <f t="shared" si="43"/>
        <v>0</v>
      </c>
      <c r="AS25" s="84">
        <f t="shared" si="44"/>
        <v>0</v>
      </c>
      <c r="AT25" s="84">
        <f t="shared" si="45"/>
        <v>0</v>
      </c>
    </row>
    <row r="26" spans="1:46">
      <c r="B26" s="100"/>
      <c r="C26" s="80"/>
      <c r="D26" s="84">
        <f t="shared" si="5"/>
        <v>0</v>
      </c>
      <c r="F26" s="86">
        <f t="shared" si="6"/>
        <v>0</v>
      </c>
      <c r="G26" s="84">
        <f t="shared" si="7"/>
        <v>0</v>
      </c>
      <c r="H26" s="84">
        <f t="shared" si="29"/>
        <v>0</v>
      </c>
      <c r="I26" s="93"/>
      <c r="K26" s="93">
        <v>0</v>
      </c>
      <c r="L26"/>
      <c r="M26" s="100"/>
      <c r="N26" s="80"/>
      <c r="O26" s="84">
        <f t="shared" si="30"/>
        <v>0</v>
      </c>
      <c r="P26" s="93"/>
      <c r="Q26" s="86">
        <f t="shared" si="31"/>
        <v>0</v>
      </c>
      <c r="R26" s="84">
        <f t="shared" si="32"/>
        <v>0</v>
      </c>
      <c r="S26" s="84">
        <f t="shared" si="33"/>
        <v>0</v>
      </c>
      <c r="V26" s="100"/>
      <c r="W26" s="80"/>
      <c r="X26" s="84">
        <f t="shared" si="34"/>
        <v>0</v>
      </c>
      <c r="Y26" s="93"/>
      <c r="Z26" s="86">
        <f t="shared" si="35"/>
        <v>0</v>
      </c>
      <c r="AA26" s="84">
        <f t="shared" si="36"/>
        <v>0</v>
      </c>
      <c r="AB26" s="84">
        <f t="shared" si="37"/>
        <v>0</v>
      </c>
      <c r="AC26" s="17"/>
      <c r="AE26" s="100"/>
      <c r="AF26" s="80"/>
      <c r="AG26" s="84">
        <f t="shared" si="38"/>
        <v>0</v>
      </c>
      <c r="AH26" s="93"/>
      <c r="AI26" s="86">
        <f t="shared" si="39"/>
        <v>0</v>
      </c>
      <c r="AJ26" s="84">
        <f t="shared" si="40"/>
        <v>0</v>
      </c>
      <c r="AK26" s="84">
        <f t="shared" si="41"/>
        <v>0</v>
      </c>
      <c r="AL26" s="66"/>
      <c r="AN26" s="100"/>
      <c r="AO26" s="80"/>
      <c r="AP26" s="84">
        <f t="shared" si="42"/>
        <v>0</v>
      </c>
      <c r="AQ26" s="93"/>
      <c r="AR26" s="86">
        <f t="shared" si="43"/>
        <v>0</v>
      </c>
      <c r="AS26" s="84">
        <f t="shared" si="44"/>
        <v>0</v>
      </c>
      <c r="AT26" s="84">
        <f t="shared" si="45"/>
        <v>0</v>
      </c>
    </row>
    <row r="27" spans="1:46">
      <c r="B27" t="s">
        <v>475</v>
      </c>
      <c r="C27" s="77">
        <f>SUM(C20:C25)</f>
        <v>17</v>
      </c>
      <c r="D27" s="78">
        <f>SUM(D21:D26)</f>
        <v>10.95794647733479</v>
      </c>
      <c r="E27" s="95">
        <f>SUM(E20:E25)</f>
        <v>6</v>
      </c>
      <c r="F27" s="90">
        <f>SUM(F20:F26)</f>
        <v>20.16</v>
      </c>
      <c r="G27" s="85">
        <f>SUM(G20:G26)</f>
        <v>16.799999999999997</v>
      </c>
      <c r="H27" s="85">
        <f>SUM(H20:H26)</f>
        <v>4.9808847624249042</v>
      </c>
      <c r="I27" s="93"/>
      <c r="K27" s="93">
        <v>0</v>
      </c>
      <c r="L27"/>
      <c r="M27" t="s">
        <v>475</v>
      </c>
      <c r="N27" s="77">
        <f>SUM(N20:N25)</f>
        <v>17</v>
      </c>
      <c r="O27" s="78">
        <f>SUM(O21:O26)</f>
        <v>12.749455337690632</v>
      </c>
      <c r="P27" s="95">
        <f>SUM(P20:P25)</f>
        <v>6.5625</v>
      </c>
      <c r="Q27" s="90">
        <f>SUM(Q20:Q26)</f>
        <v>24.1171875</v>
      </c>
      <c r="R27" s="85">
        <f>SUM(R20:R26)</f>
        <v>18.375</v>
      </c>
      <c r="S27" s="85">
        <f>SUM(S20:S26)</f>
        <v>5.79520697167756</v>
      </c>
      <c r="V27" t="s">
        <v>475</v>
      </c>
      <c r="W27" s="77">
        <f>SUM(W20:W25)</f>
        <v>17</v>
      </c>
      <c r="X27" s="78">
        <f>SUM(X21:X26)</f>
        <v>12.642722117202277</v>
      </c>
      <c r="Y27" s="95">
        <f>SUM(Y20:Y25)</f>
        <v>6.6666666666666661</v>
      </c>
      <c r="Z27" s="90">
        <f>SUM(Z20:Z26)</f>
        <v>24.888888888888886</v>
      </c>
      <c r="AA27" s="85">
        <f>SUM(AA20:AA26)</f>
        <v>18.666666666666664</v>
      </c>
      <c r="AB27" s="85">
        <f>SUM(AB20:AB26)</f>
        <v>5.7466918714555799</v>
      </c>
      <c r="AE27" t="s">
        <v>475</v>
      </c>
      <c r="AF27" s="77">
        <f>SUM(AF20:AF25)</f>
        <v>17</v>
      </c>
      <c r="AG27" s="78">
        <f>SUM(AG21:AG26)</f>
        <v>10.951965065502186</v>
      </c>
      <c r="AH27" s="95">
        <f>SUM(AH20:AH25)</f>
        <v>5.9375</v>
      </c>
      <c r="AI27" s="90">
        <f>SUM(AI20:AI26)</f>
        <v>19.7421875</v>
      </c>
      <c r="AJ27" s="85">
        <f>SUM(AJ20:AJ26)</f>
        <v>16.625</v>
      </c>
      <c r="AK27" s="85">
        <f>SUM(AK20:AK26)</f>
        <v>4.9781659388646302</v>
      </c>
      <c r="AL27" s="66"/>
      <c r="AN27" t="s">
        <v>475</v>
      </c>
      <c r="AO27" s="77">
        <f>SUM(AO20:AO25)</f>
        <v>17</v>
      </c>
      <c r="AP27" s="78">
        <f>SUM(AP21:AP26)</f>
        <v>11.154494382022474</v>
      </c>
      <c r="AQ27" s="95">
        <f>SUM(AQ20:AQ25)</f>
        <v>5.9375</v>
      </c>
      <c r="AR27" s="90">
        <f>SUM(AR20:AR26)</f>
        <v>19.7421875</v>
      </c>
      <c r="AS27" s="85">
        <f>SUM(AS20:AS26)</f>
        <v>16.625</v>
      </c>
      <c r="AT27" s="85">
        <f>SUM(AT20:AT26)</f>
        <v>5.070224719101124</v>
      </c>
    </row>
    <row r="28" spans="1:46">
      <c r="B28" t="s">
        <v>476</v>
      </c>
      <c r="C28" s="96">
        <v>18</v>
      </c>
      <c r="D28" s="89"/>
      <c r="E28" s="96">
        <f>COUNT(E20:E26)*1.5</f>
        <v>7.5</v>
      </c>
      <c r="F28" s="89">
        <f>C28*5^2</f>
        <v>450</v>
      </c>
      <c r="G28" s="87">
        <f>C28*1.5</f>
        <v>27</v>
      </c>
      <c r="H28" s="87"/>
      <c r="I28" s="93"/>
      <c r="K28" s="93">
        <v>0</v>
      </c>
      <c r="L28"/>
      <c r="M28" t="s">
        <v>476</v>
      </c>
      <c r="N28" s="96">
        <v>18</v>
      </c>
      <c r="O28" s="89"/>
      <c r="P28" s="96">
        <f>COUNT(P20:P26)*5</f>
        <v>25</v>
      </c>
      <c r="Q28" s="89">
        <f>N28*5^2</f>
        <v>450</v>
      </c>
      <c r="R28" s="87">
        <f>N28*1.5</f>
        <v>27</v>
      </c>
      <c r="S28" s="87"/>
      <c r="V28" t="s">
        <v>476</v>
      </c>
      <c r="W28" s="96">
        <v>18</v>
      </c>
      <c r="X28" s="89"/>
      <c r="Y28" s="96">
        <f>COUNT(Y20:Y26)*5</f>
        <v>25</v>
      </c>
      <c r="Z28" s="89">
        <f>W28*5^2</f>
        <v>450</v>
      </c>
      <c r="AA28" s="87">
        <f>W28*1.5</f>
        <v>27</v>
      </c>
      <c r="AB28" s="87"/>
      <c r="AE28" t="s">
        <v>476</v>
      </c>
      <c r="AF28" s="96">
        <v>18</v>
      </c>
      <c r="AG28" s="89"/>
      <c r="AH28" s="96">
        <f>COUNT(AH20:AH26)*5</f>
        <v>25</v>
      </c>
      <c r="AI28" s="89">
        <f>AF28*5^2</f>
        <v>450</v>
      </c>
      <c r="AJ28" s="87">
        <f>AF28*1.5</f>
        <v>27</v>
      </c>
      <c r="AK28" s="87"/>
      <c r="AL28" s="93"/>
      <c r="AN28" t="s">
        <v>476</v>
      </c>
      <c r="AO28" s="96">
        <v>18</v>
      </c>
      <c r="AP28" s="89"/>
      <c r="AQ28" s="96">
        <f>COUNT(AQ20:AQ26)*5</f>
        <v>25</v>
      </c>
      <c r="AR28" s="89">
        <f>AO28*5^2</f>
        <v>450</v>
      </c>
      <c r="AS28" s="87">
        <f>AO28*1.5</f>
        <v>27</v>
      </c>
      <c r="AT28" s="87"/>
    </row>
    <row r="29" spans="1:46">
      <c r="C29" s="93"/>
      <c r="D29" s="86"/>
      <c r="E29" s="95"/>
      <c r="H29" s="84"/>
      <c r="I29" s="93"/>
      <c r="K29" s="93">
        <v>0</v>
      </c>
      <c r="L29"/>
      <c r="N29" s="93"/>
      <c r="O29" s="86"/>
      <c r="P29" s="95"/>
      <c r="Q29" s="86"/>
      <c r="R29" s="84"/>
      <c r="S29" s="84"/>
      <c r="W29" s="93"/>
      <c r="X29" s="86"/>
      <c r="Y29" s="95"/>
      <c r="Z29" s="86"/>
      <c r="AA29" s="84"/>
      <c r="AB29" s="84"/>
      <c r="AF29" s="93"/>
      <c r="AG29" s="86"/>
      <c r="AH29" s="95"/>
      <c r="AI29" s="86"/>
      <c r="AJ29" s="84"/>
      <c r="AK29" s="84"/>
      <c r="AL29" s="93"/>
      <c r="AO29" s="93"/>
      <c r="AP29" s="86"/>
      <c r="AQ29" s="95"/>
      <c r="AR29" s="86"/>
      <c r="AS29" s="84"/>
      <c r="AT29" s="84"/>
    </row>
    <row r="30" spans="1:46">
      <c r="C30" s="93"/>
      <c r="D30" s="86"/>
      <c r="H30" s="84"/>
      <c r="I30" s="93"/>
      <c r="K30" s="93">
        <v>0</v>
      </c>
      <c r="L30"/>
      <c r="N30" s="93"/>
      <c r="O30" s="86"/>
      <c r="P30" s="93"/>
      <c r="Q30" s="86"/>
      <c r="R30" s="84"/>
      <c r="S30" s="84"/>
      <c r="W30" s="93"/>
      <c r="X30" s="86"/>
      <c r="Y30" s="93"/>
      <c r="Z30" s="86"/>
      <c r="AA30" s="84"/>
      <c r="AB30" s="84"/>
      <c r="AF30" s="93"/>
      <c r="AG30" s="86"/>
      <c r="AH30" s="93"/>
      <c r="AI30" s="86"/>
      <c r="AJ30" s="84"/>
      <c r="AK30" s="84"/>
      <c r="AL30" s="93"/>
      <c r="AO30" s="93"/>
      <c r="AP30" s="86"/>
      <c r="AQ30" s="93"/>
      <c r="AR30" s="86"/>
      <c r="AS30" s="84"/>
      <c r="AT30" s="84"/>
    </row>
    <row r="31" spans="1:46">
      <c r="C31" s="93"/>
      <c r="D31" s="86"/>
      <c r="H31" s="84"/>
      <c r="I31" s="93"/>
      <c r="K31" s="93">
        <v>0</v>
      </c>
      <c r="L31"/>
      <c r="N31" s="93"/>
      <c r="O31" s="86"/>
      <c r="P31" s="93"/>
      <c r="Q31" s="86"/>
      <c r="R31" s="84"/>
      <c r="S31" s="84"/>
      <c r="W31" s="93"/>
      <c r="X31" s="86"/>
      <c r="Y31" s="93"/>
      <c r="Z31" s="86"/>
      <c r="AA31" s="84"/>
      <c r="AB31" s="84"/>
      <c r="AF31" s="93"/>
      <c r="AG31" s="86"/>
      <c r="AH31" s="93"/>
      <c r="AI31" s="86"/>
      <c r="AJ31" s="84"/>
      <c r="AK31" s="84"/>
      <c r="AL31" s="93"/>
      <c r="AO31" s="93"/>
      <c r="AP31" s="86"/>
      <c r="AQ31" s="93"/>
      <c r="AR31" s="86"/>
      <c r="AS31" s="84"/>
      <c r="AT31" s="84"/>
    </row>
    <row r="32" spans="1:46" ht="21">
      <c r="A32" s="19" t="s">
        <v>35</v>
      </c>
      <c r="B32" s="16"/>
      <c r="C32" s="120">
        <f>'Atomic Red Team'!$P25</f>
        <v>3</v>
      </c>
      <c r="D32" s="95">
        <f t="shared" si="5"/>
        <v>3.113052976515565</v>
      </c>
      <c r="E32" s="90">
        <f>INDEX('UmfrageWerte berechnung'!$A:$Z, MATCH(A$3, 'UmfrageWerte berechnung'!$A:$A, 0), MATCH($K32, 'UmfrageWerte berechnung'!$1:$1, 0))</f>
        <v>1.25</v>
      </c>
      <c r="F32" s="85">
        <f t="shared" si="6"/>
        <v>4.6875</v>
      </c>
      <c r="G32" s="85">
        <f t="shared" si="7"/>
        <v>3.75</v>
      </c>
      <c r="H32" s="85">
        <f t="shared" ref="H32:H46" si="46">E32/(H$120/H$119)</f>
        <v>1.0376843255051884</v>
      </c>
      <c r="I32" s="93"/>
      <c r="K32" s="93" t="s">
        <v>231</v>
      </c>
      <c r="L32" s="19" t="s">
        <v>35</v>
      </c>
      <c r="M32" s="16"/>
      <c r="N32" s="120">
        <f>'Atomic Red Team'!$P25</f>
        <v>3</v>
      </c>
      <c r="O32" s="95">
        <f t="shared" ref="O32:O46" si="47">S32*N32</f>
        <v>3.3115468409586057</v>
      </c>
      <c r="P32" s="90">
        <f>INDEX('UmfrageWerte berechnung'!$A:$Z, MATCH(L$3, 'UmfrageWerte berechnung'!$A:$A, 0), MATCH($K32, 'UmfrageWerte berechnung'!$1:$1, 0))</f>
        <v>1.25</v>
      </c>
      <c r="Q32" s="85">
        <f t="shared" ref="Q32:Q46" si="48">(P32^2)*N32</f>
        <v>4.6875</v>
      </c>
      <c r="R32" s="85">
        <f t="shared" ref="R32:R46" si="49">P32*N32</f>
        <v>3.75</v>
      </c>
      <c r="S32" s="85">
        <f t="shared" ref="S32:S46" si="50">P32/(S$120/S$119)</f>
        <v>1.1038489469862018</v>
      </c>
      <c r="T32" s="19"/>
      <c r="U32" s="19" t="s">
        <v>35</v>
      </c>
      <c r="V32" s="16"/>
      <c r="W32" s="120">
        <f>'Atomic Red Team'!$P25</f>
        <v>3</v>
      </c>
      <c r="X32" s="95">
        <f t="shared" ref="X32:X46" si="51">AB32*W32</f>
        <v>3.0170132325141799</v>
      </c>
      <c r="Y32" s="90">
        <f>INDEX('UmfrageWerte berechnung'!$A:$Z, MATCH(U$3, 'UmfrageWerte berechnung'!$A:$A, 0), MATCH($K32, 'UmfrageWerte berechnung'!$1:$1, 0))</f>
        <v>1.1666666666666667</v>
      </c>
      <c r="Z32" s="85">
        <f t="shared" ref="Z32:Z46" si="52">(Y32^2)*W32</f>
        <v>4.0833333333333339</v>
      </c>
      <c r="AA32" s="85">
        <f t="shared" ref="AA32:AA46" si="53">Y32*W32</f>
        <v>3.5</v>
      </c>
      <c r="AB32" s="85">
        <f t="shared" ref="AB32:AB46" si="54">Y32/(AB$120/AB$119)</f>
        <v>1.0056710775047266</v>
      </c>
      <c r="AD32" s="19" t="s">
        <v>35</v>
      </c>
      <c r="AE32" s="16"/>
      <c r="AF32" s="120">
        <f>'Atomic Red Team'!$P25</f>
        <v>3</v>
      </c>
      <c r="AG32" s="95">
        <f t="shared" ref="AG32:AG46" si="55">AK32*AF32</f>
        <v>3.1441048034934505</v>
      </c>
      <c r="AH32" s="90">
        <f>INDEX('UmfrageWerte berechnung'!$A:$Z, MATCH(AD$3, 'UmfrageWerte berechnung'!$A:$A, 0), MATCH($K32, 'UmfrageWerte berechnung'!$1:$1, 0))</f>
        <v>1.25</v>
      </c>
      <c r="AI32" s="85">
        <f t="shared" ref="AI32:AI46" si="56">(AH32^2)*AF32</f>
        <v>4.6875</v>
      </c>
      <c r="AJ32" s="85">
        <f t="shared" ref="AJ32:AJ46" si="57">AH32*AF32</f>
        <v>3.75</v>
      </c>
      <c r="AK32" s="85">
        <f t="shared" ref="AK32:AK46" si="58">AH32/(AK$120/AK$119)</f>
        <v>1.0480349344978168</v>
      </c>
      <c r="AL32" s="66"/>
      <c r="AM32" s="19" t="s">
        <v>35</v>
      </c>
      <c r="AN32" s="16"/>
      <c r="AO32" s="120">
        <f>'Atomic Red Team'!$P25</f>
        <v>3</v>
      </c>
      <c r="AP32" s="95">
        <f t="shared" ref="AP32:AP46" si="59">AT32*AO32</f>
        <v>3.0421348314606744</v>
      </c>
      <c r="AQ32" s="90">
        <f>INDEX('UmfrageWerte berechnung'!$A:$Z, MATCH(AM$3, 'UmfrageWerte berechnung'!$A:$A, 0), MATCH($K32, 'UmfrageWerte berechnung'!$1:$1, 0))</f>
        <v>1.1875</v>
      </c>
      <c r="AR32" s="85">
        <f t="shared" ref="AR32:AR46" si="60">(AQ32^2)*AO32</f>
        <v>4.23046875</v>
      </c>
      <c r="AS32" s="85">
        <f t="shared" ref="AS32:AS46" si="61">AQ32*AO32</f>
        <v>3.5625</v>
      </c>
      <c r="AT32" s="85">
        <f t="shared" ref="AT32:AT46" si="62">AQ32/(AT$120/AT$119)</f>
        <v>1.0140449438202248</v>
      </c>
    </row>
    <row r="33" spans="2:46">
      <c r="B33" s="10"/>
      <c r="C33" s="121">
        <f>'Atomic Red Team'!$P26</f>
        <v>3</v>
      </c>
      <c r="D33" s="93">
        <f t="shared" si="5"/>
        <v>3.113052976515565</v>
      </c>
      <c r="E33" s="86">
        <f>INDEX('UmfrageWerte berechnung'!$A:$Z, MATCH(A$3, 'UmfrageWerte berechnung'!$A:$A, 0), MATCH($K33, 'UmfrageWerte berechnung'!$1:$1, 0))</f>
        <v>1.25</v>
      </c>
      <c r="F33" s="84">
        <f t="shared" si="6"/>
        <v>4.6875</v>
      </c>
      <c r="G33" s="84">
        <f t="shared" si="7"/>
        <v>3.75</v>
      </c>
      <c r="H33" s="84">
        <f t="shared" si="46"/>
        <v>1.0376843255051884</v>
      </c>
      <c r="I33" s="93"/>
      <c r="K33" s="93" t="s">
        <v>231</v>
      </c>
      <c r="L33"/>
      <c r="M33" s="10"/>
      <c r="N33" s="121">
        <f>'Atomic Red Team'!$P26</f>
        <v>3</v>
      </c>
      <c r="O33" s="93">
        <f t="shared" si="47"/>
        <v>3.3115468409586057</v>
      </c>
      <c r="P33" s="86">
        <f>INDEX('UmfrageWerte berechnung'!$A:$Z, MATCH(L$3, 'UmfrageWerte berechnung'!$A:$A, 0), MATCH($K33, 'UmfrageWerte berechnung'!$1:$1, 0))</f>
        <v>1.25</v>
      </c>
      <c r="Q33" s="84">
        <f t="shared" si="48"/>
        <v>4.6875</v>
      </c>
      <c r="R33" s="84">
        <f t="shared" si="49"/>
        <v>3.75</v>
      </c>
      <c r="S33" s="84">
        <f t="shared" si="50"/>
        <v>1.1038489469862018</v>
      </c>
      <c r="V33" s="10"/>
      <c r="W33" s="121">
        <f>'Atomic Red Team'!$P26</f>
        <v>3</v>
      </c>
      <c r="X33" s="93">
        <f t="shared" si="51"/>
        <v>3.0170132325141799</v>
      </c>
      <c r="Y33" s="86">
        <f>INDEX('UmfrageWerte berechnung'!$A:$Z, MATCH(U$3, 'UmfrageWerte berechnung'!$A:$A, 0), MATCH($K33, 'UmfrageWerte berechnung'!$1:$1, 0))</f>
        <v>1.1666666666666667</v>
      </c>
      <c r="Z33" s="84">
        <f t="shared" si="52"/>
        <v>4.0833333333333339</v>
      </c>
      <c r="AA33" s="84">
        <f t="shared" si="53"/>
        <v>3.5</v>
      </c>
      <c r="AB33" s="84">
        <f t="shared" si="54"/>
        <v>1.0056710775047266</v>
      </c>
      <c r="AE33" s="10"/>
      <c r="AF33" s="121">
        <f>'Atomic Red Team'!$P26</f>
        <v>3</v>
      </c>
      <c r="AG33" s="93">
        <f t="shared" si="55"/>
        <v>3.1441048034934505</v>
      </c>
      <c r="AH33" s="86">
        <f>INDEX('UmfrageWerte berechnung'!$A:$Z, MATCH(AD$3, 'UmfrageWerte berechnung'!$A:$A, 0), MATCH($K33, 'UmfrageWerte berechnung'!$1:$1, 0))</f>
        <v>1.25</v>
      </c>
      <c r="AI33" s="84">
        <f t="shared" si="56"/>
        <v>4.6875</v>
      </c>
      <c r="AJ33" s="84">
        <f t="shared" si="57"/>
        <v>3.75</v>
      </c>
      <c r="AK33" s="84">
        <f t="shared" si="58"/>
        <v>1.0480349344978168</v>
      </c>
      <c r="AL33" s="66"/>
      <c r="AN33" s="10"/>
      <c r="AO33" s="121">
        <f>'Atomic Red Team'!$P26</f>
        <v>3</v>
      </c>
      <c r="AP33" s="93">
        <f t="shared" si="59"/>
        <v>3.0421348314606744</v>
      </c>
      <c r="AQ33" s="86">
        <f>INDEX('UmfrageWerte berechnung'!$A:$Z, MATCH(AM$3, 'UmfrageWerte berechnung'!$A:$A, 0), MATCH($K33, 'UmfrageWerte berechnung'!$1:$1, 0))</f>
        <v>1.1875</v>
      </c>
      <c r="AR33" s="84">
        <f t="shared" si="60"/>
        <v>4.23046875</v>
      </c>
      <c r="AS33" s="84">
        <f t="shared" si="61"/>
        <v>3.5625</v>
      </c>
      <c r="AT33" s="84">
        <f t="shared" si="62"/>
        <v>1.0140449438202248</v>
      </c>
    </row>
    <row r="34" spans="2:46">
      <c r="B34" s="10"/>
      <c r="C34" s="121">
        <f>'Atomic Red Team'!$P27</f>
        <v>3</v>
      </c>
      <c r="D34" s="93">
        <f t="shared" si="5"/>
        <v>3.113052976515565</v>
      </c>
      <c r="E34" s="86">
        <f>INDEX('UmfrageWerte berechnung'!$A:$Z, MATCH(A$3, 'UmfrageWerte berechnung'!$A:$A, 0), MATCH($K34, 'UmfrageWerte berechnung'!$1:$1, 0))</f>
        <v>1.25</v>
      </c>
      <c r="F34" s="84">
        <f t="shared" si="6"/>
        <v>4.6875</v>
      </c>
      <c r="G34" s="84">
        <f t="shared" si="7"/>
        <v>3.75</v>
      </c>
      <c r="H34" s="84">
        <f t="shared" si="46"/>
        <v>1.0376843255051884</v>
      </c>
      <c r="I34" s="93"/>
      <c r="K34" s="93" t="s">
        <v>231</v>
      </c>
      <c r="L34"/>
      <c r="M34" s="10"/>
      <c r="N34" s="121">
        <f>'Atomic Red Team'!$P27</f>
        <v>3</v>
      </c>
      <c r="O34" s="93">
        <f t="shared" si="47"/>
        <v>3.3115468409586057</v>
      </c>
      <c r="P34" s="86">
        <f>INDEX('UmfrageWerte berechnung'!$A:$Z, MATCH(L$3, 'UmfrageWerte berechnung'!$A:$A, 0), MATCH($K34, 'UmfrageWerte berechnung'!$1:$1, 0))</f>
        <v>1.25</v>
      </c>
      <c r="Q34" s="84">
        <f t="shared" si="48"/>
        <v>4.6875</v>
      </c>
      <c r="R34" s="84">
        <f t="shared" si="49"/>
        <v>3.75</v>
      </c>
      <c r="S34" s="84">
        <f t="shared" si="50"/>
        <v>1.1038489469862018</v>
      </c>
      <c r="V34" s="10"/>
      <c r="W34" s="121">
        <f>'Atomic Red Team'!$P27</f>
        <v>3</v>
      </c>
      <c r="X34" s="93">
        <f t="shared" si="51"/>
        <v>3.0170132325141799</v>
      </c>
      <c r="Y34" s="86">
        <f>INDEX('UmfrageWerte berechnung'!$A:$Z, MATCH(U$3, 'UmfrageWerte berechnung'!$A:$A, 0), MATCH($K34, 'UmfrageWerte berechnung'!$1:$1, 0))</f>
        <v>1.1666666666666667</v>
      </c>
      <c r="Z34" s="84">
        <f t="shared" si="52"/>
        <v>4.0833333333333339</v>
      </c>
      <c r="AA34" s="84">
        <f t="shared" si="53"/>
        <v>3.5</v>
      </c>
      <c r="AB34" s="84">
        <f t="shared" si="54"/>
        <v>1.0056710775047266</v>
      </c>
      <c r="AE34" s="10"/>
      <c r="AF34" s="121">
        <f>'Atomic Red Team'!$P27</f>
        <v>3</v>
      </c>
      <c r="AG34" s="93">
        <f t="shared" si="55"/>
        <v>3.1441048034934505</v>
      </c>
      <c r="AH34" s="86">
        <f>INDEX('UmfrageWerte berechnung'!$A:$Z, MATCH(AD$3, 'UmfrageWerte berechnung'!$A:$A, 0), MATCH($K34, 'UmfrageWerte berechnung'!$1:$1, 0))</f>
        <v>1.25</v>
      </c>
      <c r="AI34" s="84">
        <f t="shared" si="56"/>
        <v>4.6875</v>
      </c>
      <c r="AJ34" s="84">
        <f t="shared" si="57"/>
        <v>3.75</v>
      </c>
      <c r="AK34" s="84">
        <f t="shared" si="58"/>
        <v>1.0480349344978168</v>
      </c>
      <c r="AL34" s="66"/>
      <c r="AN34" s="10"/>
      <c r="AO34" s="121">
        <f>'Atomic Red Team'!$P27</f>
        <v>3</v>
      </c>
      <c r="AP34" s="93">
        <f t="shared" si="59"/>
        <v>3.0421348314606744</v>
      </c>
      <c r="AQ34" s="86">
        <f>INDEX('UmfrageWerte berechnung'!$A:$Z, MATCH(AM$3, 'UmfrageWerte berechnung'!$A:$A, 0), MATCH($K34, 'UmfrageWerte berechnung'!$1:$1, 0))</f>
        <v>1.1875</v>
      </c>
      <c r="AR34" s="84">
        <f t="shared" si="60"/>
        <v>4.23046875</v>
      </c>
      <c r="AS34" s="84">
        <f t="shared" si="61"/>
        <v>3.5625</v>
      </c>
      <c r="AT34" s="84">
        <f t="shared" si="62"/>
        <v>1.0140449438202248</v>
      </c>
    </row>
    <row r="35" spans="2:46">
      <c r="B35" s="10"/>
      <c r="C35" s="121">
        <f>'Atomic Red Team'!$P28</f>
        <v>3</v>
      </c>
      <c r="D35" s="93">
        <f t="shared" si="5"/>
        <v>3.113052976515565</v>
      </c>
      <c r="E35" s="86">
        <f>INDEX('UmfrageWerte berechnung'!$A:$Z, MATCH(A$3, 'UmfrageWerte berechnung'!$A:$A, 0), MATCH($K35, 'UmfrageWerte berechnung'!$1:$1, 0))</f>
        <v>1.25</v>
      </c>
      <c r="F35" s="84">
        <f t="shared" si="6"/>
        <v>4.6875</v>
      </c>
      <c r="G35" s="84">
        <f t="shared" si="7"/>
        <v>3.75</v>
      </c>
      <c r="H35" s="84">
        <f t="shared" si="46"/>
        <v>1.0376843255051884</v>
      </c>
      <c r="I35" s="93"/>
      <c r="K35" s="93" t="s">
        <v>231</v>
      </c>
      <c r="L35"/>
      <c r="M35" s="10"/>
      <c r="N35" s="121">
        <f>'Atomic Red Team'!$P28</f>
        <v>3</v>
      </c>
      <c r="O35" s="93">
        <f t="shared" si="47"/>
        <v>3.3115468409586057</v>
      </c>
      <c r="P35" s="86">
        <f>INDEX('UmfrageWerte berechnung'!$A:$Z, MATCH(L$3, 'UmfrageWerte berechnung'!$A:$A, 0), MATCH($K35, 'UmfrageWerte berechnung'!$1:$1, 0))</f>
        <v>1.25</v>
      </c>
      <c r="Q35" s="84">
        <f t="shared" si="48"/>
        <v>4.6875</v>
      </c>
      <c r="R35" s="84">
        <f t="shared" si="49"/>
        <v>3.75</v>
      </c>
      <c r="S35" s="84">
        <f t="shared" si="50"/>
        <v>1.1038489469862018</v>
      </c>
      <c r="V35" s="10"/>
      <c r="W35" s="121">
        <f>'Atomic Red Team'!$P28</f>
        <v>3</v>
      </c>
      <c r="X35" s="93">
        <f t="shared" si="51"/>
        <v>3.0170132325141799</v>
      </c>
      <c r="Y35" s="86">
        <f>INDEX('UmfrageWerte berechnung'!$A:$Z, MATCH(U$3, 'UmfrageWerte berechnung'!$A:$A, 0), MATCH($K35, 'UmfrageWerte berechnung'!$1:$1, 0))</f>
        <v>1.1666666666666667</v>
      </c>
      <c r="Z35" s="84">
        <f t="shared" si="52"/>
        <v>4.0833333333333339</v>
      </c>
      <c r="AA35" s="84">
        <f t="shared" si="53"/>
        <v>3.5</v>
      </c>
      <c r="AB35" s="84">
        <f t="shared" si="54"/>
        <v>1.0056710775047266</v>
      </c>
      <c r="AE35" s="10"/>
      <c r="AF35" s="121">
        <f>'Atomic Red Team'!$P28</f>
        <v>3</v>
      </c>
      <c r="AG35" s="93">
        <f t="shared" si="55"/>
        <v>3.1441048034934505</v>
      </c>
      <c r="AH35" s="86">
        <f>INDEX('UmfrageWerte berechnung'!$A:$Z, MATCH(AD$3, 'UmfrageWerte berechnung'!$A:$A, 0), MATCH($K35, 'UmfrageWerte berechnung'!$1:$1, 0))</f>
        <v>1.25</v>
      </c>
      <c r="AI35" s="84">
        <f t="shared" si="56"/>
        <v>4.6875</v>
      </c>
      <c r="AJ35" s="84">
        <f t="shared" si="57"/>
        <v>3.75</v>
      </c>
      <c r="AK35" s="84">
        <f t="shared" si="58"/>
        <v>1.0480349344978168</v>
      </c>
      <c r="AL35" s="66"/>
      <c r="AN35" s="10"/>
      <c r="AO35" s="121">
        <f>'Atomic Red Team'!$P28</f>
        <v>3</v>
      </c>
      <c r="AP35" s="93">
        <f t="shared" si="59"/>
        <v>3.0421348314606744</v>
      </c>
      <c r="AQ35" s="86">
        <f>INDEX('UmfrageWerte berechnung'!$A:$Z, MATCH(AM$3, 'UmfrageWerte berechnung'!$A:$A, 0), MATCH($K35, 'UmfrageWerte berechnung'!$1:$1, 0))</f>
        <v>1.1875</v>
      </c>
      <c r="AR35" s="84">
        <f t="shared" si="60"/>
        <v>4.23046875</v>
      </c>
      <c r="AS35" s="84">
        <f t="shared" si="61"/>
        <v>3.5625</v>
      </c>
      <c r="AT35" s="84">
        <f t="shared" si="62"/>
        <v>1.0140449438202248</v>
      </c>
    </row>
    <row r="36" spans="2:46">
      <c r="B36" s="10"/>
      <c r="C36" s="121">
        <f>'Atomic Red Team'!$P29</f>
        <v>3</v>
      </c>
      <c r="D36" s="93">
        <f t="shared" si="5"/>
        <v>3.113052976515565</v>
      </c>
      <c r="E36" s="86">
        <f>INDEX('UmfrageWerte berechnung'!$A:$Z, MATCH(A$3, 'UmfrageWerte berechnung'!$A:$A, 0), MATCH($K36, 'UmfrageWerte berechnung'!$1:$1, 0))</f>
        <v>1.25</v>
      </c>
      <c r="F36" s="84">
        <f t="shared" si="6"/>
        <v>4.6875</v>
      </c>
      <c r="G36" s="84">
        <f t="shared" si="7"/>
        <v>3.75</v>
      </c>
      <c r="H36" s="84">
        <f t="shared" si="46"/>
        <v>1.0376843255051884</v>
      </c>
      <c r="I36" s="93"/>
      <c r="K36" s="93" t="s">
        <v>231</v>
      </c>
      <c r="L36"/>
      <c r="M36" s="10"/>
      <c r="N36" s="121">
        <f>'Atomic Red Team'!$P29</f>
        <v>3</v>
      </c>
      <c r="O36" s="93">
        <f t="shared" si="47"/>
        <v>3.3115468409586057</v>
      </c>
      <c r="P36" s="86">
        <f>INDEX('UmfrageWerte berechnung'!$A:$Z, MATCH(L$3, 'UmfrageWerte berechnung'!$A:$A, 0), MATCH($K36, 'UmfrageWerte berechnung'!$1:$1, 0))</f>
        <v>1.25</v>
      </c>
      <c r="Q36" s="84">
        <f t="shared" si="48"/>
        <v>4.6875</v>
      </c>
      <c r="R36" s="84">
        <f t="shared" si="49"/>
        <v>3.75</v>
      </c>
      <c r="S36" s="84">
        <f t="shared" si="50"/>
        <v>1.1038489469862018</v>
      </c>
      <c r="V36" s="10"/>
      <c r="W36" s="121">
        <f>'Atomic Red Team'!$P29</f>
        <v>3</v>
      </c>
      <c r="X36" s="93">
        <f t="shared" si="51"/>
        <v>3.0170132325141799</v>
      </c>
      <c r="Y36" s="86">
        <f>INDEX('UmfrageWerte berechnung'!$A:$Z, MATCH(U$3, 'UmfrageWerte berechnung'!$A:$A, 0), MATCH($K36, 'UmfrageWerte berechnung'!$1:$1, 0))</f>
        <v>1.1666666666666667</v>
      </c>
      <c r="Z36" s="84">
        <f t="shared" si="52"/>
        <v>4.0833333333333339</v>
      </c>
      <c r="AA36" s="84">
        <f t="shared" si="53"/>
        <v>3.5</v>
      </c>
      <c r="AB36" s="84">
        <f t="shared" si="54"/>
        <v>1.0056710775047266</v>
      </c>
      <c r="AE36" s="10"/>
      <c r="AF36" s="121">
        <f>'Atomic Red Team'!$P29</f>
        <v>3</v>
      </c>
      <c r="AG36" s="93">
        <f t="shared" si="55"/>
        <v>3.1441048034934505</v>
      </c>
      <c r="AH36" s="86">
        <f>INDEX('UmfrageWerte berechnung'!$A:$Z, MATCH(AD$3, 'UmfrageWerte berechnung'!$A:$A, 0), MATCH($K36, 'UmfrageWerte berechnung'!$1:$1, 0))</f>
        <v>1.25</v>
      </c>
      <c r="AI36" s="84">
        <f t="shared" si="56"/>
        <v>4.6875</v>
      </c>
      <c r="AJ36" s="84">
        <f t="shared" si="57"/>
        <v>3.75</v>
      </c>
      <c r="AK36" s="84">
        <f t="shared" si="58"/>
        <v>1.0480349344978168</v>
      </c>
      <c r="AL36" s="66"/>
      <c r="AN36" s="10"/>
      <c r="AO36" s="121">
        <f>'Atomic Red Team'!$P29</f>
        <v>3</v>
      </c>
      <c r="AP36" s="93">
        <f t="shared" si="59"/>
        <v>3.0421348314606744</v>
      </c>
      <c r="AQ36" s="86">
        <f>INDEX('UmfrageWerte berechnung'!$A:$Z, MATCH(AM$3, 'UmfrageWerte berechnung'!$A:$A, 0), MATCH($K36, 'UmfrageWerte berechnung'!$1:$1, 0))</f>
        <v>1.1875</v>
      </c>
      <c r="AR36" s="84">
        <f t="shared" si="60"/>
        <v>4.23046875</v>
      </c>
      <c r="AS36" s="84">
        <f t="shared" si="61"/>
        <v>3.5625</v>
      </c>
      <c r="AT36" s="84">
        <f t="shared" si="62"/>
        <v>1.0140449438202248</v>
      </c>
    </row>
    <row r="37" spans="2:46">
      <c r="B37" s="10"/>
      <c r="C37" s="121">
        <f>'Atomic Red Team'!$P30</f>
        <v>2</v>
      </c>
      <c r="D37" s="93">
        <f t="shared" si="5"/>
        <v>2.0753686510103768</v>
      </c>
      <c r="E37" s="86">
        <f>INDEX('UmfrageWerte berechnung'!$A:$Z, MATCH(A$3, 'UmfrageWerte berechnung'!$A:$A, 0), MATCH($K37, 'UmfrageWerte berechnung'!$1:$1, 0))</f>
        <v>1.25</v>
      </c>
      <c r="F37" s="84">
        <f t="shared" si="6"/>
        <v>3.125</v>
      </c>
      <c r="G37" s="84">
        <f t="shared" si="7"/>
        <v>2.5</v>
      </c>
      <c r="H37" s="84">
        <f t="shared" si="46"/>
        <v>1.0376843255051884</v>
      </c>
      <c r="I37" s="93"/>
      <c r="K37" s="93" t="s">
        <v>231</v>
      </c>
      <c r="L37"/>
      <c r="M37" s="10"/>
      <c r="N37" s="121">
        <f>'Atomic Red Team'!$P30</f>
        <v>2</v>
      </c>
      <c r="O37" s="93">
        <f t="shared" si="47"/>
        <v>2.2076978939724037</v>
      </c>
      <c r="P37" s="86">
        <f>INDEX('UmfrageWerte berechnung'!$A:$Z, MATCH(L$3, 'UmfrageWerte berechnung'!$A:$A, 0), MATCH($K37, 'UmfrageWerte berechnung'!$1:$1, 0))</f>
        <v>1.25</v>
      </c>
      <c r="Q37" s="84">
        <f t="shared" si="48"/>
        <v>3.125</v>
      </c>
      <c r="R37" s="84">
        <f t="shared" si="49"/>
        <v>2.5</v>
      </c>
      <c r="S37" s="84">
        <f t="shared" si="50"/>
        <v>1.1038489469862018</v>
      </c>
      <c r="V37" s="10"/>
      <c r="W37" s="121">
        <f>'Atomic Red Team'!$P30</f>
        <v>2</v>
      </c>
      <c r="X37" s="93">
        <f t="shared" si="51"/>
        <v>2.0113421550094532</v>
      </c>
      <c r="Y37" s="86">
        <f>INDEX('UmfrageWerte berechnung'!$A:$Z, MATCH(U$3, 'UmfrageWerte berechnung'!$A:$A, 0), MATCH($K37, 'UmfrageWerte berechnung'!$1:$1, 0))</f>
        <v>1.1666666666666667</v>
      </c>
      <c r="Z37" s="84">
        <f t="shared" si="52"/>
        <v>2.7222222222222228</v>
      </c>
      <c r="AA37" s="84">
        <f t="shared" si="53"/>
        <v>2.3333333333333335</v>
      </c>
      <c r="AB37" s="84">
        <f t="shared" si="54"/>
        <v>1.0056710775047266</v>
      </c>
      <c r="AE37" s="10"/>
      <c r="AF37" s="121">
        <f>'Atomic Red Team'!$P30</f>
        <v>2</v>
      </c>
      <c r="AG37" s="93">
        <f t="shared" si="55"/>
        <v>2.0960698689956336</v>
      </c>
      <c r="AH37" s="86">
        <f>INDEX('UmfrageWerte berechnung'!$A:$Z, MATCH(AD$3, 'UmfrageWerte berechnung'!$A:$A, 0), MATCH($K37, 'UmfrageWerte berechnung'!$1:$1, 0))</f>
        <v>1.25</v>
      </c>
      <c r="AI37" s="84">
        <f t="shared" si="56"/>
        <v>3.125</v>
      </c>
      <c r="AJ37" s="84">
        <f t="shared" si="57"/>
        <v>2.5</v>
      </c>
      <c r="AK37" s="84">
        <f t="shared" si="58"/>
        <v>1.0480349344978168</v>
      </c>
      <c r="AL37" s="66"/>
      <c r="AN37" s="10"/>
      <c r="AO37" s="121">
        <f>'Atomic Red Team'!$P30</f>
        <v>2</v>
      </c>
      <c r="AP37" s="93">
        <f t="shared" si="59"/>
        <v>2.0280898876404496</v>
      </c>
      <c r="AQ37" s="86">
        <f>INDEX('UmfrageWerte berechnung'!$A:$Z, MATCH(AM$3, 'UmfrageWerte berechnung'!$A:$A, 0), MATCH($K37, 'UmfrageWerte berechnung'!$1:$1, 0))</f>
        <v>1.1875</v>
      </c>
      <c r="AR37" s="84">
        <f t="shared" si="60"/>
        <v>2.8203125</v>
      </c>
      <c r="AS37" s="84">
        <f t="shared" si="61"/>
        <v>2.375</v>
      </c>
      <c r="AT37" s="84">
        <f t="shared" si="62"/>
        <v>1.0140449438202248</v>
      </c>
    </row>
    <row r="38" spans="2:46">
      <c r="B38" s="4"/>
      <c r="C38" s="121">
        <f>'Atomic Red Team'!$P31</f>
        <v>3</v>
      </c>
      <c r="D38" s="93">
        <f t="shared" si="5"/>
        <v>3.3620972146368109</v>
      </c>
      <c r="E38" s="86">
        <f>INDEX('UmfrageWerte berechnung'!$A:$Z, MATCH(A$3, 'UmfrageWerte berechnung'!$A:$A, 0), MATCH($K38, 'UmfrageWerte berechnung'!$1:$1, 0))</f>
        <v>1.35</v>
      </c>
      <c r="F38" s="84">
        <f t="shared" si="6"/>
        <v>5.4675000000000011</v>
      </c>
      <c r="G38" s="84">
        <f t="shared" si="7"/>
        <v>4.0500000000000007</v>
      </c>
      <c r="H38" s="84">
        <f t="shared" si="46"/>
        <v>1.1206990715456036</v>
      </c>
      <c r="I38" s="93"/>
      <c r="K38" s="93" t="s">
        <v>232</v>
      </c>
      <c r="L38"/>
      <c r="M38" s="4"/>
      <c r="N38" s="121">
        <f>'Atomic Red Team'!$P31</f>
        <v>3</v>
      </c>
      <c r="O38" s="93">
        <f t="shared" si="47"/>
        <v>2.6492374727668846</v>
      </c>
      <c r="P38" s="86">
        <f>INDEX('UmfrageWerte berechnung'!$A:$Z, MATCH(L$3, 'UmfrageWerte berechnung'!$A:$A, 0), MATCH($K38, 'UmfrageWerte berechnung'!$1:$1, 0))</f>
        <v>1</v>
      </c>
      <c r="Q38" s="84">
        <f t="shared" si="48"/>
        <v>3</v>
      </c>
      <c r="R38" s="84">
        <f t="shared" si="49"/>
        <v>3</v>
      </c>
      <c r="S38" s="84">
        <f t="shared" si="50"/>
        <v>0.88307915758896149</v>
      </c>
      <c r="V38" s="4"/>
      <c r="W38" s="121">
        <f>'Atomic Red Team'!$P31</f>
        <v>3</v>
      </c>
      <c r="X38" s="93">
        <f t="shared" si="51"/>
        <v>3.0170132325141799</v>
      </c>
      <c r="Y38" s="86">
        <f>INDEX('UmfrageWerte berechnung'!$A:$Z, MATCH(U$3, 'UmfrageWerte berechnung'!$A:$A, 0), MATCH($K38, 'UmfrageWerte berechnung'!$1:$1, 0))</f>
        <v>1.1666666666666667</v>
      </c>
      <c r="Z38" s="84">
        <f t="shared" si="52"/>
        <v>4.0833333333333339</v>
      </c>
      <c r="AA38" s="84">
        <f t="shared" si="53"/>
        <v>3.5</v>
      </c>
      <c r="AB38" s="84">
        <f t="shared" si="54"/>
        <v>1.0056710775047266</v>
      </c>
      <c r="AE38" s="4"/>
      <c r="AF38" s="121">
        <f>'Atomic Red Team'!$P31</f>
        <v>3</v>
      </c>
      <c r="AG38" s="93">
        <f t="shared" si="55"/>
        <v>3.4585152838427957</v>
      </c>
      <c r="AH38" s="86">
        <f>INDEX('UmfrageWerte berechnung'!$A:$Z, MATCH(AD$3, 'UmfrageWerte berechnung'!$A:$A, 0), MATCH($K38, 'UmfrageWerte berechnung'!$1:$1, 0))</f>
        <v>1.375</v>
      </c>
      <c r="AI38" s="84">
        <f t="shared" si="56"/>
        <v>5.671875</v>
      </c>
      <c r="AJ38" s="84">
        <f t="shared" si="57"/>
        <v>4.125</v>
      </c>
      <c r="AK38" s="84">
        <f t="shared" si="58"/>
        <v>1.1528384279475985</v>
      </c>
      <c r="AL38" s="66"/>
      <c r="AN38" s="4"/>
      <c r="AO38" s="121">
        <f>'Atomic Red Team'!$P31</f>
        <v>3</v>
      </c>
      <c r="AP38" s="93">
        <f t="shared" si="59"/>
        <v>3.202247191011236</v>
      </c>
      <c r="AQ38" s="86">
        <f>INDEX('UmfrageWerte berechnung'!$A:$Z, MATCH(AM$3, 'UmfrageWerte berechnung'!$A:$A, 0), MATCH($K38, 'UmfrageWerte berechnung'!$1:$1, 0))</f>
        <v>1.25</v>
      </c>
      <c r="AR38" s="84">
        <f t="shared" si="60"/>
        <v>4.6875</v>
      </c>
      <c r="AS38" s="84">
        <f t="shared" si="61"/>
        <v>3.75</v>
      </c>
      <c r="AT38" s="84">
        <f t="shared" si="62"/>
        <v>1.0674157303370786</v>
      </c>
    </row>
    <row r="39" spans="2:46">
      <c r="B39" s="12"/>
      <c r="C39" s="121">
        <f>'Atomic Red Team'!$P32</f>
        <v>0</v>
      </c>
      <c r="D39" s="93">
        <f t="shared" si="5"/>
        <v>0</v>
      </c>
      <c r="E39" s="86">
        <f>INDEX('UmfrageWerte berechnung'!$A:$Z, MATCH(A$3, 'UmfrageWerte berechnung'!$A:$A, 0), MATCH($K39, 'UmfrageWerte berechnung'!$1:$1, 0))</f>
        <v>1</v>
      </c>
      <c r="F39" s="84">
        <f t="shared" si="6"/>
        <v>0</v>
      </c>
      <c r="G39" s="84">
        <f t="shared" si="7"/>
        <v>0</v>
      </c>
      <c r="H39" s="84">
        <f t="shared" si="46"/>
        <v>0.83014746040415077</v>
      </c>
      <c r="I39" s="93"/>
      <c r="K39" s="93" t="s">
        <v>388</v>
      </c>
      <c r="L39"/>
      <c r="M39" s="12"/>
      <c r="N39" s="121">
        <f>'Atomic Red Team'!$P32</f>
        <v>0</v>
      </c>
      <c r="O39" s="93">
        <f t="shared" si="47"/>
        <v>0</v>
      </c>
      <c r="P39" s="86">
        <f>INDEX('UmfrageWerte berechnung'!$A:$Z, MATCH(L$3, 'UmfrageWerte berechnung'!$A:$A, 0), MATCH($K39, 'UmfrageWerte berechnung'!$1:$1, 0))</f>
        <v>1.125</v>
      </c>
      <c r="Q39" s="84">
        <f t="shared" si="48"/>
        <v>0</v>
      </c>
      <c r="R39" s="84">
        <f t="shared" si="49"/>
        <v>0</v>
      </c>
      <c r="S39" s="84">
        <f t="shared" si="50"/>
        <v>0.99346405228758172</v>
      </c>
      <c r="V39" s="12"/>
      <c r="W39" s="121">
        <f>'Atomic Red Team'!$P32</f>
        <v>0</v>
      </c>
      <c r="X39" s="93">
        <f t="shared" si="51"/>
        <v>0</v>
      </c>
      <c r="Y39" s="86">
        <f>INDEX('UmfrageWerte berechnung'!$A:$Z, MATCH(U$3, 'UmfrageWerte berechnung'!$A:$A, 0), MATCH($K39, 'UmfrageWerte berechnung'!$1:$1, 0))</f>
        <v>1.0833333333333333</v>
      </c>
      <c r="Z39" s="84">
        <f t="shared" si="52"/>
        <v>0</v>
      </c>
      <c r="AA39" s="84">
        <f t="shared" si="53"/>
        <v>0</v>
      </c>
      <c r="AB39" s="84">
        <f t="shared" si="54"/>
        <v>0.93383742911153178</v>
      </c>
      <c r="AE39" s="12"/>
      <c r="AF39" s="121">
        <f>'Atomic Red Team'!$P32</f>
        <v>0</v>
      </c>
      <c r="AG39" s="93">
        <f t="shared" si="55"/>
        <v>0</v>
      </c>
      <c r="AH39" s="86">
        <f>INDEX('UmfrageWerte berechnung'!$A:$Z, MATCH(AD$3, 'UmfrageWerte berechnung'!$A:$A, 0), MATCH($K39, 'UmfrageWerte berechnung'!$1:$1, 0))</f>
        <v>1</v>
      </c>
      <c r="AI39" s="84">
        <f t="shared" si="56"/>
        <v>0</v>
      </c>
      <c r="AJ39" s="84">
        <f t="shared" si="57"/>
        <v>0</v>
      </c>
      <c r="AK39" s="84">
        <f t="shared" si="58"/>
        <v>0.83842794759825345</v>
      </c>
      <c r="AL39" s="66"/>
      <c r="AN39" s="12"/>
      <c r="AO39" s="121">
        <f>'Atomic Red Team'!$P32</f>
        <v>0</v>
      </c>
      <c r="AP39" s="93">
        <f t="shared" si="59"/>
        <v>0</v>
      </c>
      <c r="AQ39" s="86">
        <f>INDEX('UmfrageWerte berechnung'!$A:$Z, MATCH(AM$3, 'UmfrageWerte berechnung'!$A:$A, 0), MATCH($K39, 'UmfrageWerte berechnung'!$1:$1, 0))</f>
        <v>0.875</v>
      </c>
      <c r="AR39" s="84">
        <f t="shared" si="60"/>
        <v>0</v>
      </c>
      <c r="AS39" s="84">
        <f t="shared" si="61"/>
        <v>0</v>
      </c>
      <c r="AT39" s="84">
        <f t="shared" si="62"/>
        <v>0.7471910112359551</v>
      </c>
    </row>
    <row r="40" spans="2:46">
      <c r="B40" s="12"/>
      <c r="C40" s="121">
        <f>'Atomic Red Team'!$P33</f>
        <v>3</v>
      </c>
      <c r="D40" s="93">
        <f t="shared" si="5"/>
        <v>2.4904423812124525</v>
      </c>
      <c r="E40" s="86">
        <f>INDEX('UmfrageWerte berechnung'!$A:$Z, MATCH(A$3, 'UmfrageWerte berechnung'!$A:$A, 0), MATCH($K40, 'UmfrageWerte berechnung'!$1:$1, 0))</f>
        <v>1</v>
      </c>
      <c r="F40" s="84">
        <f t="shared" si="6"/>
        <v>3</v>
      </c>
      <c r="G40" s="84">
        <f t="shared" si="7"/>
        <v>3</v>
      </c>
      <c r="H40" s="84">
        <f t="shared" si="46"/>
        <v>0.83014746040415077</v>
      </c>
      <c r="I40" s="93"/>
      <c r="K40" s="93" t="s">
        <v>388</v>
      </c>
      <c r="L40"/>
      <c r="M40" s="12"/>
      <c r="N40" s="121">
        <f>'Atomic Red Team'!$P33</f>
        <v>3</v>
      </c>
      <c r="O40" s="93">
        <f t="shared" si="47"/>
        <v>2.9803921568627452</v>
      </c>
      <c r="P40" s="86">
        <f>INDEX('UmfrageWerte berechnung'!$A:$Z, MATCH(L$3, 'UmfrageWerte berechnung'!$A:$A, 0), MATCH($K40, 'UmfrageWerte berechnung'!$1:$1, 0))</f>
        <v>1.125</v>
      </c>
      <c r="Q40" s="84">
        <f t="shared" si="48"/>
        <v>3.796875</v>
      </c>
      <c r="R40" s="84">
        <f t="shared" si="49"/>
        <v>3.375</v>
      </c>
      <c r="S40" s="84">
        <f t="shared" si="50"/>
        <v>0.99346405228758172</v>
      </c>
      <c r="V40" s="12"/>
      <c r="W40" s="121">
        <f>'Atomic Red Team'!$P33</f>
        <v>3</v>
      </c>
      <c r="X40" s="93">
        <f t="shared" si="51"/>
        <v>2.8015122873345955</v>
      </c>
      <c r="Y40" s="86">
        <f>INDEX('UmfrageWerte berechnung'!$A:$Z, MATCH(U$3, 'UmfrageWerte berechnung'!$A:$A, 0), MATCH($K40, 'UmfrageWerte berechnung'!$1:$1, 0))</f>
        <v>1.0833333333333333</v>
      </c>
      <c r="Z40" s="84">
        <f t="shared" si="52"/>
        <v>3.520833333333333</v>
      </c>
      <c r="AA40" s="84">
        <f t="shared" si="53"/>
        <v>3.25</v>
      </c>
      <c r="AB40" s="84">
        <f t="shared" si="54"/>
        <v>0.93383742911153178</v>
      </c>
      <c r="AE40" s="12"/>
      <c r="AF40" s="121">
        <f>'Atomic Red Team'!$P33</f>
        <v>3</v>
      </c>
      <c r="AG40" s="93">
        <f t="shared" si="55"/>
        <v>2.5152838427947604</v>
      </c>
      <c r="AH40" s="86">
        <f>INDEX('UmfrageWerte berechnung'!$A:$Z, MATCH(AD$3, 'UmfrageWerte berechnung'!$A:$A, 0), MATCH($K40, 'UmfrageWerte berechnung'!$1:$1, 0))</f>
        <v>1</v>
      </c>
      <c r="AI40" s="84">
        <f t="shared" si="56"/>
        <v>3</v>
      </c>
      <c r="AJ40" s="84">
        <f t="shared" si="57"/>
        <v>3</v>
      </c>
      <c r="AK40" s="84">
        <f t="shared" si="58"/>
        <v>0.83842794759825345</v>
      </c>
      <c r="AL40" s="66"/>
      <c r="AN40" s="12"/>
      <c r="AO40" s="121">
        <f>'Atomic Red Team'!$P33</f>
        <v>3</v>
      </c>
      <c r="AP40" s="93">
        <f t="shared" si="59"/>
        <v>2.2415730337078652</v>
      </c>
      <c r="AQ40" s="86">
        <f>INDEX('UmfrageWerte berechnung'!$A:$Z, MATCH(AM$3, 'UmfrageWerte berechnung'!$A:$A, 0), MATCH($K40, 'UmfrageWerte berechnung'!$1:$1, 0))</f>
        <v>0.875</v>
      </c>
      <c r="AR40" s="84">
        <f t="shared" si="60"/>
        <v>2.296875</v>
      </c>
      <c r="AS40" s="84">
        <f t="shared" si="61"/>
        <v>2.625</v>
      </c>
      <c r="AT40" s="84">
        <f t="shared" si="62"/>
        <v>0.7471910112359551</v>
      </c>
    </row>
    <row r="41" spans="2:46">
      <c r="B41" s="12"/>
      <c r="C41" s="121">
        <f>'Atomic Red Team'!$P34</f>
        <v>3</v>
      </c>
      <c r="D41" s="93">
        <f t="shared" si="5"/>
        <v>2.4904423812124525</v>
      </c>
      <c r="E41" s="86">
        <f>INDEX('UmfrageWerte berechnung'!$A:$Z, MATCH(A$3, 'UmfrageWerte berechnung'!$A:$A, 0), MATCH($K41, 'UmfrageWerte berechnung'!$1:$1, 0))</f>
        <v>1</v>
      </c>
      <c r="F41" s="84">
        <f t="shared" si="6"/>
        <v>3</v>
      </c>
      <c r="G41" s="84">
        <f t="shared" si="7"/>
        <v>3</v>
      </c>
      <c r="H41" s="84">
        <f t="shared" si="46"/>
        <v>0.83014746040415077</v>
      </c>
      <c r="I41" s="93"/>
      <c r="K41" s="93" t="s">
        <v>388</v>
      </c>
      <c r="L41"/>
      <c r="M41" s="12"/>
      <c r="N41" s="121">
        <f>'Atomic Red Team'!$P34</f>
        <v>3</v>
      </c>
      <c r="O41" s="93">
        <f t="shared" si="47"/>
        <v>2.9803921568627452</v>
      </c>
      <c r="P41" s="86">
        <f>INDEX('UmfrageWerte berechnung'!$A:$Z, MATCH(L$3, 'UmfrageWerte berechnung'!$A:$A, 0), MATCH($K41, 'UmfrageWerte berechnung'!$1:$1, 0))</f>
        <v>1.125</v>
      </c>
      <c r="Q41" s="84">
        <f t="shared" si="48"/>
        <v>3.796875</v>
      </c>
      <c r="R41" s="84">
        <f t="shared" si="49"/>
        <v>3.375</v>
      </c>
      <c r="S41" s="84">
        <f t="shared" si="50"/>
        <v>0.99346405228758172</v>
      </c>
      <c r="V41" s="12"/>
      <c r="W41" s="121">
        <f>'Atomic Red Team'!$P34</f>
        <v>3</v>
      </c>
      <c r="X41" s="93">
        <f t="shared" si="51"/>
        <v>2.8015122873345955</v>
      </c>
      <c r="Y41" s="86">
        <f>INDEX('UmfrageWerte berechnung'!$A:$Z, MATCH(U$3, 'UmfrageWerte berechnung'!$A:$A, 0), MATCH($K41, 'UmfrageWerte berechnung'!$1:$1, 0))</f>
        <v>1.0833333333333333</v>
      </c>
      <c r="Z41" s="84">
        <f t="shared" si="52"/>
        <v>3.520833333333333</v>
      </c>
      <c r="AA41" s="84">
        <f t="shared" si="53"/>
        <v>3.25</v>
      </c>
      <c r="AB41" s="84">
        <f t="shared" si="54"/>
        <v>0.93383742911153178</v>
      </c>
      <c r="AE41" s="12"/>
      <c r="AF41" s="121">
        <f>'Atomic Red Team'!$P34</f>
        <v>3</v>
      </c>
      <c r="AG41" s="93">
        <f t="shared" si="55"/>
        <v>2.5152838427947604</v>
      </c>
      <c r="AH41" s="86">
        <f>INDEX('UmfrageWerte berechnung'!$A:$Z, MATCH(AD$3, 'UmfrageWerte berechnung'!$A:$A, 0), MATCH($K41, 'UmfrageWerte berechnung'!$1:$1, 0))</f>
        <v>1</v>
      </c>
      <c r="AI41" s="84">
        <f t="shared" si="56"/>
        <v>3</v>
      </c>
      <c r="AJ41" s="84">
        <f t="shared" si="57"/>
        <v>3</v>
      </c>
      <c r="AK41" s="84">
        <f t="shared" si="58"/>
        <v>0.83842794759825345</v>
      </c>
      <c r="AL41" s="66"/>
      <c r="AN41" s="12"/>
      <c r="AO41" s="121">
        <f>'Atomic Red Team'!$P34</f>
        <v>3</v>
      </c>
      <c r="AP41" s="93">
        <f t="shared" si="59"/>
        <v>2.2415730337078652</v>
      </c>
      <c r="AQ41" s="86">
        <f>INDEX('UmfrageWerte berechnung'!$A:$Z, MATCH(AM$3, 'UmfrageWerte berechnung'!$A:$A, 0), MATCH($K41, 'UmfrageWerte berechnung'!$1:$1, 0))</f>
        <v>0.875</v>
      </c>
      <c r="AR41" s="84">
        <f t="shared" si="60"/>
        <v>2.296875</v>
      </c>
      <c r="AS41" s="84">
        <f t="shared" si="61"/>
        <v>2.625</v>
      </c>
      <c r="AT41" s="84">
        <f t="shared" si="62"/>
        <v>0.7471910112359551</v>
      </c>
    </row>
    <row r="42" spans="2:46">
      <c r="B42" s="22"/>
      <c r="C42" s="121">
        <f>'Atomic Red Team'!$P35</f>
        <v>0</v>
      </c>
      <c r="D42" s="93">
        <f t="shared" si="5"/>
        <v>0</v>
      </c>
      <c r="E42" s="86">
        <f>INDEX('UmfrageWerte berechnung'!$A:$Z, MATCH(A$3, 'UmfrageWerte berechnung'!$A:$A, 0), MATCH($K42, 'UmfrageWerte berechnung'!$1:$1, 0))</f>
        <v>0.65</v>
      </c>
      <c r="F42" s="84">
        <f t="shared" si="6"/>
        <v>0</v>
      </c>
      <c r="G42" s="84">
        <f t="shared" si="7"/>
        <v>0</v>
      </c>
      <c r="H42" s="84">
        <f t="shared" si="46"/>
        <v>0.53959584926269799</v>
      </c>
      <c r="I42" s="93"/>
      <c r="K42" s="93" t="s">
        <v>235</v>
      </c>
      <c r="L42"/>
      <c r="M42" s="22"/>
      <c r="N42" s="121">
        <f>'Atomic Red Team'!$P35</f>
        <v>0</v>
      </c>
      <c r="O42" s="93">
        <f t="shared" si="47"/>
        <v>0</v>
      </c>
      <c r="P42" s="86">
        <f>INDEX('UmfrageWerte berechnung'!$A:$Z, MATCH(L$3, 'UmfrageWerte berechnung'!$A:$A, 0), MATCH($K42, 'UmfrageWerte berechnung'!$1:$1, 0))</f>
        <v>0.625</v>
      </c>
      <c r="Q42" s="84">
        <f t="shared" si="48"/>
        <v>0</v>
      </c>
      <c r="R42" s="84">
        <f t="shared" si="49"/>
        <v>0</v>
      </c>
      <c r="S42" s="84">
        <f t="shared" si="50"/>
        <v>0.55192447349310092</v>
      </c>
      <c r="V42" s="22"/>
      <c r="W42" s="121">
        <f>'Atomic Red Team'!$P35</f>
        <v>0</v>
      </c>
      <c r="X42" s="93">
        <f t="shared" si="51"/>
        <v>0</v>
      </c>
      <c r="Y42" s="86">
        <f>INDEX('UmfrageWerte berechnung'!$A:$Z, MATCH(U$3, 'UmfrageWerte berechnung'!$A:$A, 0), MATCH($K42, 'UmfrageWerte berechnung'!$1:$1, 0))</f>
        <v>0.58333333333333337</v>
      </c>
      <c r="Z42" s="84">
        <f t="shared" si="52"/>
        <v>0</v>
      </c>
      <c r="AA42" s="84">
        <f t="shared" si="53"/>
        <v>0</v>
      </c>
      <c r="AB42" s="84">
        <f t="shared" si="54"/>
        <v>0.50283553875236331</v>
      </c>
      <c r="AE42" s="22"/>
      <c r="AF42" s="121">
        <f>'Atomic Red Team'!$P35</f>
        <v>0</v>
      </c>
      <c r="AG42" s="93">
        <f t="shared" si="55"/>
        <v>0</v>
      </c>
      <c r="AH42" s="86">
        <f>INDEX('UmfrageWerte berechnung'!$A:$Z, MATCH(AD$3, 'UmfrageWerte berechnung'!$A:$A, 0), MATCH($K42, 'UmfrageWerte berechnung'!$1:$1, 0))</f>
        <v>0.5</v>
      </c>
      <c r="AI42" s="84">
        <f t="shared" si="56"/>
        <v>0</v>
      </c>
      <c r="AJ42" s="84">
        <f t="shared" si="57"/>
        <v>0</v>
      </c>
      <c r="AK42" s="84">
        <f t="shared" si="58"/>
        <v>0.41921397379912673</v>
      </c>
      <c r="AL42" s="66"/>
      <c r="AN42" s="22"/>
      <c r="AO42" s="121">
        <f>'Atomic Red Team'!$P35</f>
        <v>0</v>
      </c>
      <c r="AP42" s="93">
        <f t="shared" si="59"/>
        <v>0</v>
      </c>
      <c r="AQ42" s="86">
        <f>INDEX('UmfrageWerte berechnung'!$A:$Z, MATCH(AM$3, 'UmfrageWerte berechnung'!$A:$A, 0), MATCH($K42, 'UmfrageWerte berechnung'!$1:$1, 0))</f>
        <v>0.5</v>
      </c>
      <c r="AR42" s="84">
        <f t="shared" si="60"/>
        <v>0</v>
      </c>
      <c r="AS42" s="84">
        <f t="shared" si="61"/>
        <v>0</v>
      </c>
      <c r="AT42" s="84">
        <f t="shared" si="62"/>
        <v>0.42696629213483145</v>
      </c>
    </row>
    <row r="43" spans="2:46">
      <c r="B43" s="21"/>
      <c r="C43" s="121">
        <f>'Atomic Red Team'!$P36</f>
        <v>0</v>
      </c>
      <c r="D43" s="93">
        <f t="shared" si="5"/>
        <v>0</v>
      </c>
      <c r="E43" s="86">
        <f>INDEX('UmfrageWerte berechnung'!$A:$Z, MATCH(A$3, 'UmfrageWerte berechnung'!$A:$A, 0), MATCH($K43, 'UmfrageWerte berechnung'!$1:$1, 0))</f>
        <v>1.3</v>
      </c>
      <c r="F43" s="84">
        <f t="shared" si="6"/>
        <v>0</v>
      </c>
      <c r="G43" s="84">
        <f t="shared" si="7"/>
        <v>0</v>
      </c>
      <c r="H43" s="84">
        <f t="shared" si="46"/>
        <v>1.079191698525396</v>
      </c>
      <c r="I43" s="93"/>
      <c r="K43" s="93" t="s">
        <v>234</v>
      </c>
      <c r="L43"/>
      <c r="M43" s="21"/>
      <c r="N43" s="121">
        <f>'Atomic Red Team'!$P36</f>
        <v>0</v>
      </c>
      <c r="O43" s="93">
        <f t="shared" si="47"/>
        <v>0</v>
      </c>
      <c r="P43" s="86">
        <f>INDEX('UmfrageWerte berechnung'!$A:$Z, MATCH(L$3, 'UmfrageWerte berechnung'!$A:$A, 0), MATCH($K43, 'UmfrageWerte berechnung'!$1:$1, 0))</f>
        <v>1.0625</v>
      </c>
      <c r="Q43" s="84">
        <f t="shared" si="48"/>
        <v>0</v>
      </c>
      <c r="R43" s="84">
        <f t="shared" si="49"/>
        <v>0</v>
      </c>
      <c r="S43" s="84">
        <f t="shared" si="50"/>
        <v>0.93827160493827166</v>
      </c>
      <c r="V43" s="21"/>
      <c r="W43" s="121">
        <f>'Atomic Red Team'!$P36</f>
        <v>0</v>
      </c>
      <c r="X43" s="93">
        <f t="shared" si="51"/>
        <v>0</v>
      </c>
      <c r="Y43" s="86">
        <f>INDEX('UmfrageWerte berechnung'!$A:$Z, MATCH(U$3, 'UmfrageWerte berechnung'!$A:$A, 0), MATCH($K43, 'UmfrageWerte berechnung'!$1:$1, 0))</f>
        <v>1.1666666666666667</v>
      </c>
      <c r="Z43" s="84">
        <f t="shared" si="52"/>
        <v>0</v>
      </c>
      <c r="AA43" s="84">
        <f t="shared" si="53"/>
        <v>0</v>
      </c>
      <c r="AB43" s="84">
        <f t="shared" si="54"/>
        <v>1.0056710775047266</v>
      </c>
      <c r="AE43" s="21"/>
      <c r="AF43" s="121">
        <f>'Atomic Red Team'!$P36</f>
        <v>0</v>
      </c>
      <c r="AG43" s="93">
        <f t="shared" si="55"/>
        <v>0</v>
      </c>
      <c r="AH43" s="86">
        <f>INDEX('UmfrageWerte berechnung'!$A:$Z, MATCH(AD$3, 'UmfrageWerte berechnung'!$A:$A, 0), MATCH($K43, 'UmfrageWerte berechnung'!$1:$1, 0))</f>
        <v>1</v>
      </c>
      <c r="AI43" s="84">
        <f t="shared" si="56"/>
        <v>0</v>
      </c>
      <c r="AJ43" s="84">
        <f t="shared" si="57"/>
        <v>0</v>
      </c>
      <c r="AK43" s="84">
        <f t="shared" si="58"/>
        <v>0.83842794759825345</v>
      </c>
      <c r="AL43" s="66"/>
      <c r="AN43" s="21"/>
      <c r="AO43" s="121">
        <f>'Atomic Red Team'!$P36</f>
        <v>0</v>
      </c>
      <c r="AP43" s="93">
        <f t="shared" si="59"/>
        <v>0</v>
      </c>
      <c r="AQ43" s="86">
        <f>INDEX('UmfrageWerte berechnung'!$A:$Z, MATCH(AM$3, 'UmfrageWerte berechnung'!$A:$A, 0), MATCH($K43, 'UmfrageWerte berechnung'!$1:$1, 0))</f>
        <v>1.3125</v>
      </c>
      <c r="AR43" s="84">
        <f t="shared" si="60"/>
        <v>0</v>
      </c>
      <c r="AS43" s="84">
        <f t="shared" si="61"/>
        <v>0</v>
      </c>
      <c r="AT43" s="84">
        <f t="shared" si="62"/>
        <v>1.1207865168539326</v>
      </c>
    </row>
    <row r="44" spans="2:46">
      <c r="B44" s="21"/>
      <c r="C44" s="121">
        <f>'Atomic Red Team'!$P37</f>
        <v>3</v>
      </c>
      <c r="D44" s="93">
        <f t="shared" si="5"/>
        <v>3.2375750955761879</v>
      </c>
      <c r="E44" s="86">
        <f>INDEX('UmfrageWerte berechnung'!$A:$Z, MATCH(A$3, 'UmfrageWerte berechnung'!$A:$A, 0), MATCH($K44, 'UmfrageWerte berechnung'!$1:$1, 0))</f>
        <v>1.3</v>
      </c>
      <c r="F44" s="84">
        <f t="shared" si="6"/>
        <v>5.07</v>
      </c>
      <c r="G44" s="84">
        <f t="shared" si="7"/>
        <v>3.9000000000000004</v>
      </c>
      <c r="H44" s="84">
        <f t="shared" si="46"/>
        <v>1.079191698525396</v>
      </c>
      <c r="I44" s="93"/>
      <c r="K44" s="93" t="s">
        <v>234</v>
      </c>
      <c r="L44"/>
      <c r="M44" s="21"/>
      <c r="N44" s="121">
        <f>'Atomic Red Team'!$P37</f>
        <v>3</v>
      </c>
      <c r="O44" s="93">
        <f t="shared" si="47"/>
        <v>2.8148148148148149</v>
      </c>
      <c r="P44" s="86">
        <f>INDEX('UmfrageWerte berechnung'!$A:$Z, MATCH(L$3, 'UmfrageWerte berechnung'!$A:$A, 0), MATCH($K44, 'UmfrageWerte berechnung'!$1:$1, 0))</f>
        <v>1.0625</v>
      </c>
      <c r="Q44" s="84">
        <f t="shared" si="48"/>
        <v>3.38671875</v>
      </c>
      <c r="R44" s="84">
        <f t="shared" si="49"/>
        <v>3.1875</v>
      </c>
      <c r="S44" s="84">
        <f t="shared" si="50"/>
        <v>0.93827160493827166</v>
      </c>
      <c r="V44" s="21"/>
      <c r="W44" s="121">
        <f>'Atomic Red Team'!$P37</f>
        <v>3</v>
      </c>
      <c r="X44" s="93">
        <f t="shared" si="51"/>
        <v>3.0170132325141799</v>
      </c>
      <c r="Y44" s="86">
        <f>INDEX('UmfrageWerte berechnung'!$A:$Z, MATCH(U$3, 'UmfrageWerte berechnung'!$A:$A, 0), MATCH($K44, 'UmfrageWerte berechnung'!$1:$1, 0))</f>
        <v>1.1666666666666667</v>
      </c>
      <c r="Z44" s="84">
        <f t="shared" si="52"/>
        <v>4.0833333333333339</v>
      </c>
      <c r="AA44" s="84">
        <f t="shared" si="53"/>
        <v>3.5</v>
      </c>
      <c r="AB44" s="84">
        <f t="shared" si="54"/>
        <v>1.0056710775047266</v>
      </c>
      <c r="AE44" s="21"/>
      <c r="AF44" s="121">
        <f>'Atomic Red Team'!$P37</f>
        <v>3</v>
      </c>
      <c r="AG44" s="93">
        <f t="shared" si="55"/>
        <v>2.5152838427947604</v>
      </c>
      <c r="AH44" s="86">
        <f>INDEX('UmfrageWerte berechnung'!$A:$Z, MATCH(AD$3, 'UmfrageWerte berechnung'!$A:$A, 0), MATCH($K44, 'UmfrageWerte berechnung'!$1:$1, 0))</f>
        <v>1</v>
      </c>
      <c r="AI44" s="84">
        <f t="shared" si="56"/>
        <v>3</v>
      </c>
      <c r="AJ44" s="84">
        <f t="shared" si="57"/>
        <v>3</v>
      </c>
      <c r="AK44" s="84">
        <f t="shared" si="58"/>
        <v>0.83842794759825345</v>
      </c>
      <c r="AL44" s="66"/>
      <c r="AN44" s="21"/>
      <c r="AO44" s="121">
        <f>'Atomic Red Team'!$P37</f>
        <v>3</v>
      </c>
      <c r="AP44" s="93">
        <f t="shared" si="59"/>
        <v>3.3623595505617976</v>
      </c>
      <c r="AQ44" s="86">
        <f>INDEX('UmfrageWerte berechnung'!$A:$Z, MATCH(AM$3, 'UmfrageWerte berechnung'!$A:$A, 0), MATCH($K44, 'UmfrageWerte berechnung'!$1:$1, 0))</f>
        <v>1.3125</v>
      </c>
      <c r="AR44" s="84">
        <f t="shared" si="60"/>
        <v>5.16796875</v>
      </c>
      <c r="AS44" s="84">
        <f t="shared" si="61"/>
        <v>3.9375</v>
      </c>
      <c r="AT44" s="84">
        <f t="shared" si="62"/>
        <v>1.1207865168539326</v>
      </c>
    </row>
    <row r="45" spans="2:46">
      <c r="B45" s="21"/>
      <c r="C45" s="121">
        <f>'Atomic Red Team'!$P38</f>
        <v>3</v>
      </c>
      <c r="D45" s="93">
        <f t="shared" si="5"/>
        <v>3.2375750955761879</v>
      </c>
      <c r="E45" s="86">
        <f>INDEX('UmfrageWerte berechnung'!$A:$Z, MATCH(A$3, 'UmfrageWerte berechnung'!$A:$A, 0), MATCH($K45, 'UmfrageWerte berechnung'!$1:$1, 0))</f>
        <v>1.3</v>
      </c>
      <c r="F45" s="84">
        <f t="shared" si="6"/>
        <v>5.07</v>
      </c>
      <c r="G45" s="84">
        <f t="shared" si="7"/>
        <v>3.9000000000000004</v>
      </c>
      <c r="H45" s="84">
        <f t="shared" si="46"/>
        <v>1.079191698525396</v>
      </c>
      <c r="I45" s="93"/>
      <c r="K45" s="93" t="s">
        <v>234</v>
      </c>
      <c r="L45"/>
      <c r="M45" s="21"/>
      <c r="N45" s="121">
        <f>'Atomic Red Team'!$P38</f>
        <v>3</v>
      </c>
      <c r="O45" s="93">
        <f t="shared" si="47"/>
        <v>2.8148148148148149</v>
      </c>
      <c r="P45" s="86">
        <f>INDEX('UmfrageWerte berechnung'!$A:$Z, MATCH(L$3, 'UmfrageWerte berechnung'!$A:$A, 0), MATCH($K45, 'UmfrageWerte berechnung'!$1:$1, 0))</f>
        <v>1.0625</v>
      </c>
      <c r="Q45" s="84">
        <f t="shared" si="48"/>
        <v>3.38671875</v>
      </c>
      <c r="R45" s="84">
        <f t="shared" si="49"/>
        <v>3.1875</v>
      </c>
      <c r="S45" s="84">
        <f t="shared" si="50"/>
        <v>0.93827160493827166</v>
      </c>
      <c r="V45" s="21"/>
      <c r="W45" s="121">
        <f>'Atomic Red Team'!$P38</f>
        <v>3</v>
      </c>
      <c r="X45" s="93">
        <f t="shared" si="51"/>
        <v>3.0170132325141799</v>
      </c>
      <c r="Y45" s="86">
        <f>INDEX('UmfrageWerte berechnung'!$A:$Z, MATCH(U$3, 'UmfrageWerte berechnung'!$A:$A, 0), MATCH($K45, 'UmfrageWerte berechnung'!$1:$1, 0))</f>
        <v>1.1666666666666667</v>
      </c>
      <c r="Z45" s="84">
        <f t="shared" si="52"/>
        <v>4.0833333333333339</v>
      </c>
      <c r="AA45" s="84">
        <f t="shared" si="53"/>
        <v>3.5</v>
      </c>
      <c r="AB45" s="84">
        <f t="shared" si="54"/>
        <v>1.0056710775047266</v>
      </c>
      <c r="AE45" s="21"/>
      <c r="AF45" s="121">
        <f>'Atomic Red Team'!$P38</f>
        <v>3</v>
      </c>
      <c r="AG45" s="93">
        <f t="shared" si="55"/>
        <v>2.5152838427947604</v>
      </c>
      <c r="AH45" s="86">
        <f>INDEX('UmfrageWerte berechnung'!$A:$Z, MATCH(AD$3, 'UmfrageWerte berechnung'!$A:$A, 0), MATCH($K45, 'UmfrageWerte berechnung'!$1:$1, 0))</f>
        <v>1</v>
      </c>
      <c r="AI45" s="84">
        <f t="shared" si="56"/>
        <v>3</v>
      </c>
      <c r="AJ45" s="84">
        <f t="shared" si="57"/>
        <v>3</v>
      </c>
      <c r="AK45" s="84">
        <f t="shared" si="58"/>
        <v>0.83842794759825345</v>
      </c>
      <c r="AL45" s="66"/>
      <c r="AN45" s="21"/>
      <c r="AO45" s="121">
        <f>'Atomic Red Team'!$P38</f>
        <v>3</v>
      </c>
      <c r="AP45" s="93">
        <f t="shared" si="59"/>
        <v>3.3623595505617976</v>
      </c>
      <c r="AQ45" s="86">
        <f>INDEX('UmfrageWerte berechnung'!$A:$Z, MATCH(AM$3, 'UmfrageWerte berechnung'!$A:$A, 0), MATCH($K45, 'UmfrageWerte berechnung'!$1:$1, 0))</f>
        <v>1.3125</v>
      </c>
      <c r="AR45" s="84">
        <f t="shared" si="60"/>
        <v>5.16796875</v>
      </c>
      <c r="AS45" s="84">
        <f t="shared" si="61"/>
        <v>3.9375</v>
      </c>
      <c r="AT45" s="84">
        <f t="shared" si="62"/>
        <v>1.1207865168539326</v>
      </c>
    </row>
    <row r="46" spans="2:46">
      <c r="B46" s="22"/>
      <c r="C46" s="122">
        <f>'Atomic Red Team'!$P39</f>
        <v>3</v>
      </c>
      <c r="D46" s="84">
        <f t="shared" si="5"/>
        <v>1.618787547788094</v>
      </c>
      <c r="E46" s="84">
        <f>INDEX('UmfrageWerte berechnung'!$A:$Z, MATCH(A$3, 'UmfrageWerte berechnung'!$A:$A, 0), MATCH($K46, 'UmfrageWerte berechnung'!$1:$1, 0))</f>
        <v>0.65</v>
      </c>
      <c r="F46" s="86">
        <f t="shared" si="6"/>
        <v>1.2675000000000001</v>
      </c>
      <c r="G46" s="84">
        <f t="shared" si="7"/>
        <v>1.9500000000000002</v>
      </c>
      <c r="H46" s="84">
        <f t="shared" si="46"/>
        <v>0.53959584926269799</v>
      </c>
      <c r="I46" s="93"/>
      <c r="K46" s="93" t="s">
        <v>235</v>
      </c>
      <c r="L46"/>
      <c r="M46" s="22"/>
      <c r="N46" s="122">
        <f>'Atomic Red Team'!$P39</f>
        <v>3</v>
      </c>
      <c r="O46" s="84">
        <f t="shared" si="47"/>
        <v>1.6557734204793029</v>
      </c>
      <c r="P46" s="84">
        <f>INDEX('UmfrageWerte berechnung'!$A:$Z, MATCH(L$3, 'UmfrageWerte berechnung'!$A:$A, 0), MATCH($K46, 'UmfrageWerte berechnung'!$1:$1, 0))</f>
        <v>0.625</v>
      </c>
      <c r="Q46" s="86">
        <f t="shared" si="48"/>
        <v>1.171875</v>
      </c>
      <c r="R46" s="84">
        <f t="shared" si="49"/>
        <v>1.875</v>
      </c>
      <c r="S46" s="84">
        <f t="shared" si="50"/>
        <v>0.55192447349310092</v>
      </c>
      <c r="V46" s="22"/>
      <c r="W46" s="122">
        <f>'Atomic Red Team'!$P39</f>
        <v>3</v>
      </c>
      <c r="X46" s="84">
        <f t="shared" si="51"/>
        <v>1.5085066162570899</v>
      </c>
      <c r="Y46" s="84">
        <f>INDEX('UmfrageWerte berechnung'!$A:$Z, MATCH(U$3, 'UmfrageWerte berechnung'!$A:$A, 0), MATCH($K46, 'UmfrageWerte berechnung'!$1:$1, 0))</f>
        <v>0.58333333333333337</v>
      </c>
      <c r="Z46" s="86">
        <f t="shared" si="52"/>
        <v>1.0208333333333335</v>
      </c>
      <c r="AA46" s="84">
        <f t="shared" si="53"/>
        <v>1.75</v>
      </c>
      <c r="AB46" s="84">
        <f t="shared" si="54"/>
        <v>0.50283553875236331</v>
      </c>
      <c r="AE46" s="22"/>
      <c r="AF46" s="122">
        <f>'Atomic Red Team'!$P39</f>
        <v>3</v>
      </c>
      <c r="AG46" s="84">
        <f t="shared" si="55"/>
        <v>1.2576419213973802</v>
      </c>
      <c r="AH46" s="84">
        <f>INDEX('UmfrageWerte berechnung'!$A:$Z, MATCH(AD$3, 'UmfrageWerte berechnung'!$A:$A, 0), MATCH($K46, 'UmfrageWerte berechnung'!$1:$1, 0))</f>
        <v>0.5</v>
      </c>
      <c r="AI46" s="86">
        <f t="shared" si="56"/>
        <v>0.75</v>
      </c>
      <c r="AJ46" s="84">
        <f t="shared" si="57"/>
        <v>1.5</v>
      </c>
      <c r="AK46" s="84">
        <f t="shared" si="58"/>
        <v>0.41921397379912673</v>
      </c>
      <c r="AL46" s="66"/>
      <c r="AN46" s="22"/>
      <c r="AO46" s="122">
        <f>'Atomic Red Team'!$P39</f>
        <v>3</v>
      </c>
      <c r="AP46" s="84">
        <f t="shared" si="59"/>
        <v>1.2808988764044944</v>
      </c>
      <c r="AQ46" s="84">
        <f>INDEX('UmfrageWerte berechnung'!$A:$Z, MATCH(AM$3, 'UmfrageWerte berechnung'!$A:$A, 0), MATCH($K46, 'UmfrageWerte berechnung'!$1:$1, 0))</f>
        <v>0.5</v>
      </c>
      <c r="AR46" s="86">
        <f t="shared" si="60"/>
        <v>0.75</v>
      </c>
      <c r="AS46" s="84">
        <f t="shared" si="61"/>
        <v>1.5</v>
      </c>
      <c r="AT46" s="84">
        <f t="shared" si="62"/>
        <v>0.42696629213483145</v>
      </c>
    </row>
    <row r="47" spans="2:46">
      <c r="B47" t="s">
        <v>475</v>
      </c>
      <c r="C47" s="77">
        <f t="shared" ref="C47:H47" si="63">SUM(C32:C46)</f>
        <v>35</v>
      </c>
      <c r="D47" s="69">
        <f t="shared" si="63"/>
        <v>34.077553249590387</v>
      </c>
      <c r="E47" s="90">
        <f t="shared" si="63"/>
        <v>17.05</v>
      </c>
      <c r="F47" s="90">
        <f t="shared" si="63"/>
        <v>49.4375</v>
      </c>
      <c r="G47" s="85">
        <f t="shared" si="63"/>
        <v>41.050000000000004</v>
      </c>
      <c r="H47" s="85">
        <f t="shared" si="63"/>
        <v>14.154014199890769</v>
      </c>
      <c r="I47" s="93"/>
      <c r="K47" s="93">
        <v>0</v>
      </c>
      <c r="L47"/>
      <c r="M47" t="s">
        <v>475</v>
      </c>
      <c r="N47" s="77">
        <f t="shared" ref="N47:S47" si="64">SUM(N32:N46)</f>
        <v>35</v>
      </c>
      <c r="O47" s="69">
        <f t="shared" si="64"/>
        <v>34.660856935366738</v>
      </c>
      <c r="P47" s="90">
        <f t="shared" si="64"/>
        <v>16.3125</v>
      </c>
      <c r="Q47" s="90">
        <f t="shared" si="64"/>
        <v>45.1015625</v>
      </c>
      <c r="R47" s="85">
        <f t="shared" si="64"/>
        <v>39.25</v>
      </c>
      <c r="S47" s="85">
        <f t="shared" si="64"/>
        <v>14.405228758169935</v>
      </c>
      <c r="V47" t="s">
        <v>475</v>
      </c>
      <c r="W47" s="77">
        <f t="shared" ref="W47:AB47" si="65">SUM(W32:W46)</f>
        <v>35</v>
      </c>
      <c r="X47" s="69">
        <f t="shared" si="65"/>
        <v>33.258979206049176</v>
      </c>
      <c r="Y47" s="90">
        <f t="shared" si="65"/>
        <v>16.083333333333336</v>
      </c>
      <c r="Z47" s="90">
        <f t="shared" si="65"/>
        <v>43.4513888888889</v>
      </c>
      <c r="AA47" s="85">
        <f t="shared" si="65"/>
        <v>38.583333333333329</v>
      </c>
      <c r="AB47" s="85">
        <f t="shared" si="65"/>
        <v>13.863894139886588</v>
      </c>
      <c r="AE47" t="s">
        <v>475</v>
      </c>
      <c r="AF47" s="77">
        <f t="shared" ref="AF47:AK47" si="66">SUM(AF32:AF46)</f>
        <v>35</v>
      </c>
      <c r="AG47" s="69">
        <f t="shared" si="66"/>
        <v>32.593886462882097</v>
      </c>
      <c r="AH47" s="90">
        <f t="shared" si="66"/>
        <v>15.875</v>
      </c>
      <c r="AI47" s="90">
        <f t="shared" si="66"/>
        <v>44.984375</v>
      </c>
      <c r="AJ47" s="85">
        <f t="shared" si="66"/>
        <v>38.875</v>
      </c>
      <c r="AK47" s="85">
        <f t="shared" si="66"/>
        <v>13.310043668122272</v>
      </c>
      <c r="AL47" s="66"/>
      <c r="AN47" t="s">
        <v>475</v>
      </c>
      <c r="AO47" s="77">
        <f t="shared" ref="AO47:AT47" si="67">SUM(AO32:AO46)</f>
        <v>35</v>
      </c>
      <c r="AP47" s="69">
        <f t="shared" si="67"/>
        <v>32.92977528089888</v>
      </c>
      <c r="AQ47" s="90">
        <f t="shared" si="67"/>
        <v>15.9375</v>
      </c>
      <c r="AR47" s="90">
        <f t="shared" si="67"/>
        <v>44.33984375</v>
      </c>
      <c r="AS47" s="85">
        <f t="shared" si="67"/>
        <v>38.5625</v>
      </c>
      <c r="AT47" s="85">
        <f t="shared" si="67"/>
        <v>13.609550561797755</v>
      </c>
    </row>
    <row r="48" spans="2:46">
      <c r="B48" t="s">
        <v>476</v>
      </c>
      <c r="C48" s="57">
        <v>42</v>
      </c>
      <c r="D48" s="89"/>
      <c r="E48" s="96">
        <f>COUNT(E32:E46)*1.5</f>
        <v>22.5</v>
      </c>
      <c r="F48" s="89">
        <f>C48*5^2</f>
        <v>1050</v>
      </c>
      <c r="G48" s="87">
        <f>C48*1.5</f>
        <v>63</v>
      </c>
      <c r="H48" s="87"/>
      <c r="I48" s="93"/>
      <c r="K48" s="93">
        <v>0</v>
      </c>
      <c r="L48"/>
      <c r="M48" t="s">
        <v>476</v>
      </c>
      <c r="N48" s="57">
        <v>42</v>
      </c>
      <c r="O48" s="89"/>
      <c r="P48" s="96">
        <f>COUNT(P32:P46)*5</f>
        <v>75</v>
      </c>
      <c r="Q48" s="89">
        <f>N48*5^2</f>
        <v>1050</v>
      </c>
      <c r="R48" s="87">
        <f>N48*1.5</f>
        <v>63</v>
      </c>
      <c r="S48" s="87"/>
      <c r="V48" t="s">
        <v>476</v>
      </c>
      <c r="W48" s="57">
        <v>42</v>
      </c>
      <c r="X48" s="89"/>
      <c r="Y48" s="96">
        <f>COUNT(Y32:Y46)*5</f>
        <v>75</v>
      </c>
      <c r="Z48" s="89">
        <f>W48*5^2</f>
        <v>1050</v>
      </c>
      <c r="AA48" s="87">
        <f>W48*1.5</f>
        <v>63</v>
      </c>
      <c r="AB48" s="87"/>
      <c r="AE48" t="s">
        <v>476</v>
      </c>
      <c r="AF48" s="57">
        <v>42</v>
      </c>
      <c r="AG48" s="89"/>
      <c r="AH48" s="96">
        <f>COUNT(AH32:AH46)*5</f>
        <v>75</v>
      </c>
      <c r="AI48" s="89">
        <f>AF48*5^2</f>
        <v>1050</v>
      </c>
      <c r="AJ48" s="87">
        <f>AF48*1.5</f>
        <v>63</v>
      </c>
      <c r="AK48" s="87"/>
      <c r="AL48" s="57"/>
      <c r="AN48" t="s">
        <v>476</v>
      </c>
      <c r="AO48" s="57">
        <v>42</v>
      </c>
      <c r="AP48" s="89"/>
      <c r="AQ48" s="96">
        <f>COUNT(AQ32:AQ46)*5</f>
        <v>75</v>
      </c>
      <c r="AR48" s="89">
        <f>AO48*5^2</f>
        <v>1050</v>
      </c>
      <c r="AS48" s="87">
        <f>AO48*1.5</f>
        <v>63</v>
      </c>
      <c r="AT48" s="87"/>
    </row>
    <row r="49" spans="1:46">
      <c r="C49" s="91"/>
      <c r="D49" s="86"/>
      <c r="H49" s="84"/>
      <c r="I49" s="93"/>
      <c r="K49" s="93">
        <v>0</v>
      </c>
      <c r="L49"/>
      <c r="N49" s="91"/>
      <c r="O49" s="86"/>
      <c r="P49" s="93"/>
      <c r="Q49" s="86"/>
      <c r="R49" s="84"/>
      <c r="S49" s="84"/>
      <c r="W49" s="91"/>
      <c r="X49" s="86"/>
      <c r="Y49" s="93"/>
      <c r="Z49" s="86"/>
      <c r="AA49" s="84"/>
      <c r="AB49" s="84"/>
      <c r="AF49" s="91"/>
      <c r="AG49" s="86"/>
      <c r="AH49" s="93"/>
      <c r="AI49" s="86"/>
      <c r="AJ49" s="84"/>
      <c r="AK49" s="84"/>
      <c r="AL49" s="57"/>
      <c r="AO49" s="91"/>
      <c r="AP49" s="86"/>
      <c r="AQ49" s="93"/>
      <c r="AR49" s="86"/>
      <c r="AS49" s="84"/>
      <c r="AT49" s="84"/>
    </row>
    <row r="50" spans="1:46">
      <c r="C50" s="57"/>
      <c r="D50" s="86"/>
      <c r="H50" s="84"/>
      <c r="I50" s="93"/>
      <c r="K50" s="93">
        <v>0</v>
      </c>
      <c r="L50"/>
      <c r="N50" s="57"/>
      <c r="O50" s="86"/>
      <c r="P50" s="93"/>
      <c r="Q50" s="86"/>
      <c r="R50" s="84"/>
      <c r="S50" s="84"/>
      <c r="W50" s="57"/>
      <c r="X50" s="86"/>
      <c r="Y50" s="93"/>
      <c r="Z50" s="86"/>
      <c r="AA50" s="84"/>
      <c r="AB50" s="84"/>
      <c r="AF50" s="57"/>
      <c r="AG50" s="86"/>
      <c r="AH50" s="93"/>
      <c r="AI50" s="86"/>
      <c r="AJ50" s="84"/>
      <c r="AK50" s="84"/>
      <c r="AL50" s="57"/>
      <c r="AO50" s="57"/>
      <c r="AP50" s="86"/>
      <c r="AQ50" s="93"/>
      <c r="AR50" s="86"/>
      <c r="AS50" s="84"/>
      <c r="AT50" s="84"/>
    </row>
    <row r="51" spans="1:46">
      <c r="C51" s="57"/>
      <c r="D51" s="86"/>
      <c r="H51" s="84"/>
      <c r="I51" s="93"/>
      <c r="K51" s="93">
        <v>0</v>
      </c>
      <c r="L51"/>
      <c r="N51" s="57"/>
      <c r="O51" s="86"/>
      <c r="P51" s="93"/>
      <c r="Q51" s="86"/>
      <c r="R51" s="84"/>
      <c r="S51" s="84"/>
      <c r="W51" s="57"/>
      <c r="X51" s="86"/>
      <c r="Y51" s="93"/>
      <c r="Z51" s="86"/>
      <c r="AA51" s="84"/>
      <c r="AB51" s="84"/>
      <c r="AF51" s="57"/>
      <c r="AG51" s="86"/>
      <c r="AH51" s="93"/>
      <c r="AI51" s="86"/>
      <c r="AJ51" s="84"/>
      <c r="AK51" s="84"/>
      <c r="AL51" s="57"/>
      <c r="AO51" s="57"/>
      <c r="AP51" s="86"/>
      <c r="AQ51" s="93"/>
      <c r="AR51" s="86"/>
      <c r="AS51" s="84"/>
      <c r="AT51" s="84"/>
    </row>
    <row r="52" spans="1:46" ht="21">
      <c r="A52" s="19" t="s">
        <v>66</v>
      </c>
      <c r="B52" s="16"/>
      <c r="C52" s="120">
        <f>'Atomic Red Team'!$P42</f>
        <v>3</v>
      </c>
      <c r="D52" s="85">
        <f t="shared" si="5"/>
        <v>3.2375750955761879</v>
      </c>
      <c r="E52" s="85">
        <f>INDEX('UmfrageWerte berechnung'!$A:$Z, MATCH(A$3, 'UmfrageWerte berechnung'!$A:$A, 0), MATCH($K52, 'UmfrageWerte berechnung'!$1:$1, 0))</f>
        <v>1.3</v>
      </c>
      <c r="F52" s="90">
        <f t="shared" si="6"/>
        <v>5.07</v>
      </c>
      <c r="G52" s="85">
        <f t="shared" si="7"/>
        <v>3.9000000000000004</v>
      </c>
      <c r="H52" s="85">
        <f t="shared" ref="H52:H70" si="68">E52/(H$120/H$119)</f>
        <v>1.079191698525396</v>
      </c>
      <c r="I52" s="93"/>
      <c r="K52" s="93" t="s">
        <v>236</v>
      </c>
      <c r="L52" s="19" t="s">
        <v>66</v>
      </c>
      <c r="M52" s="16"/>
      <c r="N52" s="120">
        <f>'Atomic Red Team'!$P42</f>
        <v>3</v>
      </c>
      <c r="O52" s="85">
        <f t="shared" ref="O52:O60" si="69">S52*N52</f>
        <v>3.477124183006536</v>
      </c>
      <c r="P52" s="85">
        <f>INDEX('UmfrageWerte berechnung'!$A:$Z, MATCH(L$3, 'UmfrageWerte berechnung'!$A:$A, 0), MATCH($K52, 'UmfrageWerte berechnung'!$1:$1, 0))</f>
        <v>1.3125</v>
      </c>
      <c r="Q52" s="90">
        <f t="shared" ref="Q52:Q70" si="70">(P52^2)*N52</f>
        <v>5.16796875</v>
      </c>
      <c r="R52" s="85">
        <f t="shared" ref="R52:R70" si="71">P52*N52</f>
        <v>3.9375</v>
      </c>
      <c r="S52" s="85">
        <f t="shared" ref="S52:S70" si="72">P52/(S$120/S$119)</f>
        <v>1.159041394335512</v>
      </c>
      <c r="T52" s="19"/>
      <c r="U52" s="19" t="s">
        <v>66</v>
      </c>
      <c r="V52" s="16"/>
      <c r="W52" s="120">
        <f>'Atomic Red Team'!$P42</f>
        <v>3</v>
      </c>
      <c r="X52" s="85">
        <f t="shared" ref="X52:X60" si="73">AB52*W52</f>
        <v>3.4480151228733482</v>
      </c>
      <c r="Y52" s="85">
        <f>INDEX('UmfrageWerte berechnung'!$A:$Z, MATCH(U$3, 'UmfrageWerte berechnung'!$A:$A, 0), MATCH($K52, 'UmfrageWerte berechnung'!$1:$1, 0))</f>
        <v>1.3333333333333333</v>
      </c>
      <c r="Z52" s="90">
        <f t="shared" ref="Z52:Z70" si="74">(Y52^2)*W52</f>
        <v>5.333333333333333</v>
      </c>
      <c r="AA52" s="85">
        <f t="shared" ref="AA52:AA70" si="75">Y52*W52</f>
        <v>4</v>
      </c>
      <c r="AB52" s="85">
        <f t="shared" ref="AB52:AB70" si="76">Y52/(AB$120/AB$119)</f>
        <v>1.1493383742911161</v>
      </c>
      <c r="AD52" s="19" t="s">
        <v>66</v>
      </c>
      <c r="AE52" s="16"/>
      <c r="AF52" s="120">
        <f>'Atomic Red Team'!$P42</f>
        <v>3</v>
      </c>
      <c r="AG52" s="85">
        <f t="shared" ref="AG52:AG60" si="77">AK52*AF52</f>
        <v>3.7729257641921405</v>
      </c>
      <c r="AH52" s="85">
        <f>INDEX('UmfrageWerte berechnung'!$A:$Z, MATCH(AD$3, 'UmfrageWerte berechnung'!$A:$A, 0), MATCH($K52, 'UmfrageWerte berechnung'!$1:$1, 0))</f>
        <v>1.5</v>
      </c>
      <c r="AI52" s="90">
        <f t="shared" ref="AI52:AI70" si="78">(AH52^2)*AF52</f>
        <v>6.75</v>
      </c>
      <c r="AJ52" s="85">
        <f t="shared" ref="AJ52:AJ70" si="79">AH52*AF52</f>
        <v>4.5</v>
      </c>
      <c r="AK52" s="85">
        <f t="shared" ref="AK52:AK70" si="80">AH52/(AK$120/AK$119)</f>
        <v>1.2576419213973802</v>
      </c>
      <c r="AL52" s="66"/>
      <c r="AM52" s="19" t="s">
        <v>66</v>
      </c>
      <c r="AN52" s="16"/>
      <c r="AO52" s="120">
        <f>'Atomic Red Team'!$P42</f>
        <v>3</v>
      </c>
      <c r="AP52" s="85">
        <f t="shared" ref="AP52:AP60" si="81">AT52*AO52</f>
        <v>3.3623595505617976</v>
      </c>
      <c r="AQ52" s="85">
        <f>INDEX('UmfrageWerte berechnung'!$A:$Z, MATCH(AM$3, 'UmfrageWerte berechnung'!$A:$A, 0), MATCH($K52, 'UmfrageWerte berechnung'!$1:$1, 0))</f>
        <v>1.3125</v>
      </c>
      <c r="AR52" s="90">
        <f t="shared" ref="AR52:AR70" si="82">(AQ52^2)*AO52</f>
        <v>5.16796875</v>
      </c>
      <c r="AS52" s="85">
        <f t="shared" ref="AS52:AS70" si="83">AQ52*AO52</f>
        <v>3.9375</v>
      </c>
      <c r="AT52" s="85">
        <f t="shared" ref="AT52:AT70" si="84">AQ52/(AT$120/AT$119)</f>
        <v>1.1207865168539326</v>
      </c>
    </row>
    <row r="53" spans="1:46">
      <c r="B53" s="10"/>
      <c r="C53" s="121">
        <f>'Atomic Red Team'!$P43</f>
        <v>0</v>
      </c>
      <c r="D53" s="93">
        <f t="shared" si="5"/>
        <v>0</v>
      </c>
      <c r="E53" s="86">
        <f>INDEX('UmfrageWerte berechnung'!$A:$Z, MATCH(A$3, 'UmfrageWerte berechnung'!$A:$A, 0), MATCH($K53, 'UmfrageWerte berechnung'!$1:$1, 0))</f>
        <v>1.3</v>
      </c>
      <c r="F53" s="84">
        <f t="shared" si="6"/>
        <v>0</v>
      </c>
      <c r="G53" s="84">
        <f t="shared" si="7"/>
        <v>0</v>
      </c>
      <c r="H53" s="84">
        <f t="shared" si="68"/>
        <v>1.079191698525396</v>
      </c>
      <c r="I53" s="93"/>
      <c r="K53" s="93" t="s">
        <v>236</v>
      </c>
      <c r="L53"/>
      <c r="M53" s="10"/>
      <c r="N53" s="121">
        <f>'Atomic Red Team'!$P43</f>
        <v>0</v>
      </c>
      <c r="O53" s="93">
        <f t="shared" si="69"/>
        <v>0</v>
      </c>
      <c r="P53" s="86">
        <f>INDEX('UmfrageWerte berechnung'!$A:$Z, MATCH(L$3, 'UmfrageWerte berechnung'!$A:$A, 0), MATCH($K53, 'UmfrageWerte berechnung'!$1:$1, 0))</f>
        <v>1.3125</v>
      </c>
      <c r="Q53" s="84">
        <f t="shared" si="70"/>
        <v>0</v>
      </c>
      <c r="R53" s="84">
        <f t="shared" si="71"/>
        <v>0</v>
      </c>
      <c r="S53" s="84">
        <f t="shared" si="72"/>
        <v>1.159041394335512</v>
      </c>
      <c r="V53" s="10"/>
      <c r="W53" s="121">
        <f>'Atomic Red Team'!$P43</f>
        <v>0</v>
      </c>
      <c r="X53" s="93">
        <f t="shared" si="73"/>
        <v>0</v>
      </c>
      <c r="Y53" s="86">
        <f>INDEX('UmfrageWerte berechnung'!$A:$Z, MATCH(U$3, 'UmfrageWerte berechnung'!$A:$A, 0), MATCH($K53, 'UmfrageWerte berechnung'!$1:$1, 0))</f>
        <v>1.3333333333333333</v>
      </c>
      <c r="Z53" s="84">
        <f t="shared" si="74"/>
        <v>0</v>
      </c>
      <c r="AA53" s="84">
        <f t="shared" si="75"/>
        <v>0</v>
      </c>
      <c r="AB53" s="84">
        <f t="shared" si="76"/>
        <v>1.1493383742911161</v>
      </c>
      <c r="AE53" s="10"/>
      <c r="AF53" s="121">
        <f>'Atomic Red Team'!$P43</f>
        <v>0</v>
      </c>
      <c r="AG53" s="93">
        <f t="shared" si="77"/>
        <v>0</v>
      </c>
      <c r="AH53" s="86">
        <f>INDEX('UmfrageWerte berechnung'!$A:$Z, MATCH(AD$3, 'UmfrageWerte berechnung'!$A:$A, 0), MATCH($K53, 'UmfrageWerte berechnung'!$1:$1, 0))</f>
        <v>1.5</v>
      </c>
      <c r="AI53" s="84">
        <f t="shared" si="78"/>
        <v>0</v>
      </c>
      <c r="AJ53" s="84">
        <f t="shared" si="79"/>
        <v>0</v>
      </c>
      <c r="AK53" s="84">
        <f t="shared" si="80"/>
        <v>1.2576419213973802</v>
      </c>
      <c r="AL53" s="66"/>
      <c r="AN53" s="10"/>
      <c r="AO53" s="121">
        <f>'Atomic Red Team'!$P43</f>
        <v>0</v>
      </c>
      <c r="AP53" s="93">
        <f t="shared" si="81"/>
        <v>0</v>
      </c>
      <c r="AQ53" s="86">
        <f>INDEX('UmfrageWerte berechnung'!$A:$Z, MATCH(AM$3, 'UmfrageWerte berechnung'!$A:$A, 0), MATCH($K53, 'UmfrageWerte berechnung'!$1:$1, 0))</f>
        <v>1.3125</v>
      </c>
      <c r="AR53" s="84">
        <f t="shared" si="82"/>
        <v>0</v>
      </c>
      <c r="AS53" s="84">
        <f t="shared" si="83"/>
        <v>0</v>
      </c>
      <c r="AT53" s="84">
        <f t="shared" si="84"/>
        <v>1.1207865168539326</v>
      </c>
    </row>
    <row r="54" spans="1:46">
      <c r="B54" s="10"/>
      <c r="C54" s="121">
        <f>'Atomic Red Team'!$P44</f>
        <v>3</v>
      </c>
      <c r="D54" s="93">
        <f t="shared" si="5"/>
        <v>3.2375750955761879</v>
      </c>
      <c r="E54" s="86">
        <f>INDEX('UmfrageWerte berechnung'!$A:$Z, MATCH(A$3, 'UmfrageWerte berechnung'!$A:$A, 0), MATCH($K54, 'UmfrageWerte berechnung'!$1:$1, 0))</f>
        <v>1.3</v>
      </c>
      <c r="F54" s="84">
        <f t="shared" si="6"/>
        <v>5.07</v>
      </c>
      <c r="G54" s="84">
        <f t="shared" si="7"/>
        <v>3.9000000000000004</v>
      </c>
      <c r="H54" s="84">
        <f t="shared" si="68"/>
        <v>1.079191698525396</v>
      </c>
      <c r="I54" s="93"/>
      <c r="K54" s="93" t="s">
        <v>236</v>
      </c>
      <c r="L54"/>
      <c r="M54" s="10"/>
      <c r="N54" s="121">
        <f>'Atomic Red Team'!$P44</f>
        <v>3</v>
      </c>
      <c r="O54" s="93">
        <f t="shared" si="69"/>
        <v>3.477124183006536</v>
      </c>
      <c r="P54" s="86">
        <f>INDEX('UmfrageWerte berechnung'!$A:$Z, MATCH(L$3, 'UmfrageWerte berechnung'!$A:$A, 0), MATCH($K54, 'UmfrageWerte berechnung'!$1:$1, 0))</f>
        <v>1.3125</v>
      </c>
      <c r="Q54" s="84">
        <f t="shared" si="70"/>
        <v>5.16796875</v>
      </c>
      <c r="R54" s="84">
        <f t="shared" si="71"/>
        <v>3.9375</v>
      </c>
      <c r="S54" s="84">
        <f t="shared" si="72"/>
        <v>1.159041394335512</v>
      </c>
      <c r="V54" s="10"/>
      <c r="W54" s="121">
        <f>'Atomic Red Team'!$P44</f>
        <v>3</v>
      </c>
      <c r="X54" s="93">
        <f t="shared" si="73"/>
        <v>3.4480151228733482</v>
      </c>
      <c r="Y54" s="86">
        <f>INDEX('UmfrageWerte berechnung'!$A:$Z, MATCH(U$3, 'UmfrageWerte berechnung'!$A:$A, 0), MATCH($K54, 'UmfrageWerte berechnung'!$1:$1, 0))</f>
        <v>1.3333333333333333</v>
      </c>
      <c r="Z54" s="84">
        <f t="shared" si="74"/>
        <v>5.333333333333333</v>
      </c>
      <c r="AA54" s="84">
        <f t="shared" si="75"/>
        <v>4</v>
      </c>
      <c r="AB54" s="84">
        <f t="shared" si="76"/>
        <v>1.1493383742911161</v>
      </c>
      <c r="AE54" s="10"/>
      <c r="AF54" s="121">
        <f>'Atomic Red Team'!$P44</f>
        <v>3</v>
      </c>
      <c r="AG54" s="93">
        <f t="shared" si="77"/>
        <v>3.7729257641921405</v>
      </c>
      <c r="AH54" s="86">
        <f>INDEX('UmfrageWerte berechnung'!$A:$Z, MATCH(AD$3, 'UmfrageWerte berechnung'!$A:$A, 0), MATCH($K54, 'UmfrageWerte berechnung'!$1:$1, 0))</f>
        <v>1.5</v>
      </c>
      <c r="AI54" s="84">
        <f t="shared" si="78"/>
        <v>6.75</v>
      </c>
      <c r="AJ54" s="84">
        <f t="shared" si="79"/>
        <v>4.5</v>
      </c>
      <c r="AK54" s="84">
        <f t="shared" si="80"/>
        <v>1.2576419213973802</v>
      </c>
      <c r="AL54" s="66"/>
      <c r="AN54" s="10"/>
      <c r="AO54" s="121">
        <f>'Atomic Red Team'!$P44</f>
        <v>3</v>
      </c>
      <c r="AP54" s="93">
        <f t="shared" si="81"/>
        <v>3.3623595505617976</v>
      </c>
      <c r="AQ54" s="86">
        <f>INDEX('UmfrageWerte berechnung'!$A:$Z, MATCH(AM$3, 'UmfrageWerte berechnung'!$A:$A, 0), MATCH($K54, 'UmfrageWerte berechnung'!$1:$1, 0))</f>
        <v>1.3125</v>
      </c>
      <c r="AR54" s="84">
        <f t="shared" si="82"/>
        <v>5.16796875</v>
      </c>
      <c r="AS54" s="84">
        <f t="shared" si="83"/>
        <v>3.9375</v>
      </c>
      <c r="AT54" s="84">
        <f t="shared" si="84"/>
        <v>1.1207865168539326</v>
      </c>
    </row>
    <row r="55" spans="1:46">
      <c r="B55" s="4"/>
      <c r="C55" s="121">
        <f>'Atomic Red Team'!$P45</f>
        <v>0</v>
      </c>
      <c r="D55" s="93">
        <f t="shared" si="5"/>
        <v>0</v>
      </c>
      <c r="E55" s="86">
        <f>INDEX('UmfrageWerte berechnung'!$A:$Z, MATCH(A$3, 'UmfrageWerte berechnung'!$A:$A, 0), MATCH($K55, 'UmfrageWerte berechnung'!$1:$1, 0))</f>
        <v>0.95</v>
      </c>
      <c r="F55" s="84">
        <f t="shared" si="6"/>
        <v>0</v>
      </c>
      <c r="G55" s="84">
        <f t="shared" si="7"/>
        <v>0</v>
      </c>
      <c r="H55" s="84">
        <f t="shared" si="68"/>
        <v>0.7886400873839432</v>
      </c>
      <c r="I55" s="93"/>
      <c r="K55" s="93" t="s">
        <v>237</v>
      </c>
      <c r="L55"/>
      <c r="M55" s="4"/>
      <c r="N55" s="121">
        <f>'Atomic Red Team'!$P45</f>
        <v>0</v>
      </c>
      <c r="O55" s="93">
        <f t="shared" si="69"/>
        <v>0</v>
      </c>
      <c r="P55" s="86">
        <f>INDEX('UmfrageWerte berechnung'!$A:$Z, MATCH(L$3, 'UmfrageWerte berechnung'!$A:$A, 0), MATCH($K55, 'UmfrageWerte berechnung'!$1:$1, 0))</f>
        <v>0.9375</v>
      </c>
      <c r="Q55" s="84">
        <f t="shared" si="70"/>
        <v>0</v>
      </c>
      <c r="R55" s="84">
        <f t="shared" si="71"/>
        <v>0</v>
      </c>
      <c r="S55" s="84">
        <f t="shared" si="72"/>
        <v>0.82788671023965144</v>
      </c>
      <c r="V55" s="4"/>
      <c r="W55" s="121">
        <f>'Atomic Red Team'!$P45</f>
        <v>0</v>
      </c>
      <c r="X55" s="93">
        <f t="shared" si="73"/>
        <v>0</v>
      </c>
      <c r="Y55" s="86">
        <f>INDEX('UmfrageWerte berechnung'!$A:$Z, MATCH(U$3, 'UmfrageWerte berechnung'!$A:$A, 0), MATCH($K55, 'UmfrageWerte berechnung'!$1:$1, 0))</f>
        <v>0.75</v>
      </c>
      <c r="Z55" s="84">
        <f t="shared" si="74"/>
        <v>0</v>
      </c>
      <c r="AA55" s="84">
        <f t="shared" si="75"/>
        <v>0</v>
      </c>
      <c r="AB55" s="84">
        <f t="shared" si="76"/>
        <v>0.64650283553875276</v>
      </c>
      <c r="AE55" s="4"/>
      <c r="AF55" s="121">
        <f>'Atomic Red Team'!$P45</f>
        <v>0</v>
      </c>
      <c r="AG55" s="93">
        <f t="shared" si="77"/>
        <v>0</v>
      </c>
      <c r="AH55" s="86">
        <f>INDEX('UmfrageWerte berechnung'!$A:$Z, MATCH(AD$3, 'UmfrageWerte berechnung'!$A:$A, 0), MATCH($K55, 'UmfrageWerte berechnung'!$1:$1, 0))</f>
        <v>1</v>
      </c>
      <c r="AI55" s="84">
        <f t="shared" si="78"/>
        <v>0</v>
      </c>
      <c r="AJ55" s="84">
        <f t="shared" si="79"/>
        <v>0</v>
      </c>
      <c r="AK55" s="84">
        <f t="shared" si="80"/>
        <v>0.83842794759825345</v>
      </c>
      <c r="AL55" s="66"/>
      <c r="AN55" s="4"/>
      <c r="AO55" s="121">
        <f>'Atomic Red Team'!$P45</f>
        <v>0</v>
      </c>
      <c r="AP55" s="93">
        <f t="shared" si="81"/>
        <v>0</v>
      </c>
      <c r="AQ55" s="86">
        <f>INDEX('UmfrageWerte berechnung'!$A:$Z, MATCH(AM$3, 'UmfrageWerte berechnung'!$A:$A, 0), MATCH($K55, 'UmfrageWerte berechnung'!$1:$1, 0))</f>
        <v>0.6875</v>
      </c>
      <c r="AR55" s="84">
        <f t="shared" si="82"/>
        <v>0</v>
      </c>
      <c r="AS55" s="84">
        <f t="shared" si="83"/>
        <v>0</v>
      </c>
      <c r="AT55" s="84">
        <f t="shared" si="84"/>
        <v>0.5870786516853933</v>
      </c>
    </row>
    <row r="56" spans="1:46">
      <c r="B56" s="4"/>
      <c r="C56" s="121">
        <f>'Atomic Red Team'!$P46</f>
        <v>1</v>
      </c>
      <c r="D56" s="93">
        <f t="shared" si="5"/>
        <v>0.7886400873839432</v>
      </c>
      <c r="E56" s="86">
        <f>INDEX('UmfrageWerte berechnung'!$A:$Z, MATCH(A$3, 'UmfrageWerte berechnung'!$A:$A, 0), MATCH($K56, 'UmfrageWerte berechnung'!$1:$1, 0))</f>
        <v>0.95</v>
      </c>
      <c r="F56" s="84">
        <f t="shared" si="6"/>
        <v>0.90249999999999997</v>
      </c>
      <c r="G56" s="84">
        <f t="shared" si="7"/>
        <v>0.95</v>
      </c>
      <c r="H56" s="84">
        <f t="shared" si="68"/>
        <v>0.7886400873839432</v>
      </c>
      <c r="I56" s="93"/>
      <c r="K56" s="93" t="s">
        <v>237</v>
      </c>
      <c r="L56"/>
      <c r="M56" s="4"/>
      <c r="N56" s="121">
        <f>'Atomic Red Team'!$P46</f>
        <v>1</v>
      </c>
      <c r="O56" s="93">
        <f t="shared" si="69"/>
        <v>0.82788671023965144</v>
      </c>
      <c r="P56" s="86">
        <f>INDEX('UmfrageWerte berechnung'!$A:$Z, MATCH(L$3, 'UmfrageWerte berechnung'!$A:$A, 0), MATCH($K56, 'UmfrageWerte berechnung'!$1:$1, 0))</f>
        <v>0.9375</v>
      </c>
      <c r="Q56" s="84">
        <f t="shared" si="70"/>
        <v>0.87890625</v>
      </c>
      <c r="R56" s="84">
        <f t="shared" si="71"/>
        <v>0.9375</v>
      </c>
      <c r="S56" s="84">
        <f t="shared" si="72"/>
        <v>0.82788671023965144</v>
      </c>
      <c r="V56" s="4"/>
      <c r="W56" s="121">
        <f>'Atomic Red Team'!$P46</f>
        <v>1</v>
      </c>
      <c r="X56" s="93">
        <f t="shared" si="73"/>
        <v>0.64650283553875276</v>
      </c>
      <c r="Y56" s="86">
        <f>INDEX('UmfrageWerte berechnung'!$A:$Z, MATCH(U$3, 'UmfrageWerte berechnung'!$A:$A, 0), MATCH($K56, 'UmfrageWerte berechnung'!$1:$1, 0))</f>
        <v>0.75</v>
      </c>
      <c r="Z56" s="84">
        <f t="shared" si="74"/>
        <v>0.5625</v>
      </c>
      <c r="AA56" s="84">
        <f t="shared" si="75"/>
        <v>0.75</v>
      </c>
      <c r="AB56" s="84">
        <f t="shared" si="76"/>
        <v>0.64650283553875276</v>
      </c>
      <c r="AE56" s="4"/>
      <c r="AF56" s="121">
        <f>'Atomic Red Team'!$P46</f>
        <v>1</v>
      </c>
      <c r="AG56" s="93">
        <f t="shared" si="77"/>
        <v>0.83842794759825345</v>
      </c>
      <c r="AH56" s="86">
        <f>INDEX('UmfrageWerte berechnung'!$A:$Z, MATCH(AD$3, 'UmfrageWerte berechnung'!$A:$A, 0), MATCH($K56, 'UmfrageWerte berechnung'!$1:$1, 0))</f>
        <v>1</v>
      </c>
      <c r="AI56" s="84">
        <f t="shared" si="78"/>
        <v>1</v>
      </c>
      <c r="AJ56" s="84">
        <f t="shared" si="79"/>
        <v>1</v>
      </c>
      <c r="AK56" s="84">
        <f t="shared" si="80"/>
        <v>0.83842794759825345</v>
      </c>
      <c r="AL56" s="66"/>
      <c r="AN56" s="4"/>
      <c r="AO56" s="121">
        <f>'Atomic Red Team'!$P46</f>
        <v>1</v>
      </c>
      <c r="AP56" s="93">
        <f t="shared" si="81"/>
        <v>0.5870786516853933</v>
      </c>
      <c r="AQ56" s="86">
        <f>INDEX('UmfrageWerte berechnung'!$A:$Z, MATCH(AM$3, 'UmfrageWerte berechnung'!$A:$A, 0), MATCH($K56, 'UmfrageWerte berechnung'!$1:$1, 0))</f>
        <v>0.6875</v>
      </c>
      <c r="AR56" s="84">
        <f t="shared" si="82"/>
        <v>0.47265625</v>
      </c>
      <c r="AS56" s="84">
        <f t="shared" si="83"/>
        <v>0.6875</v>
      </c>
      <c r="AT56" s="84">
        <f t="shared" si="84"/>
        <v>0.5870786516853933</v>
      </c>
    </row>
    <row r="57" spans="1:46">
      <c r="B57" s="12"/>
      <c r="C57" s="121">
        <f>'Atomic Red Team'!$P47</f>
        <v>0</v>
      </c>
      <c r="D57" s="93">
        <f t="shared" si="5"/>
        <v>0</v>
      </c>
      <c r="E57" s="86">
        <f>INDEX('UmfrageWerte berechnung'!$A:$Z, MATCH(A$3, 'UmfrageWerte berechnung'!$A:$A, 0), MATCH($K57, 'UmfrageWerte berechnung'!$1:$1, 0))</f>
        <v>1</v>
      </c>
      <c r="F57" s="84">
        <f t="shared" si="6"/>
        <v>0</v>
      </c>
      <c r="G57" s="84">
        <f t="shared" si="7"/>
        <v>0</v>
      </c>
      <c r="H57" s="84">
        <f t="shared" si="68"/>
        <v>0.83014746040415077</v>
      </c>
      <c r="I57" s="93"/>
      <c r="K57" s="93" t="s">
        <v>238</v>
      </c>
      <c r="L57"/>
      <c r="M57" s="12"/>
      <c r="N57" s="121">
        <f>'Atomic Red Team'!$P47</f>
        <v>0</v>
      </c>
      <c r="O57" s="93">
        <f t="shared" si="69"/>
        <v>0</v>
      </c>
      <c r="P57" s="86">
        <f>INDEX('UmfrageWerte berechnung'!$A:$Z, MATCH(L$3, 'UmfrageWerte berechnung'!$A:$A, 0), MATCH($K57, 'UmfrageWerte berechnung'!$1:$1, 0))</f>
        <v>1.0625</v>
      </c>
      <c r="Q57" s="84">
        <f t="shared" si="70"/>
        <v>0</v>
      </c>
      <c r="R57" s="84">
        <f t="shared" si="71"/>
        <v>0</v>
      </c>
      <c r="S57" s="84">
        <f t="shared" si="72"/>
        <v>0.93827160493827166</v>
      </c>
      <c r="V57" s="12"/>
      <c r="W57" s="121">
        <f>'Atomic Red Team'!$P47</f>
        <v>0</v>
      </c>
      <c r="X57" s="93">
        <f t="shared" si="73"/>
        <v>0</v>
      </c>
      <c r="Y57" s="86">
        <f>INDEX('UmfrageWerte berechnung'!$A:$Z, MATCH(U$3, 'UmfrageWerte berechnung'!$A:$A, 0), MATCH($K57, 'UmfrageWerte berechnung'!$1:$1, 0))</f>
        <v>0.91666666666666663</v>
      </c>
      <c r="Z57" s="84">
        <f t="shared" si="74"/>
        <v>0</v>
      </c>
      <c r="AA57" s="84">
        <f t="shared" si="75"/>
        <v>0</v>
      </c>
      <c r="AB57" s="84">
        <f t="shared" si="76"/>
        <v>0.79017013232514233</v>
      </c>
      <c r="AE57" s="12"/>
      <c r="AF57" s="121">
        <f>'Atomic Red Team'!$P47</f>
        <v>0</v>
      </c>
      <c r="AG57" s="93">
        <f t="shared" si="77"/>
        <v>0</v>
      </c>
      <c r="AH57" s="86">
        <f>INDEX('UmfrageWerte berechnung'!$A:$Z, MATCH(AD$3, 'UmfrageWerte berechnung'!$A:$A, 0), MATCH($K57, 'UmfrageWerte berechnung'!$1:$1, 0))</f>
        <v>1</v>
      </c>
      <c r="AI57" s="84">
        <f t="shared" si="78"/>
        <v>0</v>
      </c>
      <c r="AJ57" s="84">
        <f t="shared" si="79"/>
        <v>0</v>
      </c>
      <c r="AK57" s="84">
        <f t="shared" si="80"/>
        <v>0.83842794759825345</v>
      </c>
      <c r="AL57" s="66"/>
      <c r="AN57" s="12"/>
      <c r="AO57" s="121">
        <f>'Atomic Red Team'!$P47</f>
        <v>0</v>
      </c>
      <c r="AP57" s="93">
        <f t="shared" si="81"/>
        <v>0</v>
      </c>
      <c r="AQ57" s="86">
        <f>INDEX('UmfrageWerte berechnung'!$A:$Z, MATCH(AM$3, 'UmfrageWerte berechnung'!$A:$A, 0), MATCH($K57, 'UmfrageWerte berechnung'!$1:$1, 0))</f>
        <v>0.6875</v>
      </c>
      <c r="AR57" s="84">
        <f t="shared" si="82"/>
        <v>0</v>
      </c>
      <c r="AS57" s="84">
        <f t="shared" si="83"/>
        <v>0</v>
      </c>
      <c r="AT57" s="84">
        <f t="shared" si="84"/>
        <v>0.5870786516853933</v>
      </c>
    </row>
    <row r="58" spans="1:46">
      <c r="B58" s="12"/>
      <c r="C58" s="121">
        <f>'Atomic Red Team'!$P48</f>
        <v>0</v>
      </c>
      <c r="D58" s="93">
        <f t="shared" si="5"/>
        <v>0</v>
      </c>
      <c r="E58" s="86">
        <f>INDEX('UmfrageWerte berechnung'!$A:$Z, MATCH(A$3, 'UmfrageWerte berechnung'!$A:$A, 0), MATCH($K58, 'UmfrageWerte berechnung'!$1:$1, 0))</f>
        <v>1</v>
      </c>
      <c r="F58" s="84">
        <f t="shared" si="6"/>
        <v>0</v>
      </c>
      <c r="G58" s="84">
        <f t="shared" si="7"/>
        <v>0</v>
      </c>
      <c r="H58" s="84">
        <f t="shared" si="68"/>
        <v>0.83014746040415077</v>
      </c>
      <c r="I58" s="93"/>
      <c r="K58" s="93" t="s">
        <v>238</v>
      </c>
      <c r="L58"/>
      <c r="M58" s="12"/>
      <c r="N58" s="121">
        <f>'Atomic Red Team'!$P48</f>
        <v>0</v>
      </c>
      <c r="O58" s="93">
        <f t="shared" si="69"/>
        <v>0</v>
      </c>
      <c r="P58" s="86">
        <f>INDEX('UmfrageWerte berechnung'!$A:$Z, MATCH(L$3, 'UmfrageWerte berechnung'!$A:$A, 0), MATCH($K58, 'UmfrageWerte berechnung'!$1:$1, 0))</f>
        <v>1.0625</v>
      </c>
      <c r="Q58" s="84">
        <f t="shared" si="70"/>
        <v>0</v>
      </c>
      <c r="R58" s="84">
        <f t="shared" si="71"/>
        <v>0</v>
      </c>
      <c r="S58" s="84">
        <f t="shared" si="72"/>
        <v>0.93827160493827166</v>
      </c>
      <c r="V58" s="12"/>
      <c r="W58" s="121">
        <f>'Atomic Red Team'!$P48</f>
        <v>0</v>
      </c>
      <c r="X58" s="93">
        <f t="shared" si="73"/>
        <v>0</v>
      </c>
      <c r="Y58" s="86">
        <f>INDEX('UmfrageWerte berechnung'!$A:$Z, MATCH(U$3, 'UmfrageWerte berechnung'!$A:$A, 0), MATCH($K58, 'UmfrageWerte berechnung'!$1:$1, 0))</f>
        <v>0.91666666666666663</v>
      </c>
      <c r="Z58" s="84">
        <f t="shared" si="74"/>
        <v>0</v>
      </c>
      <c r="AA58" s="84">
        <f t="shared" si="75"/>
        <v>0</v>
      </c>
      <c r="AB58" s="84">
        <f t="shared" si="76"/>
        <v>0.79017013232514233</v>
      </c>
      <c r="AE58" s="12"/>
      <c r="AF58" s="121">
        <f>'Atomic Red Team'!$P48</f>
        <v>0</v>
      </c>
      <c r="AG58" s="93">
        <f t="shared" si="77"/>
        <v>0</v>
      </c>
      <c r="AH58" s="86">
        <f>INDEX('UmfrageWerte berechnung'!$A:$Z, MATCH(AD$3, 'UmfrageWerte berechnung'!$A:$A, 0), MATCH($K58, 'UmfrageWerte berechnung'!$1:$1, 0))</f>
        <v>1</v>
      </c>
      <c r="AI58" s="84">
        <f t="shared" si="78"/>
        <v>0</v>
      </c>
      <c r="AJ58" s="84">
        <f t="shared" si="79"/>
        <v>0</v>
      </c>
      <c r="AK58" s="84">
        <f t="shared" si="80"/>
        <v>0.83842794759825345</v>
      </c>
      <c r="AL58" s="66"/>
      <c r="AN58" s="12"/>
      <c r="AO58" s="121">
        <f>'Atomic Red Team'!$P48</f>
        <v>0</v>
      </c>
      <c r="AP58" s="93">
        <f t="shared" si="81"/>
        <v>0</v>
      </c>
      <c r="AQ58" s="86">
        <f>INDEX('UmfrageWerte berechnung'!$A:$Z, MATCH(AM$3, 'UmfrageWerte berechnung'!$A:$A, 0), MATCH($K58, 'UmfrageWerte berechnung'!$1:$1, 0))</f>
        <v>0.6875</v>
      </c>
      <c r="AR58" s="84">
        <f t="shared" si="82"/>
        <v>0</v>
      </c>
      <c r="AS58" s="84">
        <f t="shared" si="83"/>
        <v>0</v>
      </c>
      <c r="AT58" s="84">
        <f t="shared" si="84"/>
        <v>0.5870786516853933</v>
      </c>
    </row>
    <row r="59" spans="1:46">
      <c r="B59" s="12"/>
      <c r="C59" s="121">
        <f>'Atomic Red Team'!$P49</f>
        <v>0</v>
      </c>
      <c r="D59" s="93">
        <f t="shared" si="5"/>
        <v>0</v>
      </c>
      <c r="E59" s="86">
        <f>INDEX('UmfrageWerte berechnung'!$A:$Z, MATCH(A$3, 'UmfrageWerte berechnung'!$A:$A, 0), MATCH($K59, 'UmfrageWerte berechnung'!$1:$1, 0))</f>
        <v>1</v>
      </c>
      <c r="F59" s="84">
        <f t="shared" si="6"/>
        <v>0</v>
      </c>
      <c r="G59" s="84">
        <f t="shared" si="7"/>
        <v>0</v>
      </c>
      <c r="H59" s="84">
        <f t="shared" si="68"/>
        <v>0.83014746040415077</v>
      </c>
      <c r="I59" s="93"/>
      <c r="K59" s="93" t="s">
        <v>238</v>
      </c>
      <c r="L59"/>
      <c r="M59" s="12"/>
      <c r="N59" s="121">
        <f>'Atomic Red Team'!$P49</f>
        <v>0</v>
      </c>
      <c r="O59" s="93">
        <f t="shared" si="69"/>
        <v>0</v>
      </c>
      <c r="P59" s="86">
        <f>INDEX('UmfrageWerte berechnung'!$A:$Z, MATCH(L$3, 'UmfrageWerte berechnung'!$A:$A, 0), MATCH($K59, 'UmfrageWerte berechnung'!$1:$1, 0))</f>
        <v>1.0625</v>
      </c>
      <c r="Q59" s="84">
        <f t="shared" si="70"/>
        <v>0</v>
      </c>
      <c r="R59" s="84">
        <f t="shared" si="71"/>
        <v>0</v>
      </c>
      <c r="S59" s="84">
        <f t="shared" si="72"/>
        <v>0.93827160493827166</v>
      </c>
      <c r="V59" s="12"/>
      <c r="W59" s="121">
        <f>'Atomic Red Team'!$P49</f>
        <v>0</v>
      </c>
      <c r="X59" s="93">
        <f t="shared" si="73"/>
        <v>0</v>
      </c>
      <c r="Y59" s="86">
        <f>INDEX('UmfrageWerte berechnung'!$A:$Z, MATCH(U$3, 'UmfrageWerte berechnung'!$A:$A, 0), MATCH($K59, 'UmfrageWerte berechnung'!$1:$1, 0))</f>
        <v>0.91666666666666663</v>
      </c>
      <c r="Z59" s="84">
        <f t="shared" si="74"/>
        <v>0</v>
      </c>
      <c r="AA59" s="84">
        <f t="shared" si="75"/>
        <v>0</v>
      </c>
      <c r="AB59" s="84">
        <f t="shared" si="76"/>
        <v>0.79017013232514233</v>
      </c>
      <c r="AE59" s="12"/>
      <c r="AF59" s="121">
        <f>'Atomic Red Team'!$P49</f>
        <v>0</v>
      </c>
      <c r="AG59" s="93">
        <f t="shared" si="77"/>
        <v>0</v>
      </c>
      <c r="AH59" s="86">
        <f>INDEX('UmfrageWerte berechnung'!$A:$Z, MATCH(AD$3, 'UmfrageWerte berechnung'!$A:$A, 0), MATCH($K59, 'UmfrageWerte berechnung'!$1:$1, 0))</f>
        <v>1</v>
      </c>
      <c r="AI59" s="84">
        <f t="shared" si="78"/>
        <v>0</v>
      </c>
      <c r="AJ59" s="84">
        <f t="shared" si="79"/>
        <v>0</v>
      </c>
      <c r="AK59" s="84">
        <f t="shared" si="80"/>
        <v>0.83842794759825345</v>
      </c>
      <c r="AL59" s="66"/>
      <c r="AN59" s="12"/>
      <c r="AO59" s="121">
        <f>'Atomic Red Team'!$P49</f>
        <v>0</v>
      </c>
      <c r="AP59" s="93">
        <f t="shared" si="81"/>
        <v>0</v>
      </c>
      <c r="AQ59" s="86">
        <f>INDEX('UmfrageWerte berechnung'!$A:$Z, MATCH(AM$3, 'UmfrageWerte berechnung'!$A:$A, 0), MATCH($K59, 'UmfrageWerte berechnung'!$1:$1, 0))</f>
        <v>0.6875</v>
      </c>
      <c r="AR59" s="84">
        <f t="shared" si="82"/>
        <v>0</v>
      </c>
      <c r="AS59" s="84">
        <f t="shared" si="83"/>
        <v>0</v>
      </c>
      <c r="AT59" s="84">
        <f t="shared" si="84"/>
        <v>0.5870786516853933</v>
      </c>
    </row>
    <row r="60" spans="1:46">
      <c r="B60" s="6"/>
      <c r="C60" s="121">
        <f>'Atomic Red Team'!$P50</f>
        <v>2</v>
      </c>
      <c r="D60" s="93">
        <f t="shared" si="5"/>
        <v>2.158383397050792</v>
      </c>
      <c r="E60" s="86">
        <f>INDEX('UmfrageWerte berechnung'!$A:$Z, MATCH(A$3, 'UmfrageWerte berechnung'!$A:$A, 0), MATCH($K60, 'UmfrageWerte berechnung'!$1:$1, 0))</f>
        <v>1.3</v>
      </c>
      <c r="F60" s="84">
        <f t="shared" si="6"/>
        <v>3.3800000000000003</v>
      </c>
      <c r="G60" s="84">
        <f t="shared" si="7"/>
        <v>2.6</v>
      </c>
      <c r="H60" s="84">
        <f t="shared" si="68"/>
        <v>1.079191698525396</v>
      </c>
      <c r="I60" s="93"/>
      <c r="K60" s="93" t="s">
        <v>239</v>
      </c>
      <c r="L60"/>
      <c r="M60" s="6"/>
      <c r="N60" s="121">
        <f>'Atomic Red Team'!$P50</f>
        <v>2</v>
      </c>
      <c r="O60" s="93">
        <f t="shared" si="69"/>
        <v>2.0973129992737838</v>
      </c>
      <c r="P60" s="86">
        <f>INDEX('UmfrageWerte berechnung'!$A:$Z, MATCH(L$3, 'UmfrageWerte berechnung'!$A:$A, 0), MATCH($K60, 'UmfrageWerte berechnung'!$1:$1, 0))</f>
        <v>1.1875</v>
      </c>
      <c r="Q60" s="84">
        <f t="shared" si="70"/>
        <v>2.8203125</v>
      </c>
      <c r="R60" s="84">
        <f t="shared" si="71"/>
        <v>2.375</v>
      </c>
      <c r="S60" s="84">
        <f t="shared" si="72"/>
        <v>1.0486564996368919</v>
      </c>
      <c r="V60" s="6"/>
      <c r="W60" s="121">
        <f>'Atomic Red Team'!$P50</f>
        <v>2</v>
      </c>
      <c r="X60" s="93">
        <f t="shared" si="73"/>
        <v>2.2986767485822321</v>
      </c>
      <c r="Y60" s="86">
        <f>INDEX('UmfrageWerte berechnung'!$A:$Z, MATCH(U$3, 'UmfrageWerte berechnung'!$A:$A, 0), MATCH($K60, 'UmfrageWerte berechnung'!$1:$1, 0))</f>
        <v>1.3333333333333333</v>
      </c>
      <c r="Z60" s="84">
        <f t="shared" si="74"/>
        <v>3.5555555555555554</v>
      </c>
      <c r="AA60" s="84">
        <f t="shared" si="75"/>
        <v>2.6666666666666665</v>
      </c>
      <c r="AB60" s="84">
        <f t="shared" si="76"/>
        <v>1.1493383742911161</v>
      </c>
      <c r="AE60" s="6"/>
      <c r="AF60" s="121">
        <f>'Atomic Red Team'!$P50</f>
        <v>2</v>
      </c>
      <c r="AG60" s="93">
        <f t="shared" si="77"/>
        <v>2.305676855895197</v>
      </c>
      <c r="AH60" s="86">
        <f>INDEX('UmfrageWerte berechnung'!$A:$Z, MATCH(AD$3, 'UmfrageWerte berechnung'!$A:$A, 0), MATCH($K60, 'UmfrageWerte berechnung'!$1:$1, 0))</f>
        <v>1.375</v>
      </c>
      <c r="AI60" s="84">
        <f t="shared" si="78"/>
        <v>3.78125</v>
      </c>
      <c r="AJ60" s="84">
        <f t="shared" si="79"/>
        <v>2.75</v>
      </c>
      <c r="AK60" s="84">
        <f t="shared" si="80"/>
        <v>1.1528384279475985</v>
      </c>
      <c r="AL60" s="66"/>
      <c r="AN60" s="6"/>
      <c r="AO60" s="121">
        <f>'Atomic Red Team'!$P50</f>
        <v>2</v>
      </c>
      <c r="AP60" s="93">
        <f t="shared" si="81"/>
        <v>2.0280898876404496</v>
      </c>
      <c r="AQ60" s="86">
        <f>INDEX('UmfrageWerte berechnung'!$A:$Z, MATCH(AM$3, 'UmfrageWerte berechnung'!$A:$A, 0), MATCH($K60, 'UmfrageWerte berechnung'!$1:$1, 0))</f>
        <v>1.1875</v>
      </c>
      <c r="AR60" s="84">
        <f t="shared" si="82"/>
        <v>2.8203125</v>
      </c>
      <c r="AS60" s="84">
        <f t="shared" si="83"/>
        <v>2.375</v>
      </c>
      <c r="AT60" s="84">
        <f t="shared" si="84"/>
        <v>1.0140449438202248</v>
      </c>
    </row>
    <row r="61" spans="1:46">
      <c r="A61" t="s">
        <v>477</v>
      </c>
      <c r="C61" s="121">
        <f>'Atomic Red Team'!$P51</f>
        <v>0</v>
      </c>
      <c r="D61" s="93">
        <f>H61*C61</f>
        <v>0</v>
      </c>
      <c r="E61" s="86"/>
      <c r="F61" s="84">
        <f t="shared" si="6"/>
        <v>0</v>
      </c>
      <c r="G61" s="84">
        <f t="shared" si="7"/>
        <v>0</v>
      </c>
      <c r="H61" s="84">
        <f t="shared" si="68"/>
        <v>0</v>
      </c>
      <c r="I61" s="93"/>
      <c r="K61" s="93">
        <v>0</v>
      </c>
      <c r="L61" t="s">
        <v>477</v>
      </c>
      <c r="N61" s="121">
        <f>'Atomic Red Team'!$P51</f>
        <v>0</v>
      </c>
      <c r="O61" s="93">
        <f>S61*N61</f>
        <v>0</v>
      </c>
      <c r="P61" s="86"/>
      <c r="Q61" s="84">
        <f t="shared" si="70"/>
        <v>0</v>
      </c>
      <c r="R61" s="84">
        <f t="shared" si="71"/>
        <v>0</v>
      </c>
      <c r="S61" s="84">
        <f t="shared" si="72"/>
        <v>0</v>
      </c>
      <c r="U61" t="s">
        <v>477</v>
      </c>
      <c r="W61" s="121">
        <f>'Atomic Red Team'!$P51</f>
        <v>0</v>
      </c>
      <c r="X61" s="93">
        <f>AB61*W61</f>
        <v>0</v>
      </c>
      <c r="Y61" s="86"/>
      <c r="Z61" s="84">
        <f t="shared" si="74"/>
        <v>0</v>
      </c>
      <c r="AA61" s="84">
        <f t="shared" si="75"/>
        <v>0</v>
      </c>
      <c r="AB61" s="84">
        <f t="shared" si="76"/>
        <v>0</v>
      </c>
      <c r="AD61" t="s">
        <v>477</v>
      </c>
      <c r="AF61" s="121">
        <f>'Atomic Red Team'!$P51</f>
        <v>0</v>
      </c>
      <c r="AG61" s="93">
        <f>AK61*AF61</f>
        <v>0</v>
      </c>
      <c r="AH61" s="86"/>
      <c r="AI61" s="84">
        <f t="shared" si="78"/>
        <v>0</v>
      </c>
      <c r="AJ61" s="84">
        <f t="shared" si="79"/>
        <v>0</v>
      </c>
      <c r="AK61" s="84">
        <f t="shared" si="80"/>
        <v>0</v>
      </c>
      <c r="AL61" s="66"/>
      <c r="AM61" t="s">
        <v>477</v>
      </c>
      <c r="AO61" s="121">
        <f>'Atomic Red Team'!$P51</f>
        <v>0</v>
      </c>
      <c r="AP61" s="93">
        <f>AT61*AO61</f>
        <v>0</v>
      </c>
      <c r="AQ61" s="86"/>
      <c r="AR61" s="84">
        <f t="shared" si="82"/>
        <v>0</v>
      </c>
      <c r="AS61" s="84">
        <f t="shared" si="83"/>
        <v>0</v>
      </c>
      <c r="AT61" s="84">
        <f t="shared" si="84"/>
        <v>0</v>
      </c>
    </row>
    <row r="62" spans="1:46">
      <c r="B62" s="21"/>
      <c r="C62" s="121">
        <f>'Atomic Red Team'!$P52</f>
        <v>1</v>
      </c>
      <c r="D62" s="93">
        <f t="shared" si="5"/>
        <v>1.0376843255051884</v>
      </c>
      <c r="E62" s="86">
        <f>INDEX('UmfrageWerte berechnung'!$A:$Z, MATCH(A$3, 'UmfrageWerte berechnung'!$A:$A, 0), MATCH($K62, 'UmfrageWerte berechnung'!$1:$1, 0))</f>
        <v>1.25</v>
      </c>
      <c r="F62" s="84">
        <f t="shared" si="6"/>
        <v>1.5625</v>
      </c>
      <c r="G62" s="84">
        <f t="shared" si="7"/>
        <v>1.25</v>
      </c>
      <c r="H62" s="84">
        <f t="shared" si="68"/>
        <v>1.0376843255051884</v>
      </c>
      <c r="I62" s="93"/>
      <c r="K62" s="93" t="s">
        <v>371</v>
      </c>
      <c r="L62"/>
      <c r="M62" s="21"/>
      <c r="N62" s="121">
        <f>'Atomic Red Team'!$P52</f>
        <v>1</v>
      </c>
      <c r="O62" s="93">
        <f t="shared" ref="O62:O70" si="85">S62*N62</f>
        <v>0.93827160493827166</v>
      </c>
      <c r="P62" s="86">
        <f>INDEX('UmfrageWerte berechnung'!$A:$Z, MATCH(L$3, 'UmfrageWerte berechnung'!$A:$A, 0), MATCH($K62, 'UmfrageWerte berechnung'!$1:$1, 0))</f>
        <v>1.0625</v>
      </c>
      <c r="Q62" s="84">
        <f t="shared" si="70"/>
        <v>1.12890625</v>
      </c>
      <c r="R62" s="84">
        <f t="shared" si="71"/>
        <v>1.0625</v>
      </c>
      <c r="S62" s="84">
        <f t="shared" si="72"/>
        <v>0.93827160493827166</v>
      </c>
      <c r="V62" s="21"/>
      <c r="W62" s="121">
        <f>'Atomic Red Team'!$P52</f>
        <v>1</v>
      </c>
      <c r="X62" s="93">
        <f t="shared" ref="X62:X70" si="86">AB62*W62</f>
        <v>1.0056710775047266</v>
      </c>
      <c r="Y62" s="86">
        <f>INDEX('UmfrageWerte berechnung'!$A:$Z, MATCH(U$3, 'UmfrageWerte berechnung'!$A:$A, 0), MATCH($K62, 'UmfrageWerte berechnung'!$1:$1, 0))</f>
        <v>1.1666666666666667</v>
      </c>
      <c r="Z62" s="84">
        <f t="shared" si="74"/>
        <v>1.3611111111111114</v>
      </c>
      <c r="AA62" s="84">
        <f t="shared" si="75"/>
        <v>1.1666666666666667</v>
      </c>
      <c r="AB62" s="84">
        <f t="shared" si="76"/>
        <v>1.0056710775047266</v>
      </c>
      <c r="AE62" s="21"/>
      <c r="AF62" s="121">
        <f>'Atomic Red Team'!$P52</f>
        <v>1</v>
      </c>
      <c r="AG62" s="93">
        <f t="shared" ref="AG62:AG70" si="87">AK62*AF62</f>
        <v>0.94323144104803514</v>
      </c>
      <c r="AH62" s="86">
        <f>INDEX('UmfrageWerte berechnung'!$A:$Z, MATCH(AD$3, 'UmfrageWerte berechnung'!$A:$A, 0), MATCH($K62, 'UmfrageWerte berechnung'!$1:$1, 0))</f>
        <v>1.125</v>
      </c>
      <c r="AI62" s="84">
        <f t="shared" si="78"/>
        <v>1.265625</v>
      </c>
      <c r="AJ62" s="84">
        <f t="shared" si="79"/>
        <v>1.125</v>
      </c>
      <c r="AK62" s="84">
        <f t="shared" si="80"/>
        <v>0.94323144104803514</v>
      </c>
      <c r="AL62" s="66"/>
      <c r="AN62" s="21"/>
      <c r="AO62" s="121">
        <f>'Atomic Red Team'!$P52</f>
        <v>1</v>
      </c>
      <c r="AP62" s="93">
        <f t="shared" ref="AP62:AP70" si="88">AT62*AO62</f>
        <v>1.0140449438202248</v>
      </c>
      <c r="AQ62" s="86">
        <f>INDEX('UmfrageWerte berechnung'!$A:$Z, MATCH(AM$3, 'UmfrageWerte berechnung'!$A:$A, 0), MATCH($K62, 'UmfrageWerte berechnung'!$1:$1, 0))</f>
        <v>1.1875</v>
      </c>
      <c r="AR62" s="84">
        <f t="shared" si="82"/>
        <v>1.41015625</v>
      </c>
      <c r="AS62" s="84">
        <f t="shared" si="83"/>
        <v>1.1875</v>
      </c>
      <c r="AT62" s="84">
        <f t="shared" si="84"/>
        <v>1.0140449438202248</v>
      </c>
    </row>
    <row r="63" spans="1:46">
      <c r="B63" s="21"/>
      <c r="C63" s="121">
        <f>'Atomic Red Team'!$P53</f>
        <v>1</v>
      </c>
      <c r="D63" s="93">
        <f t="shared" si="5"/>
        <v>1.0376843255051884</v>
      </c>
      <c r="E63" s="86">
        <f>INDEX('UmfrageWerte berechnung'!$A:$Z, MATCH(A$3, 'UmfrageWerte berechnung'!$A:$A, 0), MATCH($K63, 'UmfrageWerte berechnung'!$1:$1, 0))</f>
        <v>1.25</v>
      </c>
      <c r="F63" s="84">
        <f t="shared" si="6"/>
        <v>1.5625</v>
      </c>
      <c r="G63" s="84">
        <f t="shared" si="7"/>
        <v>1.25</v>
      </c>
      <c r="H63" s="84">
        <f t="shared" si="68"/>
        <v>1.0376843255051884</v>
      </c>
      <c r="I63" s="93"/>
      <c r="K63" s="93" t="s">
        <v>371</v>
      </c>
      <c r="L63"/>
      <c r="M63" s="21"/>
      <c r="N63" s="121">
        <f>'Atomic Red Team'!$P53</f>
        <v>1</v>
      </c>
      <c r="O63" s="93">
        <f t="shared" si="85"/>
        <v>0.93827160493827166</v>
      </c>
      <c r="P63" s="86">
        <f>INDEX('UmfrageWerte berechnung'!$A:$Z, MATCH(L$3, 'UmfrageWerte berechnung'!$A:$A, 0), MATCH($K63, 'UmfrageWerte berechnung'!$1:$1, 0))</f>
        <v>1.0625</v>
      </c>
      <c r="Q63" s="84">
        <f t="shared" si="70"/>
        <v>1.12890625</v>
      </c>
      <c r="R63" s="84">
        <f t="shared" si="71"/>
        <v>1.0625</v>
      </c>
      <c r="S63" s="84">
        <f t="shared" si="72"/>
        <v>0.93827160493827166</v>
      </c>
      <c r="V63" s="21"/>
      <c r="W63" s="121">
        <f>'Atomic Red Team'!$P53</f>
        <v>1</v>
      </c>
      <c r="X63" s="93">
        <f t="shared" si="86"/>
        <v>1.0056710775047266</v>
      </c>
      <c r="Y63" s="86">
        <f>INDEX('UmfrageWerte berechnung'!$A:$Z, MATCH(U$3, 'UmfrageWerte berechnung'!$A:$A, 0), MATCH($K63, 'UmfrageWerte berechnung'!$1:$1, 0))</f>
        <v>1.1666666666666667</v>
      </c>
      <c r="Z63" s="84">
        <f t="shared" si="74"/>
        <v>1.3611111111111114</v>
      </c>
      <c r="AA63" s="84">
        <f t="shared" si="75"/>
        <v>1.1666666666666667</v>
      </c>
      <c r="AB63" s="84">
        <f t="shared" si="76"/>
        <v>1.0056710775047266</v>
      </c>
      <c r="AE63" s="21"/>
      <c r="AF63" s="121">
        <f>'Atomic Red Team'!$P53</f>
        <v>1</v>
      </c>
      <c r="AG63" s="93">
        <f t="shared" si="87"/>
        <v>0.94323144104803514</v>
      </c>
      <c r="AH63" s="86">
        <f>INDEX('UmfrageWerte berechnung'!$A:$Z, MATCH(AD$3, 'UmfrageWerte berechnung'!$A:$A, 0), MATCH($K63, 'UmfrageWerte berechnung'!$1:$1, 0))</f>
        <v>1.125</v>
      </c>
      <c r="AI63" s="84">
        <f t="shared" si="78"/>
        <v>1.265625</v>
      </c>
      <c r="AJ63" s="84">
        <f t="shared" si="79"/>
        <v>1.125</v>
      </c>
      <c r="AK63" s="84">
        <f t="shared" si="80"/>
        <v>0.94323144104803514</v>
      </c>
      <c r="AL63" s="66"/>
      <c r="AN63" s="21"/>
      <c r="AO63" s="121">
        <f>'Atomic Red Team'!$P53</f>
        <v>1</v>
      </c>
      <c r="AP63" s="93">
        <f t="shared" si="88"/>
        <v>1.0140449438202248</v>
      </c>
      <c r="AQ63" s="86">
        <f>INDEX('UmfrageWerte berechnung'!$A:$Z, MATCH(AM$3, 'UmfrageWerte berechnung'!$A:$A, 0), MATCH($K63, 'UmfrageWerte berechnung'!$1:$1, 0))</f>
        <v>1.1875</v>
      </c>
      <c r="AR63" s="84">
        <f t="shared" si="82"/>
        <v>1.41015625</v>
      </c>
      <c r="AS63" s="84">
        <f t="shared" si="83"/>
        <v>1.1875</v>
      </c>
      <c r="AT63" s="84">
        <f t="shared" si="84"/>
        <v>1.0140449438202248</v>
      </c>
    </row>
    <row r="64" spans="1:46">
      <c r="B64" s="21"/>
      <c r="C64" s="121">
        <f>'Atomic Red Team'!$P54</f>
        <v>0</v>
      </c>
      <c r="D64" s="93">
        <f t="shared" si="5"/>
        <v>0</v>
      </c>
      <c r="E64" s="86">
        <f>INDEX('UmfrageWerte berechnung'!$A:$Z, MATCH(A$3, 'UmfrageWerte berechnung'!$A:$A, 0), MATCH($K64, 'UmfrageWerte berechnung'!$1:$1, 0))</f>
        <v>1.25</v>
      </c>
      <c r="F64" s="84">
        <f t="shared" si="6"/>
        <v>0</v>
      </c>
      <c r="G64" s="84">
        <f t="shared" si="7"/>
        <v>0</v>
      </c>
      <c r="H64" s="84">
        <f t="shared" si="68"/>
        <v>1.0376843255051884</v>
      </c>
      <c r="I64" s="93"/>
      <c r="K64" s="93" t="s">
        <v>371</v>
      </c>
      <c r="L64"/>
      <c r="M64" s="21"/>
      <c r="N64" s="121">
        <f>'Atomic Red Team'!$P54</f>
        <v>0</v>
      </c>
      <c r="O64" s="93">
        <f t="shared" si="85"/>
        <v>0</v>
      </c>
      <c r="P64" s="86">
        <f>INDEX('UmfrageWerte berechnung'!$A:$Z, MATCH(L$3, 'UmfrageWerte berechnung'!$A:$A, 0), MATCH($K64, 'UmfrageWerte berechnung'!$1:$1, 0))</f>
        <v>1.0625</v>
      </c>
      <c r="Q64" s="84">
        <f t="shared" si="70"/>
        <v>0</v>
      </c>
      <c r="R64" s="84">
        <f t="shared" si="71"/>
        <v>0</v>
      </c>
      <c r="S64" s="84">
        <f t="shared" si="72"/>
        <v>0.93827160493827166</v>
      </c>
      <c r="V64" s="21"/>
      <c r="W64" s="121">
        <f>'Atomic Red Team'!$P54</f>
        <v>0</v>
      </c>
      <c r="X64" s="93">
        <f t="shared" si="86"/>
        <v>0</v>
      </c>
      <c r="Y64" s="86">
        <f>INDEX('UmfrageWerte berechnung'!$A:$Z, MATCH(U$3, 'UmfrageWerte berechnung'!$A:$A, 0), MATCH($K64, 'UmfrageWerte berechnung'!$1:$1, 0))</f>
        <v>1.1666666666666667</v>
      </c>
      <c r="Z64" s="84">
        <f t="shared" si="74"/>
        <v>0</v>
      </c>
      <c r="AA64" s="84">
        <f t="shared" si="75"/>
        <v>0</v>
      </c>
      <c r="AB64" s="84">
        <f t="shared" si="76"/>
        <v>1.0056710775047266</v>
      </c>
      <c r="AE64" s="21"/>
      <c r="AF64" s="121">
        <f>'Atomic Red Team'!$P54</f>
        <v>0</v>
      </c>
      <c r="AG64" s="93">
        <f t="shared" si="87"/>
        <v>0</v>
      </c>
      <c r="AH64" s="86">
        <f>INDEX('UmfrageWerte berechnung'!$A:$Z, MATCH(AD$3, 'UmfrageWerte berechnung'!$A:$A, 0), MATCH($K64, 'UmfrageWerte berechnung'!$1:$1, 0))</f>
        <v>1.125</v>
      </c>
      <c r="AI64" s="84">
        <f t="shared" si="78"/>
        <v>0</v>
      </c>
      <c r="AJ64" s="84">
        <f t="shared" si="79"/>
        <v>0</v>
      </c>
      <c r="AK64" s="84">
        <f t="shared" si="80"/>
        <v>0.94323144104803514</v>
      </c>
      <c r="AL64" s="66"/>
      <c r="AN64" s="21"/>
      <c r="AO64" s="121">
        <f>'Atomic Red Team'!$P54</f>
        <v>0</v>
      </c>
      <c r="AP64" s="93">
        <f t="shared" si="88"/>
        <v>0</v>
      </c>
      <c r="AQ64" s="86">
        <f>INDEX('UmfrageWerte berechnung'!$A:$Z, MATCH(AM$3, 'UmfrageWerte berechnung'!$A:$A, 0), MATCH($K64, 'UmfrageWerte berechnung'!$1:$1, 0))</f>
        <v>1.1875</v>
      </c>
      <c r="AR64" s="84">
        <f t="shared" si="82"/>
        <v>0</v>
      </c>
      <c r="AS64" s="84">
        <f t="shared" si="83"/>
        <v>0</v>
      </c>
      <c r="AT64" s="84">
        <f t="shared" si="84"/>
        <v>1.0140449438202248</v>
      </c>
    </row>
    <row r="65" spans="1:46">
      <c r="B65" s="21"/>
      <c r="C65" s="121">
        <f>'Atomic Red Team'!$P55</f>
        <v>1</v>
      </c>
      <c r="D65" s="93">
        <f t="shared" si="5"/>
        <v>1.0376843255051884</v>
      </c>
      <c r="E65" s="86">
        <f>INDEX('UmfrageWerte berechnung'!$A:$Z, MATCH(A$3, 'UmfrageWerte berechnung'!$A:$A, 0), MATCH($K65, 'UmfrageWerte berechnung'!$1:$1, 0))</f>
        <v>1.25</v>
      </c>
      <c r="F65" s="84">
        <f t="shared" si="6"/>
        <v>1.5625</v>
      </c>
      <c r="G65" s="84">
        <f t="shared" si="7"/>
        <v>1.25</v>
      </c>
      <c r="H65" s="84">
        <f t="shared" si="68"/>
        <v>1.0376843255051884</v>
      </c>
      <c r="I65" s="93"/>
      <c r="K65" s="93" t="s">
        <v>371</v>
      </c>
      <c r="L65"/>
      <c r="M65" s="21"/>
      <c r="N65" s="121">
        <f>'Atomic Red Team'!$P55</f>
        <v>1</v>
      </c>
      <c r="O65" s="93">
        <f t="shared" si="85"/>
        <v>0.93827160493827166</v>
      </c>
      <c r="P65" s="86">
        <f>INDEX('UmfrageWerte berechnung'!$A:$Z, MATCH(L$3, 'UmfrageWerte berechnung'!$A:$A, 0), MATCH($K65, 'UmfrageWerte berechnung'!$1:$1, 0))</f>
        <v>1.0625</v>
      </c>
      <c r="Q65" s="84">
        <f t="shared" si="70"/>
        <v>1.12890625</v>
      </c>
      <c r="R65" s="84">
        <f t="shared" si="71"/>
        <v>1.0625</v>
      </c>
      <c r="S65" s="84">
        <f t="shared" si="72"/>
        <v>0.93827160493827166</v>
      </c>
      <c r="V65" s="21"/>
      <c r="W65" s="121">
        <f>'Atomic Red Team'!$P55</f>
        <v>1</v>
      </c>
      <c r="X65" s="93">
        <f t="shared" si="86"/>
        <v>1.0056710775047266</v>
      </c>
      <c r="Y65" s="86">
        <f>INDEX('UmfrageWerte berechnung'!$A:$Z, MATCH(U$3, 'UmfrageWerte berechnung'!$A:$A, 0), MATCH($K65, 'UmfrageWerte berechnung'!$1:$1, 0))</f>
        <v>1.1666666666666667</v>
      </c>
      <c r="Z65" s="84">
        <f t="shared" si="74"/>
        <v>1.3611111111111114</v>
      </c>
      <c r="AA65" s="84">
        <f t="shared" si="75"/>
        <v>1.1666666666666667</v>
      </c>
      <c r="AB65" s="84">
        <f t="shared" si="76"/>
        <v>1.0056710775047266</v>
      </c>
      <c r="AE65" s="21"/>
      <c r="AF65" s="121">
        <f>'Atomic Red Team'!$P55</f>
        <v>1</v>
      </c>
      <c r="AG65" s="93">
        <f t="shared" si="87"/>
        <v>0.94323144104803514</v>
      </c>
      <c r="AH65" s="86">
        <f>INDEX('UmfrageWerte berechnung'!$A:$Z, MATCH(AD$3, 'UmfrageWerte berechnung'!$A:$A, 0), MATCH($K65, 'UmfrageWerte berechnung'!$1:$1, 0))</f>
        <v>1.125</v>
      </c>
      <c r="AI65" s="84">
        <f t="shared" si="78"/>
        <v>1.265625</v>
      </c>
      <c r="AJ65" s="84">
        <f t="shared" si="79"/>
        <v>1.125</v>
      </c>
      <c r="AK65" s="84">
        <f t="shared" si="80"/>
        <v>0.94323144104803514</v>
      </c>
      <c r="AL65" s="66"/>
      <c r="AN65" s="21"/>
      <c r="AO65" s="121">
        <f>'Atomic Red Team'!$P55</f>
        <v>1</v>
      </c>
      <c r="AP65" s="93">
        <f t="shared" si="88"/>
        <v>1.0140449438202248</v>
      </c>
      <c r="AQ65" s="86">
        <f>INDEX('UmfrageWerte berechnung'!$A:$Z, MATCH(AM$3, 'UmfrageWerte berechnung'!$A:$A, 0), MATCH($K65, 'UmfrageWerte berechnung'!$1:$1, 0))</f>
        <v>1.1875</v>
      </c>
      <c r="AR65" s="84">
        <f t="shared" si="82"/>
        <v>1.41015625</v>
      </c>
      <c r="AS65" s="84">
        <f t="shared" si="83"/>
        <v>1.1875</v>
      </c>
      <c r="AT65" s="84">
        <f t="shared" si="84"/>
        <v>1.0140449438202248</v>
      </c>
    </row>
    <row r="66" spans="1:46">
      <c r="B66" s="21"/>
      <c r="C66" s="121">
        <f>'Atomic Red Team'!$P56</f>
        <v>1</v>
      </c>
      <c r="D66" s="93">
        <f t="shared" si="5"/>
        <v>1.0376843255051884</v>
      </c>
      <c r="E66" s="86">
        <f>INDEX('UmfrageWerte berechnung'!$A:$Z, MATCH(A$3, 'UmfrageWerte berechnung'!$A:$A, 0), MATCH($K66, 'UmfrageWerte berechnung'!$1:$1, 0))</f>
        <v>1.25</v>
      </c>
      <c r="F66" s="84">
        <f t="shared" si="6"/>
        <v>1.5625</v>
      </c>
      <c r="G66" s="84">
        <f t="shared" si="7"/>
        <v>1.25</v>
      </c>
      <c r="H66" s="84">
        <f t="shared" si="68"/>
        <v>1.0376843255051884</v>
      </c>
      <c r="I66" s="93"/>
      <c r="K66" s="93" t="s">
        <v>371</v>
      </c>
      <c r="L66"/>
      <c r="M66" s="21"/>
      <c r="N66" s="121">
        <f>'Atomic Red Team'!$P56</f>
        <v>1</v>
      </c>
      <c r="O66" s="93">
        <f t="shared" si="85"/>
        <v>0.93827160493827166</v>
      </c>
      <c r="P66" s="86">
        <f>INDEX('UmfrageWerte berechnung'!$A:$Z, MATCH(L$3, 'UmfrageWerte berechnung'!$A:$A, 0), MATCH($K66, 'UmfrageWerte berechnung'!$1:$1, 0))</f>
        <v>1.0625</v>
      </c>
      <c r="Q66" s="84">
        <f t="shared" si="70"/>
        <v>1.12890625</v>
      </c>
      <c r="R66" s="84">
        <f t="shared" si="71"/>
        <v>1.0625</v>
      </c>
      <c r="S66" s="84">
        <f t="shared" si="72"/>
        <v>0.93827160493827166</v>
      </c>
      <c r="V66" s="21"/>
      <c r="W66" s="121">
        <f>'Atomic Red Team'!$P56</f>
        <v>1</v>
      </c>
      <c r="X66" s="93">
        <f t="shared" si="86"/>
        <v>1.0056710775047266</v>
      </c>
      <c r="Y66" s="86">
        <f>INDEX('UmfrageWerte berechnung'!$A:$Z, MATCH(U$3, 'UmfrageWerte berechnung'!$A:$A, 0), MATCH($K66, 'UmfrageWerte berechnung'!$1:$1, 0))</f>
        <v>1.1666666666666667</v>
      </c>
      <c r="Z66" s="84">
        <f t="shared" si="74"/>
        <v>1.3611111111111114</v>
      </c>
      <c r="AA66" s="84">
        <f t="shared" si="75"/>
        <v>1.1666666666666667</v>
      </c>
      <c r="AB66" s="84">
        <f t="shared" si="76"/>
        <v>1.0056710775047266</v>
      </c>
      <c r="AE66" s="21"/>
      <c r="AF66" s="121">
        <f>'Atomic Red Team'!$P56</f>
        <v>1</v>
      </c>
      <c r="AG66" s="93">
        <f t="shared" si="87"/>
        <v>0.94323144104803514</v>
      </c>
      <c r="AH66" s="86">
        <f>INDEX('UmfrageWerte berechnung'!$A:$Z, MATCH(AD$3, 'UmfrageWerte berechnung'!$A:$A, 0), MATCH($K66, 'UmfrageWerte berechnung'!$1:$1, 0))</f>
        <v>1.125</v>
      </c>
      <c r="AI66" s="84">
        <f t="shared" si="78"/>
        <v>1.265625</v>
      </c>
      <c r="AJ66" s="84">
        <f t="shared" si="79"/>
        <v>1.125</v>
      </c>
      <c r="AK66" s="84">
        <f t="shared" si="80"/>
        <v>0.94323144104803514</v>
      </c>
      <c r="AL66" s="66"/>
      <c r="AN66" s="21"/>
      <c r="AO66" s="121">
        <f>'Atomic Red Team'!$P56</f>
        <v>1</v>
      </c>
      <c r="AP66" s="93">
        <f t="shared" si="88"/>
        <v>1.0140449438202248</v>
      </c>
      <c r="AQ66" s="86">
        <f>INDEX('UmfrageWerte berechnung'!$A:$Z, MATCH(AM$3, 'UmfrageWerte berechnung'!$A:$A, 0), MATCH($K66, 'UmfrageWerte berechnung'!$1:$1, 0))</f>
        <v>1.1875</v>
      </c>
      <c r="AR66" s="84">
        <f t="shared" si="82"/>
        <v>1.41015625</v>
      </c>
      <c r="AS66" s="84">
        <f t="shared" si="83"/>
        <v>1.1875</v>
      </c>
      <c r="AT66" s="84">
        <f t="shared" si="84"/>
        <v>1.0140449438202248</v>
      </c>
    </row>
    <row r="67" spans="1:46">
      <c r="B67" s="21"/>
      <c r="C67" s="121">
        <f>'Atomic Red Team'!$P57</f>
        <v>1</v>
      </c>
      <c r="D67" s="93">
        <f t="shared" si="5"/>
        <v>1.0376843255051884</v>
      </c>
      <c r="E67" s="86">
        <f>INDEX('UmfrageWerte berechnung'!$A:$Z, MATCH(A$3, 'UmfrageWerte berechnung'!$A:$A, 0), MATCH($K67, 'UmfrageWerte berechnung'!$1:$1, 0))</f>
        <v>1.25</v>
      </c>
      <c r="F67" s="84">
        <f t="shared" si="6"/>
        <v>1.5625</v>
      </c>
      <c r="G67" s="84">
        <f t="shared" si="7"/>
        <v>1.25</v>
      </c>
      <c r="H67" s="84">
        <f t="shared" si="68"/>
        <v>1.0376843255051884</v>
      </c>
      <c r="I67" s="93"/>
      <c r="K67" s="93" t="s">
        <v>371</v>
      </c>
      <c r="L67"/>
      <c r="M67" s="21"/>
      <c r="N67" s="121">
        <f>'Atomic Red Team'!$P57</f>
        <v>1</v>
      </c>
      <c r="O67" s="93">
        <f t="shared" si="85"/>
        <v>0.93827160493827166</v>
      </c>
      <c r="P67" s="86">
        <f>INDEX('UmfrageWerte berechnung'!$A:$Z, MATCH(L$3, 'UmfrageWerte berechnung'!$A:$A, 0), MATCH($K67, 'UmfrageWerte berechnung'!$1:$1, 0))</f>
        <v>1.0625</v>
      </c>
      <c r="Q67" s="84">
        <f t="shared" si="70"/>
        <v>1.12890625</v>
      </c>
      <c r="R67" s="84">
        <f t="shared" si="71"/>
        <v>1.0625</v>
      </c>
      <c r="S67" s="84">
        <f t="shared" si="72"/>
        <v>0.93827160493827166</v>
      </c>
      <c r="V67" s="21"/>
      <c r="W67" s="121">
        <f>'Atomic Red Team'!$P57</f>
        <v>1</v>
      </c>
      <c r="X67" s="93">
        <f t="shared" si="86"/>
        <v>1.0056710775047266</v>
      </c>
      <c r="Y67" s="86">
        <f>INDEX('UmfrageWerte berechnung'!$A:$Z, MATCH(U$3, 'UmfrageWerte berechnung'!$A:$A, 0), MATCH($K67, 'UmfrageWerte berechnung'!$1:$1, 0))</f>
        <v>1.1666666666666667</v>
      </c>
      <c r="Z67" s="84">
        <f t="shared" si="74"/>
        <v>1.3611111111111114</v>
      </c>
      <c r="AA67" s="84">
        <f t="shared" si="75"/>
        <v>1.1666666666666667</v>
      </c>
      <c r="AB67" s="84">
        <f t="shared" si="76"/>
        <v>1.0056710775047266</v>
      </c>
      <c r="AE67" s="21"/>
      <c r="AF67" s="121">
        <f>'Atomic Red Team'!$P57</f>
        <v>1</v>
      </c>
      <c r="AG67" s="93">
        <f t="shared" si="87"/>
        <v>0.94323144104803514</v>
      </c>
      <c r="AH67" s="86">
        <f>INDEX('UmfrageWerte berechnung'!$A:$Z, MATCH(AD$3, 'UmfrageWerte berechnung'!$A:$A, 0), MATCH($K67, 'UmfrageWerte berechnung'!$1:$1, 0))</f>
        <v>1.125</v>
      </c>
      <c r="AI67" s="84">
        <f t="shared" si="78"/>
        <v>1.265625</v>
      </c>
      <c r="AJ67" s="84">
        <f t="shared" si="79"/>
        <v>1.125</v>
      </c>
      <c r="AK67" s="84">
        <f t="shared" si="80"/>
        <v>0.94323144104803514</v>
      </c>
      <c r="AL67" s="66"/>
      <c r="AN67" s="21"/>
      <c r="AO67" s="121">
        <f>'Atomic Red Team'!$P57</f>
        <v>1</v>
      </c>
      <c r="AP67" s="93">
        <f t="shared" si="88"/>
        <v>1.0140449438202248</v>
      </c>
      <c r="AQ67" s="86">
        <f>INDEX('UmfrageWerte berechnung'!$A:$Z, MATCH(AM$3, 'UmfrageWerte berechnung'!$A:$A, 0), MATCH($K67, 'UmfrageWerte berechnung'!$1:$1, 0))</f>
        <v>1.1875</v>
      </c>
      <c r="AR67" s="84">
        <f t="shared" si="82"/>
        <v>1.41015625</v>
      </c>
      <c r="AS67" s="84">
        <f t="shared" si="83"/>
        <v>1.1875</v>
      </c>
      <c r="AT67" s="84">
        <f t="shared" si="84"/>
        <v>1.0140449438202248</v>
      </c>
    </row>
    <row r="68" spans="1:46">
      <c r="B68" s="22"/>
      <c r="C68" s="121">
        <f>'Atomic Red Team'!$P58</f>
        <v>0</v>
      </c>
      <c r="D68" s="93">
        <f t="shared" si="5"/>
        <v>0</v>
      </c>
      <c r="E68" s="86">
        <f>INDEX('UmfrageWerte berechnung'!$A:$Z, MATCH(A$3, 'UmfrageWerte berechnung'!$A:$A, 0), MATCH($K68, 'UmfrageWerte berechnung'!$1:$1, 0))</f>
        <v>0.8</v>
      </c>
      <c r="F68" s="84">
        <f t="shared" si="6"/>
        <v>0</v>
      </c>
      <c r="G68" s="84">
        <f t="shared" si="7"/>
        <v>0</v>
      </c>
      <c r="H68" s="84">
        <f t="shared" si="68"/>
        <v>0.6641179683233206</v>
      </c>
      <c r="I68" s="93"/>
      <c r="K68" s="93" t="s">
        <v>241</v>
      </c>
      <c r="L68"/>
      <c r="M68" s="22"/>
      <c r="N68" s="121">
        <f>'Atomic Red Team'!$P58</f>
        <v>0</v>
      </c>
      <c r="O68" s="93">
        <f t="shared" si="85"/>
        <v>0</v>
      </c>
      <c r="P68" s="86">
        <f>INDEX('UmfrageWerte berechnung'!$A:$Z, MATCH(L$3, 'UmfrageWerte berechnung'!$A:$A, 0), MATCH($K68, 'UmfrageWerte berechnung'!$1:$1, 0))</f>
        <v>0.8125</v>
      </c>
      <c r="Q68" s="84">
        <f t="shared" si="70"/>
        <v>0</v>
      </c>
      <c r="R68" s="84">
        <f t="shared" si="71"/>
        <v>0</v>
      </c>
      <c r="S68" s="84">
        <f t="shared" si="72"/>
        <v>0.71750181554103121</v>
      </c>
      <c r="V68" s="22"/>
      <c r="W68" s="121">
        <f>'Atomic Red Team'!$P58</f>
        <v>0</v>
      </c>
      <c r="X68" s="93">
        <f t="shared" si="86"/>
        <v>0</v>
      </c>
      <c r="Y68" s="86">
        <f>INDEX('UmfrageWerte berechnung'!$A:$Z, MATCH(U$3, 'UmfrageWerte berechnung'!$A:$A, 0), MATCH($K68, 'UmfrageWerte berechnung'!$1:$1, 0))</f>
        <v>0.75</v>
      </c>
      <c r="Z68" s="84">
        <f t="shared" si="74"/>
        <v>0</v>
      </c>
      <c r="AA68" s="84">
        <f t="shared" si="75"/>
        <v>0</v>
      </c>
      <c r="AB68" s="84">
        <f t="shared" si="76"/>
        <v>0.64650283553875276</v>
      </c>
      <c r="AE68" s="22"/>
      <c r="AF68" s="121">
        <f>'Atomic Red Team'!$P58</f>
        <v>0</v>
      </c>
      <c r="AG68" s="93">
        <f t="shared" si="87"/>
        <v>0</v>
      </c>
      <c r="AH68" s="86">
        <f>INDEX('UmfrageWerte berechnung'!$A:$Z, MATCH(AD$3, 'UmfrageWerte berechnung'!$A:$A, 0), MATCH($K68, 'UmfrageWerte berechnung'!$1:$1, 0))</f>
        <v>0.91666666666666663</v>
      </c>
      <c r="AI68" s="84">
        <f t="shared" si="78"/>
        <v>0</v>
      </c>
      <c r="AJ68" s="84">
        <f t="shared" si="79"/>
        <v>0</v>
      </c>
      <c r="AK68" s="84">
        <f t="shared" si="80"/>
        <v>0.76855895196506563</v>
      </c>
      <c r="AL68" s="66"/>
      <c r="AN68" s="22"/>
      <c r="AO68" s="121">
        <f>'Atomic Red Team'!$P58</f>
        <v>0</v>
      </c>
      <c r="AP68" s="93">
        <f t="shared" si="88"/>
        <v>0</v>
      </c>
      <c r="AQ68" s="86">
        <f>INDEX('UmfrageWerte berechnung'!$A:$Z, MATCH(AM$3, 'UmfrageWerte berechnung'!$A:$A, 0), MATCH($K68, 'UmfrageWerte berechnung'!$1:$1, 0))</f>
        <v>0.625</v>
      </c>
      <c r="AR68" s="84">
        <f t="shared" si="82"/>
        <v>0</v>
      </c>
      <c r="AS68" s="84">
        <f t="shared" si="83"/>
        <v>0</v>
      </c>
      <c r="AT68" s="84">
        <f t="shared" si="84"/>
        <v>0.5337078651685393</v>
      </c>
    </row>
    <row r="69" spans="1:46">
      <c r="B69" s="5"/>
      <c r="C69" s="121">
        <f>'Atomic Red Team'!$P59</f>
        <v>3</v>
      </c>
      <c r="D69" s="93">
        <f t="shared" si="5"/>
        <v>2.4904423812124525</v>
      </c>
      <c r="E69" s="86">
        <f>INDEX('UmfrageWerte berechnung'!$A:$Z, MATCH(A$3, 'UmfrageWerte berechnung'!$A:$A, 0), MATCH($K69, 'UmfrageWerte berechnung'!$1:$1, 0))</f>
        <v>1</v>
      </c>
      <c r="F69" s="84">
        <f t="shared" si="6"/>
        <v>3</v>
      </c>
      <c r="G69" s="84">
        <f t="shared" si="7"/>
        <v>3</v>
      </c>
      <c r="H69" s="84">
        <f t="shared" si="68"/>
        <v>0.83014746040415077</v>
      </c>
      <c r="I69" s="93"/>
      <c r="K69" s="93" t="s">
        <v>389</v>
      </c>
      <c r="L69"/>
      <c r="M69" s="5"/>
      <c r="N69" s="121">
        <f>'Atomic Red Team'!$P59</f>
        <v>3</v>
      </c>
      <c r="O69" s="93">
        <f t="shared" si="85"/>
        <v>2.4836601307189543</v>
      </c>
      <c r="P69" s="86">
        <f>INDEX('UmfrageWerte berechnung'!$A:$Z, MATCH(L$3, 'UmfrageWerte berechnung'!$A:$A, 0), MATCH($K69, 'UmfrageWerte berechnung'!$1:$1, 0))</f>
        <v>0.9375</v>
      </c>
      <c r="Q69" s="84">
        <f t="shared" si="70"/>
        <v>2.63671875</v>
      </c>
      <c r="R69" s="84">
        <f t="shared" si="71"/>
        <v>2.8125</v>
      </c>
      <c r="S69" s="84">
        <f t="shared" si="72"/>
        <v>0.82788671023965144</v>
      </c>
      <c r="V69" s="5"/>
      <c r="W69" s="121">
        <f>'Atomic Red Team'!$P59</f>
        <v>3</v>
      </c>
      <c r="X69" s="93">
        <f t="shared" si="86"/>
        <v>2.3705103969754271</v>
      </c>
      <c r="Y69" s="86">
        <f>INDEX('UmfrageWerte berechnung'!$A:$Z, MATCH(U$3, 'UmfrageWerte berechnung'!$A:$A, 0), MATCH($K69, 'UmfrageWerte berechnung'!$1:$1, 0))</f>
        <v>0.91666666666666663</v>
      </c>
      <c r="Z69" s="84">
        <f t="shared" si="74"/>
        <v>2.520833333333333</v>
      </c>
      <c r="AA69" s="84">
        <f t="shared" si="75"/>
        <v>2.75</v>
      </c>
      <c r="AB69" s="84">
        <f t="shared" si="76"/>
        <v>0.79017013232514233</v>
      </c>
      <c r="AE69" s="5"/>
      <c r="AF69" s="121">
        <f>'Atomic Red Team'!$P59</f>
        <v>3</v>
      </c>
      <c r="AG69" s="93">
        <f t="shared" si="87"/>
        <v>3.3537117903930138</v>
      </c>
      <c r="AH69" s="86">
        <f>INDEX('UmfrageWerte berechnung'!$A:$Z, MATCH(AD$3, 'UmfrageWerte berechnung'!$A:$A, 0), MATCH($K69, 'UmfrageWerte berechnung'!$1:$1, 0))</f>
        <v>1.3333333333333333</v>
      </c>
      <c r="AI69" s="84">
        <f t="shared" si="78"/>
        <v>5.333333333333333</v>
      </c>
      <c r="AJ69" s="84">
        <f t="shared" si="79"/>
        <v>4</v>
      </c>
      <c r="AK69" s="84">
        <f t="shared" si="80"/>
        <v>1.1179039301310045</v>
      </c>
      <c r="AL69" s="66"/>
      <c r="AN69" s="5"/>
      <c r="AO69" s="121">
        <f>'Atomic Red Team'!$P59</f>
        <v>3</v>
      </c>
      <c r="AP69" s="93">
        <f t="shared" si="88"/>
        <v>2.8820224719101124</v>
      </c>
      <c r="AQ69" s="86">
        <f>INDEX('UmfrageWerte berechnung'!$A:$Z, MATCH(AM$3, 'UmfrageWerte berechnung'!$A:$A, 0), MATCH($K69, 'UmfrageWerte berechnung'!$1:$1, 0))</f>
        <v>1.125</v>
      </c>
      <c r="AR69" s="84">
        <f t="shared" si="82"/>
        <v>3.796875</v>
      </c>
      <c r="AS69" s="84">
        <f t="shared" si="83"/>
        <v>3.375</v>
      </c>
      <c r="AT69" s="84">
        <f t="shared" si="84"/>
        <v>0.9606741573033708</v>
      </c>
    </row>
    <row r="70" spans="1:46">
      <c r="B70" s="5"/>
      <c r="C70" s="122">
        <f>'Atomic Red Team'!$P60</f>
        <v>0</v>
      </c>
      <c r="D70" s="84">
        <f t="shared" si="5"/>
        <v>0</v>
      </c>
      <c r="E70" s="84">
        <f>INDEX('UmfrageWerte berechnung'!$A:$Z, MATCH(A$3, 'UmfrageWerte berechnung'!$A:$A, 0), MATCH($K70, 'UmfrageWerte berechnung'!$1:$1, 0))</f>
        <v>1</v>
      </c>
      <c r="F70" s="86">
        <f t="shared" si="6"/>
        <v>0</v>
      </c>
      <c r="G70" s="84">
        <f t="shared" si="7"/>
        <v>0</v>
      </c>
      <c r="H70" s="84">
        <f t="shared" si="68"/>
        <v>0.83014746040415077</v>
      </c>
      <c r="I70" s="93"/>
      <c r="K70" s="93" t="s">
        <v>389</v>
      </c>
      <c r="L70"/>
      <c r="M70" s="5"/>
      <c r="N70" s="122">
        <f>'Atomic Red Team'!$P60</f>
        <v>0</v>
      </c>
      <c r="O70" s="84">
        <f t="shared" si="85"/>
        <v>0</v>
      </c>
      <c r="P70" s="84">
        <f>INDEX('UmfrageWerte berechnung'!$A:$Z, MATCH(L$3, 'UmfrageWerte berechnung'!$A:$A, 0), MATCH($K70, 'UmfrageWerte berechnung'!$1:$1, 0))</f>
        <v>0.9375</v>
      </c>
      <c r="Q70" s="86">
        <f t="shared" si="70"/>
        <v>0</v>
      </c>
      <c r="R70" s="84">
        <f t="shared" si="71"/>
        <v>0</v>
      </c>
      <c r="S70" s="84">
        <f t="shared" si="72"/>
        <v>0.82788671023965144</v>
      </c>
      <c r="V70" s="5"/>
      <c r="W70" s="122">
        <f>'Atomic Red Team'!$P60</f>
        <v>0</v>
      </c>
      <c r="X70" s="84">
        <f t="shared" si="86"/>
        <v>0</v>
      </c>
      <c r="Y70" s="84">
        <f>INDEX('UmfrageWerte berechnung'!$A:$Z, MATCH(U$3, 'UmfrageWerte berechnung'!$A:$A, 0), MATCH($K70, 'UmfrageWerte berechnung'!$1:$1, 0))</f>
        <v>0.91666666666666663</v>
      </c>
      <c r="Z70" s="86">
        <f t="shared" si="74"/>
        <v>0</v>
      </c>
      <c r="AA70" s="84">
        <f t="shared" si="75"/>
        <v>0</v>
      </c>
      <c r="AB70" s="84">
        <f t="shared" si="76"/>
        <v>0.79017013232514233</v>
      </c>
      <c r="AE70" s="5"/>
      <c r="AF70" s="122">
        <f>'Atomic Red Team'!$P60</f>
        <v>0</v>
      </c>
      <c r="AG70" s="84">
        <f t="shared" si="87"/>
        <v>0</v>
      </c>
      <c r="AH70" s="84">
        <f>INDEX('UmfrageWerte berechnung'!$A:$Z, MATCH(AD$3, 'UmfrageWerte berechnung'!$A:$A, 0), MATCH($K70, 'UmfrageWerte berechnung'!$1:$1, 0))</f>
        <v>1.3333333333333333</v>
      </c>
      <c r="AI70" s="86">
        <f t="shared" si="78"/>
        <v>0</v>
      </c>
      <c r="AJ70" s="84">
        <f t="shared" si="79"/>
        <v>0</v>
      </c>
      <c r="AK70" s="84">
        <f t="shared" si="80"/>
        <v>1.1179039301310045</v>
      </c>
      <c r="AL70" s="66"/>
      <c r="AN70" s="5"/>
      <c r="AO70" s="122">
        <f>'Atomic Red Team'!$P60</f>
        <v>0</v>
      </c>
      <c r="AP70" s="84">
        <f t="shared" si="88"/>
        <v>0</v>
      </c>
      <c r="AQ70" s="84">
        <f>INDEX('UmfrageWerte berechnung'!$A:$Z, MATCH(AM$3, 'UmfrageWerte berechnung'!$A:$A, 0), MATCH($K70, 'UmfrageWerte berechnung'!$1:$1, 0))</f>
        <v>1.125</v>
      </c>
      <c r="AR70" s="86">
        <f t="shared" si="82"/>
        <v>0</v>
      </c>
      <c r="AS70" s="84">
        <f t="shared" si="83"/>
        <v>0</v>
      </c>
      <c r="AT70" s="84">
        <f t="shared" si="84"/>
        <v>0.9606741573033708</v>
      </c>
    </row>
    <row r="71" spans="1:46">
      <c r="B71" t="s">
        <v>475</v>
      </c>
      <c r="C71" s="77">
        <f t="shared" ref="C71:H71" si="89">SUM(C52:C70)</f>
        <v>17</v>
      </c>
      <c r="D71" s="69">
        <f t="shared" si="89"/>
        <v>17.101037684325501</v>
      </c>
      <c r="E71" s="90">
        <f t="shared" si="89"/>
        <v>20.400000000000002</v>
      </c>
      <c r="F71" s="90">
        <f t="shared" si="89"/>
        <v>25.234999999999999</v>
      </c>
      <c r="G71" s="85">
        <f t="shared" si="89"/>
        <v>20.6</v>
      </c>
      <c r="H71" s="85">
        <f t="shared" si="89"/>
        <v>16.935008192244673</v>
      </c>
      <c r="I71" s="93"/>
      <c r="K71" s="93">
        <v>0</v>
      </c>
      <c r="L71"/>
      <c r="M71" t="s">
        <v>475</v>
      </c>
      <c r="N71" s="77">
        <f t="shared" ref="N71:S71" si="90">SUM(N52:N70)</f>
        <v>17</v>
      </c>
      <c r="O71" s="69">
        <f t="shared" si="90"/>
        <v>17.054466230936825</v>
      </c>
      <c r="P71" s="90">
        <f t="shared" si="90"/>
        <v>19.25</v>
      </c>
      <c r="Q71" s="90">
        <f t="shared" si="90"/>
        <v>22.31640625</v>
      </c>
      <c r="R71" s="85">
        <f t="shared" si="90"/>
        <v>19.3125</v>
      </c>
      <c r="S71" s="85">
        <f t="shared" si="90"/>
        <v>16.999273783587512</v>
      </c>
      <c r="V71" t="s">
        <v>475</v>
      </c>
      <c r="W71" s="77">
        <f t="shared" ref="W71:AB71" si="91">SUM(W52:W70)</f>
        <v>17</v>
      </c>
      <c r="X71" s="69">
        <f t="shared" si="91"/>
        <v>17.240075614366738</v>
      </c>
      <c r="Y71" s="90">
        <f t="shared" si="91"/>
        <v>19.166666666666668</v>
      </c>
      <c r="Z71" s="90">
        <f t="shared" si="91"/>
        <v>24.111111111111107</v>
      </c>
      <c r="AA71" s="85">
        <f t="shared" si="91"/>
        <v>20</v>
      </c>
      <c r="AB71" s="85">
        <f t="shared" si="91"/>
        <v>16.521739130434788</v>
      </c>
      <c r="AE71" t="s">
        <v>475</v>
      </c>
      <c r="AF71" s="77">
        <f t="shared" ref="AF71:AK71" si="92">SUM(AF52:AF70)</f>
        <v>17</v>
      </c>
      <c r="AG71" s="69">
        <f t="shared" si="92"/>
        <v>18.759825327510917</v>
      </c>
      <c r="AH71" s="90">
        <f t="shared" si="92"/>
        <v>21.208333333333332</v>
      </c>
      <c r="AI71" s="90">
        <f t="shared" si="92"/>
        <v>29.942708333333332</v>
      </c>
      <c r="AJ71" s="85">
        <f t="shared" si="92"/>
        <v>22.375</v>
      </c>
      <c r="AK71" s="85">
        <f t="shared" si="92"/>
        <v>17.781659388646286</v>
      </c>
      <c r="AL71" s="66"/>
      <c r="AN71" t="s">
        <v>475</v>
      </c>
      <c r="AO71" s="77">
        <f t="shared" ref="AO71:AT71" si="93">SUM(AO52:AO70)</f>
        <v>17</v>
      </c>
      <c r="AP71" s="69">
        <f t="shared" si="93"/>
        <v>17.292134831460672</v>
      </c>
      <c r="AQ71" s="90">
        <f t="shared" si="93"/>
        <v>18.5625</v>
      </c>
      <c r="AR71" s="90">
        <f t="shared" si="93"/>
        <v>24.4765625</v>
      </c>
      <c r="AS71" s="85">
        <f t="shared" si="93"/>
        <v>20.25</v>
      </c>
      <c r="AT71" s="85">
        <f t="shared" si="93"/>
        <v>15.851123595505618</v>
      </c>
    </row>
    <row r="72" spans="1:46">
      <c r="B72" t="s">
        <v>476</v>
      </c>
      <c r="C72" s="57">
        <v>57</v>
      </c>
      <c r="D72" s="89"/>
      <c r="E72" s="96">
        <f>COUNT(E52:E70)*1.5</f>
        <v>27</v>
      </c>
      <c r="F72" s="89">
        <f>C72*5^2</f>
        <v>1425</v>
      </c>
      <c r="G72" s="87">
        <f>C72*1.5</f>
        <v>85.5</v>
      </c>
      <c r="H72" s="87"/>
      <c r="I72" s="93"/>
      <c r="K72" s="93">
        <v>0</v>
      </c>
      <c r="L72"/>
      <c r="M72" t="s">
        <v>476</v>
      </c>
      <c r="N72" s="57">
        <v>57</v>
      </c>
      <c r="O72" s="89"/>
      <c r="P72" s="96">
        <f>COUNT(P52:P70)*5</f>
        <v>90</v>
      </c>
      <c r="Q72" s="89">
        <f>N72*5^2</f>
        <v>1425</v>
      </c>
      <c r="R72" s="87">
        <f>N72*1.5</f>
        <v>85.5</v>
      </c>
      <c r="S72" s="87"/>
      <c r="V72" t="s">
        <v>476</v>
      </c>
      <c r="W72" s="57">
        <v>57</v>
      </c>
      <c r="X72" s="89"/>
      <c r="Y72" s="96">
        <f>COUNT(Y52:Y70)*5</f>
        <v>90</v>
      </c>
      <c r="Z72" s="89">
        <f>W72*5^2</f>
        <v>1425</v>
      </c>
      <c r="AA72" s="87">
        <f>W72*1.5</f>
        <v>85.5</v>
      </c>
      <c r="AB72" s="87"/>
      <c r="AE72" t="s">
        <v>476</v>
      </c>
      <c r="AF72" s="57">
        <v>57</v>
      </c>
      <c r="AG72" s="89"/>
      <c r="AH72" s="96">
        <f>COUNT(AH52:AH70)*5</f>
        <v>90</v>
      </c>
      <c r="AI72" s="89">
        <f>AF72*5^2</f>
        <v>1425</v>
      </c>
      <c r="AJ72" s="87">
        <f>AF72*1.5</f>
        <v>85.5</v>
      </c>
      <c r="AK72" s="87"/>
      <c r="AL72" s="57"/>
      <c r="AN72" t="s">
        <v>476</v>
      </c>
      <c r="AO72" s="57">
        <v>57</v>
      </c>
      <c r="AP72" s="89"/>
      <c r="AQ72" s="96">
        <f>COUNT(AQ52:AQ70)*5</f>
        <v>90</v>
      </c>
      <c r="AR72" s="89">
        <f>AO72*5^2</f>
        <v>1425</v>
      </c>
      <c r="AS72" s="87">
        <f>AO72*1.5</f>
        <v>85.5</v>
      </c>
      <c r="AT72" s="87"/>
    </row>
    <row r="73" spans="1:46">
      <c r="C73" s="69"/>
      <c r="D73" s="86"/>
      <c r="E73" s="95"/>
      <c r="H73" s="84"/>
      <c r="I73" s="93"/>
      <c r="K73" s="93">
        <v>0</v>
      </c>
      <c r="L73"/>
      <c r="N73" s="69"/>
      <c r="O73" s="86"/>
      <c r="P73" s="95"/>
      <c r="Q73" s="86"/>
      <c r="R73" s="84"/>
      <c r="S73" s="84"/>
      <c r="W73" s="69"/>
      <c r="X73" s="86"/>
      <c r="Y73" s="95"/>
      <c r="Z73" s="86"/>
      <c r="AA73" s="84"/>
      <c r="AB73" s="84"/>
      <c r="AF73" s="69"/>
      <c r="AG73" s="86"/>
      <c r="AH73" s="95"/>
      <c r="AI73" s="86"/>
      <c r="AJ73" s="84"/>
      <c r="AK73" s="84"/>
      <c r="AL73" s="66"/>
      <c r="AO73" s="69"/>
      <c r="AP73" s="86"/>
      <c r="AQ73" s="95"/>
      <c r="AR73" s="86"/>
      <c r="AS73" s="84"/>
      <c r="AT73" s="84"/>
    </row>
    <row r="74" spans="1:46">
      <c r="C74" s="66"/>
      <c r="D74" s="86"/>
      <c r="H74" s="84"/>
      <c r="I74" s="93"/>
      <c r="K74" s="93">
        <v>0</v>
      </c>
      <c r="L74"/>
      <c r="N74" s="66"/>
      <c r="O74" s="86"/>
      <c r="P74" s="93"/>
      <c r="Q74" s="86"/>
      <c r="R74" s="84"/>
      <c r="S74" s="84"/>
      <c r="W74" s="66"/>
      <c r="X74" s="86"/>
      <c r="Y74" s="93"/>
      <c r="Z74" s="86"/>
      <c r="AA74" s="84"/>
      <c r="AB74" s="84"/>
      <c r="AF74" s="66"/>
      <c r="AG74" s="86"/>
      <c r="AH74" s="93"/>
      <c r="AI74" s="86"/>
      <c r="AJ74" s="84"/>
      <c r="AK74" s="84"/>
      <c r="AL74" s="66"/>
      <c r="AO74" s="66"/>
      <c r="AP74" s="86"/>
      <c r="AQ74" s="93"/>
      <c r="AR74" s="86"/>
      <c r="AS74" s="84"/>
      <c r="AT74" s="84"/>
    </row>
    <row r="75" spans="1:46">
      <c r="C75" s="67"/>
      <c r="D75" s="86"/>
      <c r="H75" s="84"/>
      <c r="I75" s="93"/>
      <c r="K75" s="93">
        <v>0</v>
      </c>
      <c r="L75"/>
      <c r="N75" s="67"/>
      <c r="O75" s="86"/>
      <c r="P75" s="93"/>
      <c r="Q75" s="86"/>
      <c r="R75" s="84"/>
      <c r="S75" s="84"/>
      <c r="W75" s="67"/>
      <c r="X75" s="86"/>
      <c r="Y75" s="93"/>
      <c r="Z75" s="86"/>
      <c r="AA75" s="84"/>
      <c r="AB75" s="84"/>
      <c r="AF75" s="67"/>
      <c r="AG75" s="86"/>
      <c r="AH75" s="93"/>
      <c r="AI75" s="86"/>
      <c r="AJ75" s="84"/>
      <c r="AK75" s="84"/>
      <c r="AL75" s="66"/>
      <c r="AO75" s="67"/>
      <c r="AP75" s="86"/>
      <c r="AQ75" s="93"/>
      <c r="AR75" s="86"/>
      <c r="AS75" s="84"/>
      <c r="AT75" s="84"/>
    </row>
    <row r="76" spans="1:46">
      <c r="B76" s="16"/>
      <c r="C76" s="66"/>
      <c r="D76" s="113"/>
      <c r="E76" s="90"/>
      <c r="F76" s="85"/>
      <c r="G76" s="85"/>
      <c r="H76" s="85"/>
      <c r="I76" s="93"/>
      <c r="L76"/>
      <c r="M76" s="16"/>
      <c r="N76" s="66"/>
      <c r="O76" s="113"/>
      <c r="P76" s="90"/>
      <c r="Q76" s="85"/>
      <c r="R76" s="85"/>
      <c r="S76" s="85"/>
      <c r="V76" s="16"/>
      <c r="W76" s="66"/>
      <c r="X76" s="113"/>
      <c r="Y76" s="90"/>
      <c r="Z76" s="85"/>
      <c r="AA76" s="85"/>
      <c r="AB76" s="85"/>
      <c r="AE76" s="16"/>
      <c r="AF76" s="66"/>
      <c r="AG76" s="113"/>
      <c r="AH76" s="90"/>
      <c r="AI76" s="85"/>
      <c r="AJ76" s="85"/>
      <c r="AK76" s="85"/>
      <c r="AL76" s="66"/>
      <c r="AN76" s="16"/>
      <c r="AO76" s="66"/>
      <c r="AP76" s="113"/>
      <c r="AQ76" s="90"/>
      <c r="AR76" s="85"/>
      <c r="AS76" s="85"/>
      <c r="AT76" s="85"/>
    </row>
    <row r="77" spans="1:46" ht="21">
      <c r="A77" s="19" t="s">
        <v>105</v>
      </c>
      <c r="C77" s="66"/>
      <c r="D77" s="92"/>
      <c r="E77" s="86"/>
      <c r="F77" s="84"/>
      <c r="H77" s="84"/>
      <c r="I77" s="93"/>
      <c r="L77" s="19"/>
      <c r="N77" s="66"/>
      <c r="O77" s="92"/>
      <c r="P77" s="86"/>
      <c r="Q77" s="84"/>
      <c r="R77" s="84"/>
      <c r="S77" s="84"/>
      <c r="T77" s="19"/>
      <c r="U77" s="19"/>
      <c r="W77" s="66"/>
      <c r="X77" s="92"/>
      <c r="Y77" s="86"/>
      <c r="Z77" s="84"/>
      <c r="AA77" s="84"/>
      <c r="AB77" s="84"/>
      <c r="AD77" s="19"/>
      <c r="AF77" s="66"/>
      <c r="AG77" s="92"/>
      <c r="AH77" s="86"/>
      <c r="AI77" s="84"/>
      <c r="AJ77" s="84"/>
      <c r="AK77" s="84"/>
      <c r="AL77" s="66"/>
      <c r="AM77" s="19"/>
      <c r="AO77" s="66"/>
      <c r="AP77" s="92"/>
      <c r="AQ77" s="86"/>
      <c r="AR77" s="84"/>
      <c r="AS77" s="84"/>
      <c r="AT77" s="84"/>
    </row>
    <row r="78" spans="1:46">
      <c r="C78" s="66">
        <f>'Atomic Red Team'!$P67</f>
        <v>3</v>
      </c>
      <c r="D78" s="92">
        <f t="shared" ref="D78:D113" si="94">H78*C78</f>
        <v>3.113052976515565</v>
      </c>
      <c r="E78" s="86">
        <f>INDEX('UmfrageWerte berechnung'!$A:$AL, MATCH(A$3, 'UmfrageWerte berechnung'!$A:$A, 0), MATCH($K78, 'UmfrageWerte berechnung'!$1:$1, 0))</f>
        <v>1.25</v>
      </c>
      <c r="F78" s="84">
        <f t="shared" ref="F78:F113" si="95">(E78^2)*C78</f>
        <v>4.6875</v>
      </c>
      <c r="G78" s="84">
        <f t="shared" ref="G78:G113" si="96">E78*C78</f>
        <v>3.75</v>
      </c>
      <c r="H78" s="84">
        <f t="shared" ref="H78:H113" si="97">E78/(H$120/H$119)</f>
        <v>1.0376843255051884</v>
      </c>
      <c r="I78" s="93"/>
      <c r="K78" s="93" t="s">
        <v>225</v>
      </c>
      <c r="L78"/>
      <c r="N78" s="66">
        <f>'Atomic Red Team'!$P67</f>
        <v>3</v>
      </c>
      <c r="O78" s="92">
        <f t="shared" ref="O78:O113" si="98">S78*N78</f>
        <v>3.3115468409586057</v>
      </c>
      <c r="P78" s="86">
        <f>INDEX('UmfrageWerte berechnung'!$A:$AL, MATCH(L$3, 'UmfrageWerte berechnung'!$A:$A, 0), MATCH($K78, 'UmfrageWerte berechnung'!$1:$1, 0))</f>
        <v>1.25</v>
      </c>
      <c r="Q78" s="84">
        <f t="shared" ref="Q78:Q113" si="99">(P78^2)*N78</f>
        <v>4.6875</v>
      </c>
      <c r="R78" s="84">
        <f t="shared" ref="R78:R113" si="100">P78*N78</f>
        <v>3.75</v>
      </c>
      <c r="S78" s="84">
        <f t="shared" ref="S78:S113" si="101">P78/(S$120/S$119)</f>
        <v>1.1038489469862018</v>
      </c>
      <c r="W78" s="66">
        <f>'Atomic Red Team'!$P67</f>
        <v>3</v>
      </c>
      <c r="X78" s="92">
        <f t="shared" ref="X78:X113" si="102">AB78*W78</f>
        <v>3.2325141776937638</v>
      </c>
      <c r="Y78" s="86">
        <f>INDEX('UmfrageWerte berechnung'!$A:$AL, MATCH(U$3, 'UmfrageWerte berechnung'!$A:$A, 0), MATCH($K78, 'UmfrageWerte berechnung'!$1:$1, 0))</f>
        <v>1.25</v>
      </c>
      <c r="Z78" s="84">
        <f t="shared" ref="Z78:Z113" si="103">(Y78^2)*W78</f>
        <v>4.6875</v>
      </c>
      <c r="AA78" s="84">
        <f t="shared" ref="AA78:AA113" si="104">Y78*W78</f>
        <v>3.75</v>
      </c>
      <c r="AB78" s="84">
        <f t="shared" ref="AB78:AB113" si="105">Y78/(AB$120/AB$119)</f>
        <v>1.0775047258979213</v>
      </c>
      <c r="AF78" s="66">
        <f>'Atomic Red Team'!$P67</f>
        <v>3</v>
      </c>
      <c r="AG78" s="92">
        <f t="shared" ref="AG78:AG113" si="106">AK78*AF78</f>
        <v>2.986899563318778</v>
      </c>
      <c r="AH78" s="86">
        <f>INDEX('UmfrageWerte berechnung'!$A:$AL, MATCH(AD$3, 'UmfrageWerte berechnung'!$A:$A, 0), MATCH($K78, 'UmfrageWerte berechnung'!$1:$1, 0))</f>
        <v>1.1875</v>
      </c>
      <c r="AI78" s="84">
        <f t="shared" ref="AI78:AI113" si="107">(AH78^2)*AF78</f>
        <v>4.23046875</v>
      </c>
      <c r="AJ78" s="84">
        <f t="shared" ref="AJ78:AJ113" si="108">AH78*AF78</f>
        <v>3.5625</v>
      </c>
      <c r="AK78" s="84">
        <f t="shared" ref="AK78:AK113" si="109">AH78/(AK$120/AK$119)</f>
        <v>0.99563318777292598</v>
      </c>
      <c r="AL78" s="66"/>
      <c r="AO78" s="66">
        <f>'Atomic Red Team'!$P67</f>
        <v>3</v>
      </c>
      <c r="AP78" s="92">
        <f t="shared" ref="AP78:AP113" si="110">AT78*AO78</f>
        <v>2.7219101123595508</v>
      </c>
      <c r="AQ78" s="86">
        <f>INDEX('UmfrageWerte berechnung'!$A:$AL, MATCH(AM$3, 'UmfrageWerte berechnung'!$A:$A, 0), MATCH($K78, 'UmfrageWerte berechnung'!$1:$1, 0))</f>
        <v>1.0625</v>
      </c>
      <c r="AR78" s="84">
        <f t="shared" ref="AR78:AR113" si="111">(AQ78^2)*AO78</f>
        <v>3.38671875</v>
      </c>
      <c r="AS78" s="84">
        <f t="shared" ref="AS78:AS113" si="112">AQ78*AO78</f>
        <v>3.1875</v>
      </c>
      <c r="AT78" s="84">
        <f t="shared" ref="AT78:AT113" si="113">AQ78/(AT$120/AT$119)</f>
        <v>0.90730337078651691</v>
      </c>
    </row>
    <row r="79" spans="1:46">
      <c r="B79" s="4"/>
      <c r="C79" s="66">
        <f>'Atomic Red Team'!$P68</f>
        <v>3</v>
      </c>
      <c r="D79" s="92">
        <f t="shared" si="94"/>
        <v>3.3620972146368109</v>
      </c>
      <c r="E79" s="86">
        <f>INDEX('UmfrageWerte berechnung'!$A:$AL, MATCH(A$3, 'UmfrageWerte berechnung'!$A:$A, 0), MATCH($K79, 'UmfrageWerte berechnung'!$1:$1, 0))</f>
        <v>1.35</v>
      </c>
      <c r="F79" s="84">
        <f t="shared" si="95"/>
        <v>5.4675000000000011</v>
      </c>
      <c r="G79" s="84">
        <f t="shared" si="96"/>
        <v>4.0500000000000007</v>
      </c>
      <c r="H79" s="84">
        <f t="shared" si="97"/>
        <v>1.1206990715456036</v>
      </c>
      <c r="I79" s="93"/>
      <c r="K79" s="93" t="s">
        <v>390</v>
      </c>
      <c r="L79"/>
      <c r="M79" s="4"/>
      <c r="N79" s="66">
        <f>'Atomic Red Team'!$P68</f>
        <v>3</v>
      </c>
      <c r="O79" s="92">
        <f t="shared" si="98"/>
        <v>2.6492374727668846</v>
      </c>
      <c r="P79" s="86">
        <f>INDEX('UmfrageWerte berechnung'!$A:$AL, MATCH(L$3, 'UmfrageWerte berechnung'!$A:$A, 0), MATCH($K79, 'UmfrageWerte berechnung'!$1:$1, 0))</f>
        <v>1</v>
      </c>
      <c r="Q79" s="84">
        <f t="shared" si="99"/>
        <v>3</v>
      </c>
      <c r="R79" s="84">
        <f t="shared" si="100"/>
        <v>3</v>
      </c>
      <c r="S79" s="84">
        <f t="shared" si="101"/>
        <v>0.88307915758896149</v>
      </c>
      <c r="V79" s="4"/>
      <c r="W79" s="66">
        <f>'Atomic Red Team'!$P68</f>
        <v>3</v>
      </c>
      <c r="X79" s="92">
        <f t="shared" si="102"/>
        <v>3.0170132325141799</v>
      </c>
      <c r="Y79" s="86">
        <f>INDEX('UmfrageWerte berechnung'!$A:$AL, MATCH(U$3, 'UmfrageWerte berechnung'!$A:$A, 0), MATCH($K79, 'UmfrageWerte berechnung'!$1:$1, 0))</f>
        <v>1.1666666666666667</v>
      </c>
      <c r="Z79" s="84">
        <f t="shared" si="103"/>
        <v>4.0833333333333339</v>
      </c>
      <c r="AA79" s="84">
        <f t="shared" si="104"/>
        <v>3.5</v>
      </c>
      <c r="AB79" s="84">
        <f t="shared" si="105"/>
        <v>1.0056710775047266</v>
      </c>
      <c r="AE79" s="4"/>
      <c r="AF79" s="66">
        <f>'Atomic Red Team'!$P68</f>
        <v>3</v>
      </c>
      <c r="AG79" s="92">
        <f t="shared" si="106"/>
        <v>2.2008733624454155</v>
      </c>
      <c r="AH79" s="86">
        <f>INDEX('UmfrageWerte berechnung'!$A:$AL, MATCH(AD$3, 'UmfrageWerte berechnung'!$A:$A, 0), MATCH($K79, 'UmfrageWerte berechnung'!$1:$1, 0))</f>
        <v>0.875</v>
      </c>
      <c r="AI79" s="84">
        <f t="shared" si="107"/>
        <v>2.296875</v>
      </c>
      <c r="AJ79" s="84">
        <f t="shared" si="108"/>
        <v>2.625</v>
      </c>
      <c r="AK79" s="84">
        <f t="shared" si="109"/>
        <v>0.73362445414847177</v>
      </c>
      <c r="AL79" s="66"/>
      <c r="AN79" s="4"/>
      <c r="AO79" s="66">
        <f>'Atomic Red Team'!$P68</f>
        <v>3</v>
      </c>
      <c r="AP79" s="92">
        <f t="shared" si="110"/>
        <v>3.3623595505617976</v>
      </c>
      <c r="AQ79" s="86">
        <f>INDEX('UmfrageWerte berechnung'!$A:$AL, MATCH(AM$3, 'UmfrageWerte berechnung'!$A:$A, 0), MATCH($K79, 'UmfrageWerte berechnung'!$1:$1, 0))</f>
        <v>1.3125</v>
      </c>
      <c r="AR79" s="84">
        <f t="shared" si="111"/>
        <v>5.16796875</v>
      </c>
      <c r="AS79" s="84">
        <f t="shared" si="112"/>
        <v>3.9375</v>
      </c>
      <c r="AT79" s="84">
        <f t="shared" si="113"/>
        <v>1.1207865168539326</v>
      </c>
    </row>
    <row r="80" spans="1:46">
      <c r="B80" s="4"/>
      <c r="C80" s="66"/>
      <c r="D80" s="92"/>
      <c r="E80" s="86"/>
      <c r="F80" s="84"/>
      <c r="H80" s="84"/>
      <c r="I80" s="93"/>
      <c r="L80"/>
      <c r="M80" s="4"/>
      <c r="N80" s="66"/>
      <c r="O80" s="92"/>
      <c r="P80" s="86"/>
      <c r="Q80" s="84"/>
      <c r="R80" s="84"/>
      <c r="S80" s="84"/>
      <c r="V80" s="4"/>
      <c r="W80" s="66"/>
      <c r="X80" s="92"/>
      <c r="Y80" s="86"/>
      <c r="Z80" s="84"/>
      <c r="AA80" s="84"/>
      <c r="AB80" s="84"/>
      <c r="AE80" s="4"/>
      <c r="AF80" s="66"/>
      <c r="AG80" s="92"/>
      <c r="AH80" s="86"/>
      <c r="AI80" s="84"/>
      <c r="AJ80" s="84"/>
      <c r="AK80" s="84"/>
      <c r="AL80" s="66"/>
      <c r="AN80" s="4"/>
      <c r="AO80" s="66"/>
      <c r="AP80" s="92"/>
      <c r="AQ80" s="86"/>
      <c r="AR80" s="84"/>
      <c r="AS80" s="84"/>
      <c r="AT80" s="84"/>
    </row>
    <row r="81" spans="2:46">
      <c r="B81" s="4"/>
      <c r="C81" s="66"/>
      <c r="D81" s="92"/>
      <c r="E81" s="86"/>
      <c r="F81" s="84"/>
      <c r="H81" s="84"/>
      <c r="I81" s="93"/>
      <c r="L81"/>
      <c r="M81" s="4"/>
      <c r="N81" s="66"/>
      <c r="O81" s="92"/>
      <c r="P81" s="86"/>
      <c r="Q81" s="84"/>
      <c r="R81" s="84"/>
      <c r="S81" s="84"/>
      <c r="V81" s="4"/>
      <c r="W81" s="66"/>
      <c r="X81" s="92"/>
      <c r="Y81" s="86"/>
      <c r="Z81" s="84"/>
      <c r="AA81" s="84"/>
      <c r="AB81" s="84"/>
      <c r="AE81" s="4"/>
      <c r="AF81" s="66"/>
      <c r="AG81" s="92"/>
      <c r="AH81" s="86"/>
      <c r="AI81" s="84"/>
      <c r="AJ81" s="84"/>
      <c r="AK81" s="84"/>
      <c r="AL81" s="66"/>
      <c r="AN81" s="4"/>
      <c r="AO81" s="66"/>
      <c r="AP81" s="92"/>
      <c r="AQ81" s="86"/>
      <c r="AR81" s="84"/>
      <c r="AS81" s="84"/>
      <c r="AT81" s="84"/>
    </row>
    <row r="82" spans="2:46">
      <c r="B82" s="4"/>
      <c r="C82" s="66">
        <f>'Atomic Red Team'!$P71</f>
        <v>0</v>
      </c>
      <c r="D82" s="92">
        <f t="shared" si="94"/>
        <v>0</v>
      </c>
      <c r="E82" s="86">
        <f>INDEX('UmfrageWerte berechnung'!$A:$AL, MATCH(A$3, 'UmfrageWerte berechnung'!$A:$A, 0), MATCH($K82, 'UmfrageWerte berechnung'!$1:$1, 0))</f>
        <v>1.35</v>
      </c>
      <c r="F82" s="84">
        <f t="shared" si="95"/>
        <v>0</v>
      </c>
      <c r="G82" s="84">
        <f t="shared" si="96"/>
        <v>0</v>
      </c>
      <c r="H82" s="84">
        <f t="shared" si="97"/>
        <v>1.1206990715456036</v>
      </c>
      <c r="I82" s="93"/>
      <c r="K82" s="93" t="s">
        <v>390</v>
      </c>
      <c r="L82"/>
      <c r="M82" s="4"/>
      <c r="N82" s="66">
        <f>'Atomic Red Team'!$P71</f>
        <v>0</v>
      </c>
      <c r="O82" s="92">
        <f t="shared" si="98"/>
        <v>0</v>
      </c>
      <c r="P82" s="86">
        <f>INDEX('UmfrageWerte berechnung'!$A:$AL, MATCH(L$3, 'UmfrageWerte berechnung'!$A:$A, 0), MATCH($K82, 'UmfrageWerte berechnung'!$1:$1, 0))</f>
        <v>1</v>
      </c>
      <c r="Q82" s="84">
        <f t="shared" si="99"/>
        <v>0</v>
      </c>
      <c r="R82" s="84">
        <f t="shared" si="100"/>
        <v>0</v>
      </c>
      <c r="S82" s="84">
        <f t="shared" si="101"/>
        <v>0.88307915758896149</v>
      </c>
      <c r="V82" s="4"/>
      <c r="W82" s="66">
        <f>'Atomic Red Team'!$P71</f>
        <v>0</v>
      </c>
      <c r="X82" s="92">
        <f t="shared" si="102"/>
        <v>0</v>
      </c>
      <c r="Y82" s="86">
        <f>INDEX('UmfrageWerte berechnung'!$A:$AL, MATCH(U$3, 'UmfrageWerte berechnung'!$A:$A, 0), MATCH($K82, 'UmfrageWerte berechnung'!$1:$1, 0))</f>
        <v>1.1666666666666667</v>
      </c>
      <c r="Z82" s="84">
        <f t="shared" si="103"/>
        <v>0</v>
      </c>
      <c r="AA82" s="84">
        <f t="shared" si="104"/>
        <v>0</v>
      </c>
      <c r="AB82" s="84">
        <f t="shared" si="105"/>
        <v>1.0056710775047266</v>
      </c>
      <c r="AE82" s="4"/>
      <c r="AF82" s="66">
        <f>'Atomic Red Team'!$P71</f>
        <v>0</v>
      </c>
      <c r="AG82" s="92">
        <f t="shared" si="106"/>
        <v>0</v>
      </c>
      <c r="AH82" s="86">
        <f>INDEX('UmfrageWerte berechnung'!$A:$AL, MATCH(AD$3, 'UmfrageWerte berechnung'!$A:$A, 0), MATCH($K82, 'UmfrageWerte berechnung'!$1:$1, 0))</f>
        <v>0.875</v>
      </c>
      <c r="AI82" s="84">
        <f t="shared" si="107"/>
        <v>0</v>
      </c>
      <c r="AJ82" s="84">
        <f t="shared" si="108"/>
        <v>0</v>
      </c>
      <c r="AK82" s="84">
        <f t="shared" si="109"/>
        <v>0.73362445414847177</v>
      </c>
      <c r="AL82" s="66"/>
      <c r="AN82" s="4"/>
      <c r="AO82" s="66">
        <f>'Atomic Red Team'!$P71</f>
        <v>0</v>
      </c>
      <c r="AP82" s="92">
        <f t="shared" si="110"/>
        <v>0</v>
      </c>
      <c r="AQ82" s="86">
        <f>INDEX('UmfrageWerte berechnung'!$A:$AL, MATCH(AM$3, 'UmfrageWerte berechnung'!$A:$A, 0), MATCH($K82, 'UmfrageWerte berechnung'!$1:$1, 0))</f>
        <v>1.3125</v>
      </c>
      <c r="AR82" s="84">
        <f t="shared" si="111"/>
        <v>0</v>
      </c>
      <c r="AS82" s="84">
        <f t="shared" si="112"/>
        <v>0</v>
      </c>
      <c r="AT82" s="84">
        <f t="shared" si="113"/>
        <v>1.1207865168539326</v>
      </c>
    </row>
    <row r="83" spans="2:46">
      <c r="B83" s="4"/>
      <c r="C83" s="66"/>
      <c r="D83" s="92"/>
      <c r="E83" s="86"/>
      <c r="F83" s="84"/>
      <c r="H83" s="84"/>
      <c r="I83" s="93"/>
      <c r="L83"/>
      <c r="M83" s="4"/>
      <c r="N83" s="66"/>
      <c r="O83" s="92"/>
      <c r="P83" s="86"/>
      <c r="Q83" s="84"/>
      <c r="R83" s="84"/>
      <c r="S83" s="84"/>
      <c r="V83" s="4"/>
      <c r="W83" s="66"/>
      <c r="X83" s="92"/>
      <c r="Y83" s="86"/>
      <c r="Z83" s="84"/>
      <c r="AA83" s="84"/>
      <c r="AB83" s="84"/>
      <c r="AE83" s="4"/>
      <c r="AF83" s="66"/>
      <c r="AG83" s="92"/>
      <c r="AH83" s="86"/>
      <c r="AI83" s="84"/>
      <c r="AJ83" s="84"/>
      <c r="AK83" s="84"/>
      <c r="AL83" s="66"/>
      <c r="AN83" s="4"/>
      <c r="AO83" s="66"/>
      <c r="AP83" s="92"/>
      <c r="AQ83" s="86"/>
      <c r="AR83" s="84"/>
      <c r="AS83" s="84"/>
      <c r="AT83" s="84"/>
    </row>
    <row r="84" spans="2:46">
      <c r="B84" s="4"/>
      <c r="C84" s="66">
        <f>'Atomic Red Team'!$P73</f>
        <v>0</v>
      </c>
      <c r="D84" s="92">
        <f t="shared" si="94"/>
        <v>0</v>
      </c>
      <c r="E84" s="86">
        <f>INDEX('UmfrageWerte berechnung'!$A:$AL, MATCH(A$3, 'UmfrageWerte berechnung'!$A:$A, 0), MATCH($K84, 'UmfrageWerte berechnung'!$1:$1, 0))</f>
        <v>1.35</v>
      </c>
      <c r="F84" s="84">
        <f t="shared" si="95"/>
        <v>0</v>
      </c>
      <c r="G84" s="84">
        <f t="shared" si="96"/>
        <v>0</v>
      </c>
      <c r="H84" s="84">
        <f t="shared" si="97"/>
        <v>1.1206990715456036</v>
      </c>
      <c r="I84" s="93"/>
      <c r="K84" s="93" t="s">
        <v>390</v>
      </c>
      <c r="L84"/>
      <c r="M84" s="4"/>
      <c r="N84" s="66">
        <f>'Atomic Red Team'!$P73</f>
        <v>0</v>
      </c>
      <c r="O84" s="92">
        <f t="shared" si="98"/>
        <v>0</v>
      </c>
      <c r="P84" s="86">
        <f>INDEX('UmfrageWerte berechnung'!$A:$AL, MATCH(L$3, 'UmfrageWerte berechnung'!$A:$A, 0), MATCH($K84, 'UmfrageWerte berechnung'!$1:$1, 0))</f>
        <v>1</v>
      </c>
      <c r="Q84" s="84">
        <f t="shared" si="99"/>
        <v>0</v>
      </c>
      <c r="R84" s="84">
        <f t="shared" si="100"/>
        <v>0</v>
      </c>
      <c r="S84" s="84">
        <f t="shared" si="101"/>
        <v>0.88307915758896149</v>
      </c>
      <c r="V84" s="4"/>
      <c r="W84" s="66">
        <f>'Atomic Red Team'!$P73</f>
        <v>0</v>
      </c>
      <c r="X84" s="92">
        <f t="shared" si="102"/>
        <v>0</v>
      </c>
      <c r="Y84" s="86">
        <f>INDEX('UmfrageWerte berechnung'!$A:$AL, MATCH(U$3, 'UmfrageWerte berechnung'!$A:$A, 0), MATCH($K84, 'UmfrageWerte berechnung'!$1:$1, 0))</f>
        <v>1.1666666666666667</v>
      </c>
      <c r="Z84" s="84">
        <f t="shared" si="103"/>
        <v>0</v>
      </c>
      <c r="AA84" s="84">
        <f t="shared" si="104"/>
        <v>0</v>
      </c>
      <c r="AB84" s="84">
        <f t="shared" si="105"/>
        <v>1.0056710775047266</v>
      </c>
      <c r="AE84" s="4"/>
      <c r="AF84" s="66">
        <f>'Atomic Red Team'!$P73</f>
        <v>0</v>
      </c>
      <c r="AG84" s="92">
        <f t="shared" si="106"/>
        <v>0</v>
      </c>
      <c r="AH84" s="86">
        <f>INDEX('UmfrageWerte berechnung'!$A:$AL, MATCH(AD$3, 'UmfrageWerte berechnung'!$A:$A, 0), MATCH($K84, 'UmfrageWerte berechnung'!$1:$1, 0))</f>
        <v>0.875</v>
      </c>
      <c r="AI84" s="84">
        <f t="shared" si="107"/>
        <v>0</v>
      </c>
      <c r="AJ84" s="84">
        <f t="shared" si="108"/>
        <v>0</v>
      </c>
      <c r="AK84" s="84">
        <f t="shared" si="109"/>
        <v>0.73362445414847177</v>
      </c>
      <c r="AL84" s="66"/>
      <c r="AN84" s="4"/>
      <c r="AO84" s="66">
        <f>'Atomic Red Team'!$P73</f>
        <v>0</v>
      </c>
      <c r="AP84" s="92">
        <f t="shared" si="110"/>
        <v>0</v>
      </c>
      <c r="AQ84" s="86">
        <f>INDEX('UmfrageWerte berechnung'!$A:$AL, MATCH(AM$3, 'UmfrageWerte berechnung'!$A:$A, 0), MATCH($K84, 'UmfrageWerte berechnung'!$1:$1, 0))</f>
        <v>1.3125</v>
      </c>
      <c r="AR84" s="84">
        <f t="shared" si="111"/>
        <v>0</v>
      </c>
      <c r="AS84" s="84">
        <f t="shared" si="112"/>
        <v>0</v>
      </c>
      <c r="AT84" s="84">
        <f t="shared" si="113"/>
        <v>1.1207865168539326</v>
      </c>
    </row>
    <row r="85" spans="2:46">
      <c r="B85" s="4"/>
      <c r="C85" s="66">
        <f>'Atomic Red Team'!$P74</f>
        <v>0</v>
      </c>
      <c r="D85" s="92">
        <f t="shared" si="94"/>
        <v>0</v>
      </c>
      <c r="E85" s="86">
        <f>INDEX('UmfrageWerte berechnung'!$A:$AL, MATCH(A$3, 'UmfrageWerte berechnung'!$A:$A, 0), MATCH($K85, 'UmfrageWerte berechnung'!$1:$1, 0))</f>
        <v>1.35</v>
      </c>
      <c r="F85" s="84">
        <f t="shared" si="95"/>
        <v>0</v>
      </c>
      <c r="G85" s="84">
        <f t="shared" si="96"/>
        <v>0</v>
      </c>
      <c r="H85" s="84">
        <f t="shared" si="97"/>
        <v>1.1206990715456036</v>
      </c>
      <c r="I85" s="93"/>
      <c r="K85" s="93" t="s">
        <v>390</v>
      </c>
      <c r="L85"/>
      <c r="M85" s="4"/>
      <c r="N85" s="66">
        <f>'Atomic Red Team'!$P74</f>
        <v>0</v>
      </c>
      <c r="O85" s="92">
        <f t="shared" si="98"/>
        <v>0</v>
      </c>
      <c r="P85" s="86">
        <f>INDEX('UmfrageWerte berechnung'!$A:$AL, MATCH(L$3, 'UmfrageWerte berechnung'!$A:$A, 0), MATCH($K85, 'UmfrageWerte berechnung'!$1:$1, 0))</f>
        <v>1</v>
      </c>
      <c r="Q85" s="84">
        <f t="shared" si="99"/>
        <v>0</v>
      </c>
      <c r="R85" s="84">
        <f t="shared" si="100"/>
        <v>0</v>
      </c>
      <c r="S85" s="84">
        <f t="shared" si="101"/>
        <v>0.88307915758896149</v>
      </c>
      <c r="V85" s="4"/>
      <c r="W85" s="66">
        <f>'Atomic Red Team'!$P74</f>
        <v>0</v>
      </c>
      <c r="X85" s="92">
        <f t="shared" si="102"/>
        <v>0</v>
      </c>
      <c r="Y85" s="86">
        <f>INDEX('UmfrageWerte berechnung'!$A:$AL, MATCH(U$3, 'UmfrageWerte berechnung'!$A:$A, 0), MATCH($K85, 'UmfrageWerte berechnung'!$1:$1, 0))</f>
        <v>1.1666666666666667</v>
      </c>
      <c r="Z85" s="84">
        <f t="shared" si="103"/>
        <v>0</v>
      </c>
      <c r="AA85" s="84">
        <f t="shared" si="104"/>
        <v>0</v>
      </c>
      <c r="AB85" s="84">
        <f t="shared" si="105"/>
        <v>1.0056710775047266</v>
      </c>
      <c r="AE85" s="4"/>
      <c r="AF85" s="66">
        <f>'Atomic Red Team'!$P74</f>
        <v>0</v>
      </c>
      <c r="AG85" s="92">
        <f t="shared" si="106"/>
        <v>0</v>
      </c>
      <c r="AH85" s="86">
        <f>INDEX('UmfrageWerte berechnung'!$A:$AL, MATCH(AD$3, 'UmfrageWerte berechnung'!$A:$A, 0), MATCH($K85, 'UmfrageWerte berechnung'!$1:$1, 0))</f>
        <v>0.875</v>
      </c>
      <c r="AI85" s="84">
        <f t="shared" si="107"/>
        <v>0</v>
      </c>
      <c r="AJ85" s="84">
        <f t="shared" si="108"/>
        <v>0</v>
      </c>
      <c r="AK85" s="84">
        <f t="shared" si="109"/>
        <v>0.73362445414847177</v>
      </c>
      <c r="AL85" s="66"/>
      <c r="AN85" s="4"/>
      <c r="AO85" s="66">
        <f>'Atomic Red Team'!$P74</f>
        <v>0</v>
      </c>
      <c r="AP85" s="92">
        <f t="shared" si="110"/>
        <v>0</v>
      </c>
      <c r="AQ85" s="86">
        <f>INDEX('UmfrageWerte berechnung'!$A:$AL, MATCH(AM$3, 'UmfrageWerte berechnung'!$A:$A, 0), MATCH($K85, 'UmfrageWerte berechnung'!$1:$1, 0))</f>
        <v>1.3125</v>
      </c>
      <c r="AR85" s="84">
        <f t="shared" si="111"/>
        <v>0</v>
      </c>
      <c r="AS85" s="84">
        <f t="shared" si="112"/>
        <v>0</v>
      </c>
      <c r="AT85" s="84">
        <f t="shared" si="113"/>
        <v>1.1207865168539326</v>
      </c>
    </row>
    <row r="86" spans="2:46">
      <c r="B86" s="12"/>
      <c r="C86" s="66">
        <f>'Atomic Red Team'!$P75</f>
        <v>3</v>
      </c>
      <c r="D86" s="92">
        <f t="shared" si="94"/>
        <v>2.4904423812124525</v>
      </c>
      <c r="E86" s="86">
        <f>INDEX('UmfrageWerte berechnung'!$A:$AL, MATCH(A$3, 'UmfrageWerte berechnung'!$A:$A, 0), MATCH($K86, 'UmfrageWerte berechnung'!$1:$1, 0))</f>
        <v>1</v>
      </c>
      <c r="F86" s="84">
        <f t="shared" si="95"/>
        <v>3</v>
      </c>
      <c r="G86" s="84">
        <f t="shared" si="96"/>
        <v>3</v>
      </c>
      <c r="H86" s="84">
        <f t="shared" si="97"/>
        <v>0.83014746040415077</v>
      </c>
      <c r="I86" s="93"/>
      <c r="K86" s="93" t="s">
        <v>377</v>
      </c>
      <c r="L86"/>
      <c r="M86" s="12"/>
      <c r="N86" s="66">
        <f>'Atomic Red Team'!$P75</f>
        <v>3</v>
      </c>
      <c r="O86" s="92">
        <f t="shared" si="98"/>
        <v>2.318082788671024</v>
      </c>
      <c r="P86" s="86">
        <f>INDEX('UmfrageWerte berechnung'!$A:$AL, MATCH(L$3, 'UmfrageWerte berechnung'!$A:$A, 0), MATCH($K86, 'UmfrageWerte berechnung'!$1:$1, 0))</f>
        <v>0.875</v>
      </c>
      <c r="Q86" s="84">
        <f t="shared" si="99"/>
        <v>2.296875</v>
      </c>
      <c r="R86" s="84">
        <f t="shared" si="100"/>
        <v>2.625</v>
      </c>
      <c r="S86" s="84">
        <f t="shared" si="101"/>
        <v>0.77269426289034138</v>
      </c>
      <c r="V86" s="12"/>
      <c r="W86" s="66">
        <f>'Atomic Red Team'!$P75</f>
        <v>3</v>
      </c>
      <c r="X86" s="92">
        <f t="shared" si="102"/>
        <v>3.0170132325141799</v>
      </c>
      <c r="Y86" s="86">
        <f>INDEX('UmfrageWerte berechnung'!$A:$AL, MATCH(U$3, 'UmfrageWerte berechnung'!$A:$A, 0), MATCH($K86, 'UmfrageWerte berechnung'!$1:$1, 0))</f>
        <v>1.1666666666666667</v>
      </c>
      <c r="Z86" s="84">
        <f t="shared" si="103"/>
        <v>4.0833333333333339</v>
      </c>
      <c r="AA86" s="84">
        <f t="shared" si="104"/>
        <v>3.5</v>
      </c>
      <c r="AB86" s="84">
        <f t="shared" si="105"/>
        <v>1.0056710775047266</v>
      </c>
      <c r="AE86" s="12"/>
      <c r="AF86" s="66">
        <f>'Atomic Red Team'!$P75</f>
        <v>3</v>
      </c>
      <c r="AG86" s="92">
        <f t="shared" si="106"/>
        <v>3.4585152838427957</v>
      </c>
      <c r="AH86" s="86">
        <f>INDEX('UmfrageWerte berechnung'!$A:$AL, MATCH(AD$3, 'UmfrageWerte berechnung'!$A:$A, 0), MATCH($K86, 'UmfrageWerte berechnung'!$1:$1, 0))</f>
        <v>1.375</v>
      </c>
      <c r="AI86" s="84">
        <f t="shared" si="107"/>
        <v>5.671875</v>
      </c>
      <c r="AJ86" s="84">
        <f t="shared" si="108"/>
        <v>4.125</v>
      </c>
      <c r="AK86" s="84">
        <f t="shared" si="109"/>
        <v>1.1528384279475985</v>
      </c>
      <c r="AL86" s="66"/>
      <c r="AN86" s="12"/>
      <c r="AO86" s="66">
        <f>'Atomic Red Team'!$P75</f>
        <v>3</v>
      </c>
      <c r="AP86" s="92">
        <f t="shared" si="110"/>
        <v>2.8820224719101124</v>
      </c>
      <c r="AQ86" s="86">
        <f>INDEX('UmfrageWerte berechnung'!$A:$AL, MATCH(AM$3, 'UmfrageWerte berechnung'!$A:$A, 0), MATCH($K86, 'UmfrageWerte berechnung'!$1:$1, 0))</f>
        <v>1.125</v>
      </c>
      <c r="AR86" s="84">
        <f t="shared" si="111"/>
        <v>3.796875</v>
      </c>
      <c r="AS86" s="84">
        <f t="shared" si="112"/>
        <v>3.375</v>
      </c>
      <c r="AT86" s="84">
        <f t="shared" si="113"/>
        <v>0.9606741573033708</v>
      </c>
    </row>
    <row r="87" spans="2:46">
      <c r="B87" s="12"/>
      <c r="C87" s="66">
        <f>'Atomic Red Team'!$P76</f>
        <v>3</v>
      </c>
      <c r="D87" s="92">
        <f t="shared" si="94"/>
        <v>2.4904423812124525</v>
      </c>
      <c r="E87" s="86">
        <f>INDEX('UmfrageWerte berechnung'!$A:$AL, MATCH(A$3, 'UmfrageWerte berechnung'!$A:$A, 0), MATCH($K87, 'UmfrageWerte berechnung'!$1:$1, 0))</f>
        <v>1</v>
      </c>
      <c r="F87" s="84">
        <f t="shared" si="95"/>
        <v>3</v>
      </c>
      <c r="G87" s="84">
        <f t="shared" si="96"/>
        <v>3</v>
      </c>
      <c r="H87" s="84">
        <f t="shared" si="97"/>
        <v>0.83014746040415077</v>
      </c>
      <c r="I87" s="93"/>
      <c r="K87" s="93" t="s">
        <v>377</v>
      </c>
      <c r="L87"/>
      <c r="M87" s="12"/>
      <c r="N87" s="66">
        <f>'Atomic Red Team'!$P76</f>
        <v>3</v>
      </c>
      <c r="O87" s="92">
        <f t="shared" si="98"/>
        <v>2.318082788671024</v>
      </c>
      <c r="P87" s="86">
        <f>INDEX('UmfrageWerte berechnung'!$A:$AL, MATCH(L$3, 'UmfrageWerte berechnung'!$A:$A, 0), MATCH($K87, 'UmfrageWerte berechnung'!$1:$1, 0))</f>
        <v>0.875</v>
      </c>
      <c r="Q87" s="84">
        <f t="shared" si="99"/>
        <v>2.296875</v>
      </c>
      <c r="R87" s="84">
        <f t="shared" si="100"/>
        <v>2.625</v>
      </c>
      <c r="S87" s="84">
        <f t="shared" si="101"/>
        <v>0.77269426289034138</v>
      </c>
      <c r="V87" s="12"/>
      <c r="W87" s="66">
        <f>'Atomic Red Team'!$P76</f>
        <v>3</v>
      </c>
      <c r="X87" s="92">
        <f t="shared" si="102"/>
        <v>3.0170132325141799</v>
      </c>
      <c r="Y87" s="86">
        <f>INDEX('UmfrageWerte berechnung'!$A:$AL, MATCH(U$3, 'UmfrageWerte berechnung'!$A:$A, 0), MATCH($K87, 'UmfrageWerte berechnung'!$1:$1, 0))</f>
        <v>1.1666666666666667</v>
      </c>
      <c r="Z87" s="84">
        <f t="shared" si="103"/>
        <v>4.0833333333333339</v>
      </c>
      <c r="AA87" s="84">
        <f t="shared" si="104"/>
        <v>3.5</v>
      </c>
      <c r="AB87" s="84">
        <f t="shared" si="105"/>
        <v>1.0056710775047266</v>
      </c>
      <c r="AE87" s="12"/>
      <c r="AF87" s="66">
        <f>'Atomic Red Team'!$P76</f>
        <v>3</v>
      </c>
      <c r="AG87" s="92">
        <f t="shared" si="106"/>
        <v>3.4585152838427957</v>
      </c>
      <c r="AH87" s="86">
        <f>INDEX('UmfrageWerte berechnung'!$A:$AL, MATCH(AD$3, 'UmfrageWerte berechnung'!$A:$A, 0), MATCH($K87, 'UmfrageWerte berechnung'!$1:$1, 0))</f>
        <v>1.375</v>
      </c>
      <c r="AI87" s="84">
        <f t="shared" si="107"/>
        <v>5.671875</v>
      </c>
      <c r="AJ87" s="84">
        <f t="shared" si="108"/>
        <v>4.125</v>
      </c>
      <c r="AK87" s="84">
        <f t="shared" si="109"/>
        <v>1.1528384279475985</v>
      </c>
      <c r="AL87" s="66"/>
      <c r="AN87" s="12"/>
      <c r="AO87" s="66">
        <f>'Atomic Red Team'!$P76</f>
        <v>3</v>
      </c>
      <c r="AP87" s="92">
        <f t="shared" si="110"/>
        <v>2.8820224719101124</v>
      </c>
      <c r="AQ87" s="86">
        <f>INDEX('UmfrageWerte berechnung'!$A:$AL, MATCH(AM$3, 'UmfrageWerte berechnung'!$A:$A, 0), MATCH($K87, 'UmfrageWerte berechnung'!$1:$1, 0))</f>
        <v>1.125</v>
      </c>
      <c r="AR87" s="84">
        <f t="shared" si="111"/>
        <v>3.796875</v>
      </c>
      <c r="AS87" s="84">
        <f t="shared" si="112"/>
        <v>3.375</v>
      </c>
      <c r="AT87" s="84">
        <f t="shared" si="113"/>
        <v>0.9606741573033708</v>
      </c>
    </row>
    <row r="88" spans="2:46">
      <c r="B88" s="12"/>
      <c r="C88" s="66">
        <f>'Atomic Red Team'!$P77</f>
        <v>3</v>
      </c>
      <c r="D88" s="92">
        <f t="shared" si="94"/>
        <v>2.4904423812124525</v>
      </c>
      <c r="E88" s="86">
        <f>INDEX('UmfrageWerte berechnung'!$A:$AL, MATCH(A$3, 'UmfrageWerte berechnung'!$A:$A, 0), MATCH($K88, 'UmfrageWerte berechnung'!$1:$1, 0))</f>
        <v>1</v>
      </c>
      <c r="F88" s="84">
        <f t="shared" si="95"/>
        <v>3</v>
      </c>
      <c r="G88" s="84">
        <f t="shared" si="96"/>
        <v>3</v>
      </c>
      <c r="H88" s="84">
        <f t="shared" si="97"/>
        <v>0.83014746040415077</v>
      </c>
      <c r="I88" s="93"/>
      <c r="K88" s="93" t="s">
        <v>377</v>
      </c>
      <c r="L88"/>
      <c r="M88" s="12"/>
      <c r="N88" s="66">
        <f>'Atomic Red Team'!$P77</f>
        <v>3</v>
      </c>
      <c r="O88" s="92">
        <f t="shared" si="98"/>
        <v>2.318082788671024</v>
      </c>
      <c r="P88" s="86">
        <f>INDEX('UmfrageWerte berechnung'!$A:$AL, MATCH(L$3, 'UmfrageWerte berechnung'!$A:$A, 0), MATCH($K88, 'UmfrageWerte berechnung'!$1:$1, 0))</f>
        <v>0.875</v>
      </c>
      <c r="Q88" s="84">
        <f t="shared" si="99"/>
        <v>2.296875</v>
      </c>
      <c r="R88" s="84">
        <f t="shared" si="100"/>
        <v>2.625</v>
      </c>
      <c r="S88" s="84">
        <f t="shared" si="101"/>
        <v>0.77269426289034138</v>
      </c>
      <c r="V88" s="12"/>
      <c r="W88" s="66">
        <f>'Atomic Red Team'!$P77</f>
        <v>3</v>
      </c>
      <c r="X88" s="92">
        <f t="shared" si="102"/>
        <v>3.0170132325141799</v>
      </c>
      <c r="Y88" s="86">
        <f>INDEX('UmfrageWerte berechnung'!$A:$AL, MATCH(U$3, 'UmfrageWerte berechnung'!$A:$A, 0), MATCH($K88, 'UmfrageWerte berechnung'!$1:$1, 0))</f>
        <v>1.1666666666666667</v>
      </c>
      <c r="Z88" s="84">
        <f t="shared" si="103"/>
        <v>4.0833333333333339</v>
      </c>
      <c r="AA88" s="84">
        <f t="shared" si="104"/>
        <v>3.5</v>
      </c>
      <c r="AB88" s="84">
        <f t="shared" si="105"/>
        <v>1.0056710775047266</v>
      </c>
      <c r="AE88" s="12"/>
      <c r="AF88" s="66">
        <f>'Atomic Red Team'!$P77</f>
        <v>3</v>
      </c>
      <c r="AG88" s="92">
        <f t="shared" si="106"/>
        <v>3.4585152838427957</v>
      </c>
      <c r="AH88" s="86">
        <f>INDEX('UmfrageWerte berechnung'!$A:$AL, MATCH(AD$3, 'UmfrageWerte berechnung'!$A:$A, 0), MATCH($K88, 'UmfrageWerte berechnung'!$1:$1, 0))</f>
        <v>1.375</v>
      </c>
      <c r="AI88" s="84">
        <f t="shared" si="107"/>
        <v>5.671875</v>
      </c>
      <c r="AJ88" s="84">
        <f t="shared" si="108"/>
        <v>4.125</v>
      </c>
      <c r="AK88" s="84">
        <f t="shared" si="109"/>
        <v>1.1528384279475985</v>
      </c>
      <c r="AL88" s="66"/>
      <c r="AN88" s="12"/>
      <c r="AO88" s="66">
        <f>'Atomic Red Team'!$P77</f>
        <v>3</v>
      </c>
      <c r="AP88" s="92">
        <f t="shared" si="110"/>
        <v>2.8820224719101124</v>
      </c>
      <c r="AQ88" s="86">
        <f>INDEX('UmfrageWerte berechnung'!$A:$AL, MATCH(AM$3, 'UmfrageWerte berechnung'!$A:$A, 0), MATCH($K88, 'UmfrageWerte berechnung'!$1:$1, 0))</f>
        <v>1.125</v>
      </c>
      <c r="AR88" s="84">
        <f t="shared" si="111"/>
        <v>3.796875</v>
      </c>
      <c r="AS88" s="84">
        <f t="shared" si="112"/>
        <v>3.375</v>
      </c>
      <c r="AT88" s="84">
        <f t="shared" si="113"/>
        <v>0.9606741573033708</v>
      </c>
    </row>
    <row r="89" spans="2:46">
      <c r="B89" s="6"/>
      <c r="C89" s="66">
        <f>'Atomic Red Team'!$P78</f>
        <v>3</v>
      </c>
      <c r="D89" s="92">
        <f t="shared" si="94"/>
        <v>3.4866193336974325</v>
      </c>
      <c r="E89" s="86">
        <f>INDEX('UmfrageWerte berechnung'!$A:$AL, MATCH(A$3, 'UmfrageWerte berechnung'!$A:$A, 0), MATCH($K89, 'UmfrageWerte berechnung'!$1:$1, 0))</f>
        <v>1.4</v>
      </c>
      <c r="F89" s="84">
        <f t="shared" si="95"/>
        <v>5.879999999999999</v>
      </c>
      <c r="G89" s="84">
        <f t="shared" si="96"/>
        <v>4.1999999999999993</v>
      </c>
      <c r="H89" s="84">
        <f t="shared" si="97"/>
        <v>1.1622064445658109</v>
      </c>
      <c r="I89" s="93"/>
      <c r="K89" s="93" t="s">
        <v>391</v>
      </c>
      <c r="L89"/>
      <c r="M89" s="6"/>
      <c r="N89" s="66">
        <f>'Atomic Red Team'!$P78</f>
        <v>3</v>
      </c>
      <c r="O89" s="92">
        <f t="shared" si="98"/>
        <v>2.9803921568627452</v>
      </c>
      <c r="P89" s="86">
        <f>INDEX('UmfrageWerte berechnung'!$A:$AL, MATCH(L$3, 'UmfrageWerte berechnung'!$A:$A, 0), MATCH($K89, 'UmfrageWerte berechnung'!$1:$1, 0))</f>
        <v>1.125</v>
      </c>
      <c r="Q89" s="84">
        <f t="shared" si="99"/>
        <v>3.796875</v>
      </c>
      <c r="R89" s="84">
        <f t="shared" si="100"/>
        <v>3.375</v>
      </c>
      <c r="S89" s="84">
        <f t="shared" si="101"/>
        <v>0.99346405228758172</v>
      </c>
      <c r="V89" s="6"/>
      <c r="W89" s="66">
        <f>'Atomic Red Team'!$P78</f>
        <v>3</v>
      </c>
      <c r="X89" s="92">
        <f t="shared" si="102"/>
        <v>3.4480151228733482</v>
      </c>
      <c r="Y89" s="86">
        <f>INDEX('UmfrageWerte berechnung'!$A:$AL, MATCH(U$3, 'UmfrageWerte berechnung'!$A:$A, 0), MATCH($K89, 'UmfrageWerte berechnung'!$1:$1, 0))</f>
        <v>1.3333333333333333</v>
      </c>
      <c r="Z89" s="84">
        <f t="shared" si="103"/>
        <v>5.333333333333333</v>
      </c>
      <c r="AA89" s="84">
        <f t="shared" si="104"/>
        <v>4</v>
      </c>
      <c r="AB89" s="84">
        <f t="shared" si="105"/>
        <v>1.1493383742911161</v>
      </c>
      <c r="AE89" s="6"/>
      <c r="AF89" s="66">
        <f>'Atomic Red Team'!$P78</f>
        <v>3</v>
      </c>
      <c r="AG89" s="92">
        <f t="shared" si="106"/>
        <v>3.7729257641921405</v>
      </c>
      <c r="AH89" s="86">
        <f>INDEX('UmfrageWerte berechnung'!$A:$AL, MATCH(AD$3, 'UmfrageWerte berechnung'!$A:$A, 0), MATCH($K89, 'UmfrageWerte berechnung'!$1:$1, 0))</f>
        <v>1.5</v>
      </c>
      <c r="AI89" s="84">
        <f t="shared" si="107"/>
        <v>6.75</v>
      </c>
      <c r="AJ89" s="84">
        <f t="shared" si="108"/>
        <v>4.5</v>
      </c>
      <c r="AK89" s="84">
        <f t="shared" si="109"/>
        <v>1.2576419213973802</v>
      </c>
      <c r="AL89" s="66"/>
      <c r="AN89" s="6"/>
      <c r="AO89" s="66">
        <f>'Atomic Red Team'!$P78</f>
        <v>3</v>
      </c>
      <c r="AP89" s="92">
        <f t="shared" si="110"/>
        <v>3.3623595505617976</v>
      </c>
      <c r="AQ89" s="86">
        <f>INDEX('UmfrageWerte berechnung'!$A:$AL, MATCH(AM$3, 'UmfrageWerte berechnung'!$A:$A, 0), MATCH($K89, 'UmfrageWerte berechnung'!$1:$1, 0))</f>
        <v>1.3125</v>
      </c>
      <c r="AR89" s="84">
        <f t="shared" si="111"/>
        <v>5.16796875</v>
      </c>
      <c r="AS89" s="84">
        <f t="shared" si="112"/>
        <v>3.9375</v>
      </c>
      <c r="AT89" s="84">
        <f t="shared" si="113"/>
        <v>1.1207865168539326</v>
      </c>
    </row>
    <row r="90" spans="2:46">
      <c r="B90" s="6"/>
      <c r="C90" s="66">
        <f>'Atomic Red Team'!$P79</f>
        <v>3</v>
      </c>
      <c r="D90" s="92">
        <f t="shared" si="94"/>
        <v>3.4866193336974325</v>
      </c>
      <c r="E90" s="86">
        <f>INDEX('UmfrageWerte berechnung'!$A:$AL, MATCH(A$3, 'UmfrageWerte berechnung'!$A:$A, 0), MATCH($K90, 'UmfrageWerte berechnung'!$1:$1, 0))</f>
        <v>1.4</v>
      </c>
      <c r="F90" s="84">
        <f t="shared" si="95"/>
        <v>5.879999999999999</v>
      </c>
      <c r="G90" s="84">
        <f t="shared" si="96"/>
        <v>4.1999999999999993</v>
      </c>
      <c r="H90" s="84">
        <f t="shared" si="97"/>
        <v>1.1622064445658109</v>
      </c>
      <c r="I90" s="93"/>
      <c r="K90" s="93" t="s">
        <v>391</v>
      </c>
      <c r="L90"/>
      <c r="M90" s="6"/>
      <c r="N90" s="66">
        <f>'Atomic Red Team'!$P79</f>
        <v>3</v>
      </c>
      <c r="O90" s="92">
        <f t="shared" si="98"/>
        <v>2.9803921568627452</v>
      </c>
      <c r="P90" s="86">
        <f>INDEX('UmfrageWerte berechnung'!$A:$AL, MATCH(L$3, 'UmfrageWerte berechnung'!$A:$A, 0), MATCH($K90, 'UmfrageWerte berechnung'!$1:$1, 0))</f>
        <v>1.125</v>
      </c>
      <c r="Q90" s="84">
        <f t="shared" si="99"/>
        <v>3.796875</v>
      </c>
      <c r="R90" s="84">
        <f t="shared" si="100"/>
        <v>3.375</v>
      </c>
      <c r="S90" s="84">
        <f t="shared" si="101"/>
        <v>0.99346405228758172</v>
      </c>
      <c r="V90" s="6"/>
      <c r="W90" s="66">
        <f>'Atomic Red Team'!$P79</f>
        <v>3</v>
      </c>
      <c r="X90" s="92">
        <f t="shared" si="102"/>
        <v>3.4480151228733482</v>
      </c>
      <c r="Y90" s="86">
        <f>INDEX('UmfrageWerte berechnung'!$A:$AL, MATCH(U$3, 'UmfrageWerte berechnung'!$A:$A, 0), MATCH($K90, 'UmfrageWerte berechnung'!$1:$1, 0))</f>
        <v>1.3333333333333333</v>
      </c>
      <c r="Z90" s="84">
        <f t="shared" si="103"/>
        <v>5.333333333333333</v>
      </c>
      <c r="AA90" s="84">
        <f t="shared" si="104"/>
        <v>4</v>
      </c>
      <c r="AB90" s="84">
        <f t="shared" si="105"/>
        <v>1.1493383742911161</v>
      </c>
      <c r="AE90" s="6"/>
      <c r="AF90" s="66">
        <f>'Atomic Red Team'!$P79</f>
        <v>3</v>
      </c>
      <c r="AG90" s="92">
        <f t="shared" si="106"/>
        <v>3.7729257641921405</v>
      </c>
      <c r="AH90" s="86">
        <f>INDEX('UmfrageWerte berechnung'!$A:$AL, MATCH(AD$3, 'UmfrageWerte berechnung'!$A:$A, 0), MATCH($K90, 'UmfrageWerte berechnung'!$1:$1, 0))</f>
        <v>1.5</v>
      </c>
      <c r="AI90" s="84">
        <f t="shared" si="107"/>
        <v>6.75</v>
      </c>
      <c r="AJ90" s="84">
        <f t="shared" si="108"/>
        <v>4.5</v>
      </c>
      <c r="AK90" s="84">
        <f t="shared" si="109"/>
        <v>1.2576419213973802</v>
      </c>
      <c r="AL90" s="66"/>
      <c r="AN90" s="6"/>
      <c r="AO90" s="66">
        <f>'Atomic Red Team'!$P79</f>
        <v>3</v>
      </c>
      <c r="AP90" s="92">
        <f t="shared" si="110"/>
        <v>3.3623595505617976</v>
      </c>
      <c r="AQ90" s="86">
        <f>INDEX('UmfrageWerte berechnung'!$A:$AL, MATCH(AM$3, 'UmfrageWerte berechnung'!$A:$A, 0), MATCH($K90, 'UmfrageWerte berechnung'!$1:$1, 0))</f>
        <v>1.3125</v>
      </c>
      <c r="AR90" s="84">
        <f t="shared" si="111"/>
        <v>5.16796875</v>
      </c>
      <c r="AS90" s="84">
        <f t="shared" si="112"/>
        <v>3.9375</v>
      </c>
      <c r="AT90" s="84">
        <f t="shared" si="113"/>
        <v>1.1207865168539326</v>
      </c>
    </row>
    <row r="91" spans="2:46">
      <c r="B91" s="6"/>
      <c r="C91" s="66">
        <f>'Atomic Red Team'!$P80</f>
        <v>2</v>
      </c>
      <c r="D91" s="92">
        <f t="shared" si="94"/>
        <v>2.3244128891316218</v>
      </c>
      <c r="E91" s="86">
        <f>INDEX('UmfrageWerte berechnung'!$A:$AL, MATCH(A$3, 'UmfrageWerte berechnung'!$A:$A, 0), MATCH($K91, 'UmfrageWerte berechnung'!$1:$1, 0))</f>
        <v>1.4</v>
      </c>
      <c r="F91" s="84">
        <f t="shared" si="95"/>
        <v>3.9199999999999995</v>
      </c>
      <c r="G91" s="84">
        <f t="shared" si="96"/>
        <v>2.8</v>
      </c>
      <c r="H91" s="84">
        <f t="shared" si="97"/>
        <v>1.1622064445658109</v>
      </c>
      <c r="I91" s="93"/>
      <c r="K91" s="93" t="s">
        <v>391</v>
      </c>
      <c r="L91"/>
      <c r="M91" s="6"/>
      <c r="N91" s="66">
        <f>'Atomic Red Team'!$P80</f>
        <v>2</v>
      </c>
      <c r="O91" s="92">
        <f t="shared" si="98"/>
        <v>1.9869281045751634</v>
      </c>
      <c r="P91" s="86">
        <f>INDEX('UmfrageWerte berechnung'!$A:$AL, MATCH(L$3, 'UmfrageWerte berechnung'!$A:$A, 0), MATCH($K91, 'UmfrageWerte berechnung'!$1:$1, 0))</f>
        <v>1.125</v>
      </c>
      <c r="Q91" s="84">
        <f t="shared" si="99"/>
        <v>2.53125</v>
      </c>
      <c r="R91" s="84">
        <f t="shared" si="100"/>
        <v>2.25</v>
      </c>
      <c r="S91" s="84">
        <f t="shared" si="101"/>
        <v>0.99346405228758172</v>
      </c>
      <c r="V91" s="6"/>
      <c r="W91" s="66">
        <f>'Atomic Red Team'!$P80</f>
        <v>2</v>
      </c>
      <c r="X91" s="92">
        <f t="shared" si="102"/>
        <v>2.2986767485822321</v>
      </c>
      <c r="Y91" s="86">
        <f>INDEX('UmfrageWerte berechnung'!$A:$AL, MATCH(U$3, 'UmfrageWerte berechnung'!$A:$A, 0), MATCH($K91, 'UmfrageWerte berechnung'!$1:$1, 0))</f>
        <v>1.3333333333333333</v>
      </c>
      <c r="Z91" s="84">
        <f t="shared" si="103"/>
        <v>3.5555555555555554</v>
      </c>
      <c r="AA91" s="84">
        <f t="shared" si="104"/>
        <v>2.6666666666666665</v>
      </c>
      <c r="AB91" s="84">
        <f t="shared" si="105"/>
        <v>1.1493383742911161</v>
      </c>
      <c r="AE91" s="6"/>
      <c r="AF91" s="66">
        <f>'Atomic Red Team'!$P80</f>
        <v>2</v>
      </c>
      <c r="AG91" s="92">
        <f t="shared" si="106"/>
        <v>2.5152838427947604</v>
      </c>
      <c r="AH91" s="86">
        <f>INDEX('UmfrageWerte berechnung'!$A:$AL, MATCH(AD$3, 'UmfrageWerte berechnung'!$A:$A, 0), MATCH($K91, 'UmfrageWerte berechnung'!$1:$1, 0))</f>
        <v>1.5</v>
      </c>
      <c r="AI91" s="84">
        <f t="shared" si="107"/>
        <v>4.5</v>
      </c>
      <c r="AJ91" s="84">
        <f t="shared" si="108"/>
        <v>3</v>
      </c>
      <c r="AK91" s="84">
        <f t="shared" si="109"/>
        <v>1.2576419213973802</v>
      </c>
      <c r="AL91" s="66"/>
      <c r="AN91" s="6"/>
      <c r="AO91" s="66">
        <f>'Atomic Red Team'!$P80</f>
        <v>2</v>
      </c>
      <c r="AP91" s="92">
        <f t="shared" si="110"/>
        <v>2.2415730337078652</v>
      </c>
      <c r="AQ91" s="86">
        <f>INDEX('UmfrageWerte berechnung'!$A:$AL, MATCH(AM$3, 'UmfrageWerte berechnung'!$A:$A, 0), MATCH($K91, 'UmfrageWerte berechnung'!$1:$1, 0))</f>
        <v>1.3125</v>
      </c>
      <c r="AR91" s="84">
        <f t="shared" si="111"/>
        <v>3.4453125</v>
      </c>
      <c r="AS91" s="84">
        <f t="shared" si="112"/>
        <v>2.625</v>
      </c>
      <c r="AT91" s="84">
        <f t="shared" si="113"/>
        <v>1.1207865168539326</v>
      </c>
    </row>
    <row r="92" spans="2:46">
      <c r="B92" s="21"/>
      <c r="C92" s="66">
        <f>'Atomic Red Team'!$P81</f>
        <v>3</v>
      </c>
      <c r="D92" s="92">
        <f t="shared" si="94"/>
        <v>3.3620972146368109</v>
      </c>
      <c r="E92" s="86">
        <f>INDEX('UmfrageWerte berechnung'!$A:$AL, MATCH(A$3, 'UmfrageWerte berechnung'!$A:$A, 0), MATCH($K92, 'UmfrageWerte berechnung'!$1:$1, 0))</f>
        <v>1.35</v>
      </c>
      <c r="F92" s="84">
        <f t="shared" si="95"/>
        <v>5.4675000000000011</v>
      </c>
      <c r="G92" s="84">
        <f t="shared" si="96"/>
        <v>4.0500000000000007</v>
      </c>
      <c r="H92" s="84">
        <f t="shared" si="97"/>
        <v>1.1206990715456036</v>
      </c>
      <c r="I92" s="93"/>
      <c r="K92" s="93" t="s">
        <v>379</v>
      </c>
      <c r="L92"/>
      <c r="M92" s="21"/>
      <c r="N92" s="66">
        <f>'Atomic Red Team'!$P81</f>
        <v>3</v>
      </c>
      <c r="O92" s="92">
        <f t="shared" si="98"/>
        <v>3.6427015250544663</v>
      </c>
      <c r="P92" s="86">
        <f>INDEX('UmfrageWerte berechnung'!$A:$AL, MATCH(L$3, 'UmfrageWerte berechnung'!$A:$A, 0), MATCH($K92, 'UmfrageWerte berechnung'!$1:$1, 0))</f>
        <v>1.375</v>
      </c>
      <c r="Q92" s="84">
        <f t="shared" si="99"/>
        <v>5.671875</v>
      </c>
      <c r="R92" s="84">
        <f t="shared" si="100"/>
        <v>4.125</v>
      </c>
      <c r="S92" s="84">
        <f t="shared" si="101"/>
        <v>1.2142338416848222</v>
      </c>
      <c r="V92" s="21"/>
      <c r="W92" s="66">
        <f>'Atomic Red Team'!$P81</f>
        <v>3</v>
      </c>
      <c r="X92" s="92">
        <f t="shared" si="102"/>
        <v>3.4480151228733482</v>
      </c>
      <c r="Y92" s="86">
        <f>INDEX('UmfrageWerte berechnung'!$A:$AL, MATCH(U$3, 'UmfrageWerte berechnung'!$A:$A, 0), MATCH($K92, 'UmfrageWerte berechnung'!$1:$1, 0))</f>
        <v>1.3333333333333333</v>
      </c>
      <c r="Z92" s="84">
        <f t="shared" si="103"/>
        <v>5.333333333333333</v>
      </c>
      <c r="AA92" s="84">
        <f t="shared" si="104"/>
        <v>4</v>
      </c>
      <c r="AB92" s="84">
        <f t="shared" si="105"/>
        <v>1.1493383742911161</v>
      </c>
      <c r="AE92" s="21"/>
      <c r="AF92" s="66">
        <f>'Atomic Red Team'!$P81</f>
        <v>3</v>
      </c>
      <c r="AG92" s="92">
        <f t="shared" si="106"/>
        <v>3.3537117903930138</v>
      </c>
      <c r="AH92" s="86">
        <f>INDEX('UmfrageWerte berechnung'!$A:$AL, MATCH(AD$3, 'UmfrageWerte berechnung'!$A:$A, 0), MATCH($K92, 'UmfrageWerte berechnung'!$1:$1, 0))</f>
        <v>1.3333333333333333</v>
      </c>
      <c r="AI92" s="84">
        <f t="shared" si="107"/>
        <v>5.333333333333333</v>
      </c>
      <c r="AJ92" s="84">
        <f t="shared" si="108"/>
        <v>4</v>
      </c>
      <c r="AK92" s="84">
        <f t="shared" si="109"/>
        <v>1.1179039301310045</v>
      </c>
      <c r="AL92" s="66"/>
      <c r="AN92" s="21"/>
      <c r="AO92" s="66">
        <f>'Atomic Red Team'!$P81</f>
        <v>3</v>
      </c>
      <c r="AP92" s="92">
        <f t="shared" si="110"/>
        <v>3.6825842696629212</v>
      </c>
      <c r="AQ92" s="86">
        <f>INDEX('UmfrageWerte berechnung'!$A:$AL, MATCH(AM$3, 'UmfrageWerte berechnung'!$A:$A, 0), MATCH($K92, 'UmfrageWerte berechnung'!$1:$1, 0))</f>
        <v>1.4375</v>
      </c>
      <c r="AR92" s="84">
        <f t="shared" si="111"/>
        <v>6.19921875</v>
      </c>
      <c r="AS92" s="84">
        <f t="shared" si="112"/>
        <v>4.3125</v>
      </c>
      <c r="AT92" s="84">
        <f t="shared" si="113"/>
        <v>1.2275280898876404</v>
      </c>
    </row>
    <row r="93" spans="2:46">
      <c r="B93" s="21"/>
      <c r="C93" s="66">
        <f>'Atomic Red Team'!$P82</f>
        <v>3</v>
      </c>
      <c r="D93" s="92">
        <f t="shared" si="94"/>
        <v>3.3620972146368109</v>
      </c>
      <c r="E93" s="86">
        <f>INDEX('UmfrageWerte berechnung'!$A:$AL, MATCH(A$3, 'UmfrageWerte berechnung'!$A:$A, 0), MATCH($K93, 'UmfrageWerte berechnung'!$1:$1, 0))</f>
        <v>1.35</v>
      </c>
      <c r="F93" s="84">
        <f t="shared" si="95"/>
        <v>5.4675000000000011</v>
      </c>
      <c r="G93" s="84">
        <f t="shared" si="96"/>
        <v>4.0500000000000007</v>
      </c>
      <c r="H93" s="84">
        <f t="shared" si="97"/>
        <v>1.1206990715456036</v>
      </c>
      <c r="I93" s="93"/>
      <c r="K93" s="93" t="s">
        <v>379</v>
      </c>
      <c r="L93"/>
      <c r="M93" s="21"/>
      <c r="N93" s="66">
        <f>'Atomic Red Team'!$P82</f>
        <v>3</v>
      </c>
      <c r="O93" s="92">
        <f t="shared" si="98"/>
        <v>3.6427015250544663</v>
      </c>
      <c r="P93" s="86">
        <f>INDEX('UmfrageWerte berechnung'!$A:$AL, MATCH(L$3, 'UmfrageWerte berechnung'!$A:$A, 0), MATCH($K93, 'UmfrageWerte berechnung'!$1:$1, 0))</f>
        <v>1.375</v>
      </c>
      <c r="Q93" s="84">
        <f t="shared" si="99"/>
        <v>5.671875</v>
      </c>
      <c r="R93" s="84">
        <f t="shared" si="100"/>
        <v>4.125</v>
      </c>
      <c r="S93" s="84">
        <f t="shared" si="101"/>
        <v>1.2142338416848222</v>
      </c>
      <c r="V93" s="21"/>
      <c r="W93" s="66">
        <f>'Atomic Red Team'!$P82</f>
        <v>3</v>
      </c>
      <c r="X93" s="92">
        <f t="shared" si="102"/>
        <v>3.4480151228733482</v>
      </c>
      <c r="Y93" s="86">
        <f>INDEX('UmfrageWerte berechnung'!$A:$AL, MATCH(U$3, 'UmfrageWerte berechnung'!$A:$A, 0), MATCH($K93, 'UmfrageWerte berechnung'!$1:$1, 0))</f>
        <v>1.3333333333333333</v>
      </c>
      <c r="Z93" s="84">
        <f t="shared" si="103"/>
        <v>5.333333333333333</v>
      </c>
      <c r="AA93" s="84">
        <f t="shared" si="104"/>
        <v>4</v>
      </c>
      <c r="AB93" s="84">
        <f t="shared" si="105"/>
        <v>1.1493383742911161</v>
      </c>
      <c r="AE93" s="21"/>
      <c r="AF93" s="66">
        <f>'Atomic Red Team'!$P82</f>
        <v>3</v>
      </c>
      <c r="AG93" s="92">
        <f t="shared" si="106"/>
        <v>3.3537117903930138</v>
      </c>
      <c r="AH93" s="86">
        <f>INDEX('UmfrageWerte berechnung'!$A:$AL, MATCH(AD$3, 'UmfrageWerte berechnung'!$A:$A, 0), MATCH($K93, 'UmfrageWerte berechnung'!$1:$1, 0))</f>
        <v>1.3333333333333333</v>
      </c>
      <c r="AI93" s="84">
        <f t="shared" si="107"/>
        <v>5.333333333333333</v>
      </c>
      <c r="AJ93" s="84">
        <f t="shared" si="108"/>
        <v>4</v>
      </c>
      <c r="AK93" s="84">
        <f t="shared" si="109"/>
        <v>1.1179039301310045</v>
      </c>
      <c r="AL93" s="66"/>
      <c r="AN93" s="21"/>
      <c r="AO93" s="66">
        <f>'Atomic Red Team'!$P82</f>
        <v>3</v>
      </c>
      <c r="AP93" s="92">
        <f t="shared" si="110"/>
        <v>3.6825842696629212</v>
      </c>
      <c r="AQ93" s="86">
        <f>INDEX('UmfrageWerte berechnung'!$A:$AL, MATCH(AM$3, 'UmfrageWerte berechnung'!$A:$A, 0), MATCH($K93, 'UmfrageWerte berechnung'!$1:$1, 0))</f>
        <v>1.4375</v>
      </c>
      <c r="AR93" s="84">
        <f t="shared" si="111"/>
        <v>6.19921875</v>
      </c>
      <c r="AS93" s="84">
        <f t="shared" si="112"/>
        <v>4.3125</v>
      </c>
      <c r="AT93" s="84">
        <f t="shared" si="113"/>
        <v>1.2275280898876404</v>
      </c>
    </row>
    <row r="94" spans="2:46">
      <c r="B94" s="21"/>
      <c r="C94" s="66">
        <f>'Atomic Red Team'!$P83</f>
        <v>0</v>
      </c>
      <c r="D94" s="92">
        <f t="shared" si="94"/>
        <v>0</v>
      </c>
      <c r="E94" s="86">
        <f>INDEX('UmfrageWerte berechnung'!$A:$AL, MATCH(A$3, 'UmfrageWerte berechnung'!$A:$A, 0), MATCH($K94, 'UmfrageWerte berechnung'!$1:$1, 0))</f>
        <v>1.35</v>
      </c>
      <c r="F94" s="84">
        <f t="shared" si="95"/>
        <v>0</v>
      </c>
      <c r="G94" s="84">
        <f t="shared" si="96"/>
        <v>0</v>
      </c>
      <c r="H94" s="84">
        <f t="shared" si="97"/>
        <v>1.1206990715456036</v>
      </c>
      <c r="I94" s="93"/>
      <c r="K94" s="93" t="s">
        <v>379</v>
      </c>
      <c r="L94"/>
      <c r="M94" s="21"/>
      <c r="N94" s="66">
        <f>'Atomic Red Team'!$P83</f>
        <v>0</v>
      </c>
      <c r="O94" s="92">
        <f t="shared" si="98"/>
        <v>0</v>
      </c>
      <c r="P94" s="86">
        <f>INDEX('UmfrageWerte berechnung'!$A:$AL, MATCH(L$3, 'UmfrageWerte berechnung'!$A:$A, 0), MATCH($K94, 'UmfrageWerte berechnung'!$1:$1, 0))</f>
        <v>1.375</v>
      </c>
      <c r="Q94" s="84">
        <f t="shared" si="99"/>
        <v>0</v>
      </c>
      <c r="R94" s="84">
        <f t="shared" si="100"/>
        <v>0</v>
      </c>
      <c r="S94" s="84">
        <f t="shared" si="101"/>
        <v>1.2142338416848222</v>
      </c>
      <c r="V94" s="21"/>
      <c r="W94" s="66">
        <f>'Atomic Red Team'!$P83</f>
        <v>0</v>
      </c>
      <c r="X94" s="92">
        <f t="shared" si="102"/>
        <v>0</v>
      </c>
      <c r="Y94" s="86">
        <f>INDEX('UmfrageWerte berechnung'!$A:$AL, MATCH(U$3, 'UmfrageWerte berechnung'!$A:$A, 0), MATCH($K94, 'UmfrageWerte berechnung'!$1:$1, 0))</f>
        <v>1.3333333333333333</v>
      </c>
      <c r="Z94" s="84">
        <f t="shared" si="103"/>
        <v>0</v>
      </c>
      <c r="AA94" s="84">
        <f t="shared" si="104"/>
        <v>0</v>
      </c>
      <c r="AB94" s="84">
        <f t="shared" si="105"/>
        <v>1.1493383742911161</v>
      </c>
      <c r="AE94" s="21"/>
      <c r="AF94" s="66">
        <f>'Atomic Red Team'!$P83</f>
        <v>0</v>
      </c>
      <c r="AG94" s="92">
        <f t="shared" si="106"/>
        <v>0</v>
      </c>
      <c r="AH94" s="86">
        <f>INDEX('UmfrageWerte berechnung'!$A:$AL, MATCH(AD$3, 'UmfrageWerte berechnung'!$A:$A, 0), MATCH($K94, 'UmfrageWerte berechnung'!$1:$1, 0))</f>
        <v>1.3333333333333333</v>
      </c>
      <c r="AI94" s="84">
        <f t="shared" si="107"/>
        <v>0</v>
      </c>
      <c r="AJ94" s="84">
        <f t="shared" si="108"/>
        <v>0</v>
      </c>
      <c r="AK94" s="84">
        <f t="shared" si="109"/>
        <v>1.1179039301310045</v>
      </c>
      <c r="AL94" s="66"/>
      <c r="AN94" s="21"/>
      <c r="AO94" s="66">
        <f>'Atomic Red Team'!$P83</f>
        <v>0</v>
      </c>
      <c r="AP94" s="92">
        <f t="shared" si="110"/>
        <v>0</v>
      </c>
      <c r="AQ94" s="86">
        <f>INDEX('UmfrageWerte berechnung'!$A:$AL, MATCH(AM$3, 'UmfrageWerte berechnung'!$A:$A, 0), MATCH($K94, 'UmfrageWerte berechnung'!$1:$1, 0))</f>
        <v>1.4375</v>
      </c>
      <c r="AR94" s="84">
        <f t="shared" si="111"/>
        <v>0</v>
      </c>
      <c r="AS94" s="84">
        <f t="shared" si="112"/>
        <v>0</v>
      </c>
      <c r="AT94" s="84">
        <f t="shared" si="113"/>
        <v>1.2275280898876404</v>
      </c>
    </row>
    <row r="95" spans="2:46">
      <c r="B95" s="22"/>
      <c r="C95" s="66">
        <f>'Atomic Red Team'!$P84</f>
        <v>0</v>
      </c>
      <c r="D95" s="92">
        <f t="shared" si="94"/>
        <v>0</v>
      </c>
      <c r="E95" s="86">
        <f>INDEX('UmfrageWerte berechnung'!$A:$AL, MATCH(A$3, 'UmfrageWerte berechnung'!$A:$A, 0), MATCH($K95, 'UmfrageWerte berechnung'!$1:$1, 0))</f>
        <v>1.4</v>
      </c>
      <c r="F95" s="84">
        <f t="shared" si="95"/>
        <v>0</v>
      </c>
      <c r="G95" s="84">
        <f t="shared" si="96"/>
        <v>0</v>
      </c>
      <c r="H95" s="84">
        <f t="shared" si="97"/>
        <v>1.1622064445658109</v>
      </c>
      <c r="I95" s="93"/>
      <c r="K95" s="93" t="s">
        <v>380</v>
      </c>
      <c r="L95"/>
      <c r="M95" s="22"/>
      <c r="N95" s="66">
        <f>'Atomic Red Team'!$P84</f>
        <v>0</v>
      </c>
      <c r="O95" s="92">
        <f t="shared" si="98"/>
        <v>0</v>
      </c>
      <c r="P95" s="86">
        <f>INDEX('UmfrageWerte berechnung'!$A:$AL, MATCH(L$3, 'UmfrageWerte berechnung'!$A:$A, 0), MATCH($K95, 'UmfrageWerte berechnung'!$1:$1, 0))</f>
        <v>1.3125</v>
      </c>
      <c r="Q95" s="84">
        <f t="shared" si="99"/>
        <v>0</v>
      </c>
      <c r="R95" s="84">
        <f t="shared" si="100"/>
        <v>0</v>
      </c>
      <c r="S95" s="84">
        <f t="shared" si="101"/>
        <v>1.159041394335512</v>
      </c>
      <c r="V95" s="22"/>
      <c r="W95" s="66">
        <f>'Atomic Red Team'!$P84</f>
        <v>0</v>
      </c>
      <c r="X95" s="92">
        <f t="shared" si="102"/>
        <v>0</v>
      </c>
      <c r="Y95" s="86">
        <f>INDEX('UmfrageWerte berechnung'!$A:$AL, MATCH(U$3, 'UmfrageWerte berechnung'!$A:$A, 0), MATCH($K95, 'UmfrageWerte berechnung'!$1:$1, 0))</f>
        <v>1.25</v>
      </c>
      <c r="Z95" s="84">
        <f t="shared" si="103"/>
        <v>0</v>
      </c>
      <c r="AA95" s="84">
        <f t="shared" si="104"/>
        <v>0</v>
      </c>
      <c r="AB95" s="84">
        <f t="shared" si="105"/>
        <v>1.0775047258979213</v>
      </c>
      <c r="AE95" s="22"/>
      <c r="AF95" s="66">
        <f>'Atomic Red Team'!$P84</f>
        <v>0</v>
      </c>
      <c r="AG95" s="92">
        <f t="shared" si="106"/>
        <v>0</v>
      </c>
      <c r="AH95" s="86">
        <f>INDEX('UmfrageWerte berechnung'!$A:$AL, MATCH(AD$3, 'UmfrageWerte berechnung'!$A:$A, 0), MATCH($K95, 'UmfrageWerte berechnung'!$1:$1, 0))</f>
        <v>1.0833333333333333</v>
      </c>
      <c r="AI95" s="84">
        <f t="shared" si="107"/>
        <v>0</v>
      </c>
      <c r="AJ95" s="84">
        <f t="shared" si="108"/>
        <v>0</v>
      </c>
      <c r="AK95" s="84">
        <f t="shared" si="109"/>
        <v>0.90829694323144117</v>
      </c>
      <c r="AL95" s="66"/>
      <c r="AN95" s="22"/>
      <c r="AO95" s="66">
        <f>'Atomic Red Team'!$P84</f>
        <v>0</v>
      </c>
      <c r="AP95" s="92">
        <f t="shared" si="110"/>
        <v>0</v>
      </c>
      <c r="AQ95" s="86">
        <f>INDEX('UmfrageWerte berechnung'!$A:$AL, MATCH(AM$3, 'UmfrageWerte berechnung'!$A:$A, 0), MATCH($K95, 'UmfrageWerte berechnung'!$1:$1, 0))</f>
        <v>1.5</v>
      </c>
      <c r="AR95" s="84">
        <f t="shared" si="111"/>
        <v>0</v>
      </c>
      <c r="AS95" s="84">
        <f t="shared" si="112"/>
        <v>0</v>
      </c>
      <c r="AT95" s="84">
        <f t="shared" si="113"/>
        <v>1.2808988764044944</v>
      </c>
    </row>
    <row r="96" spans="2:46">
      <c r="B96" s="22"/>
      <c r="C96" s="66">
        <f>'Atomic Red Team'!$P85</f>
        <v>3</v>
      </c>
      <c r="D96" s="92">
        <f t="shared" si="94"/>
        <v>3.4866193336974325</v>
      </c>
      <c r="E96" s="86">
        <f>INDEX('UmfrageWerte berechnung'!$A:$AL, MATCH(A$3, 'UmfrageWerte berechnung'!$A:$A, 0), MATCH($K96, 'UmfrageWerte berechnung'!$1:$1, 0))</f>
        <v>1.4</v>
      </c>
      <c r="F96" s="84">
        <f t="shared" si="95"/>
        <v>5.879999999999999</v>
      </c>
      <c r="G96" s="84">
        <f t="shared" si="96"/>
        <v>4.1999999999999993</v>
      </c>
      <c r="H96" s="84">
        <f t="shared" si="97"/>
        <v>1.1622064445658109</v>
      </c>
      <c r="I96" s="93"/>
      <c r="K96" s="93" t="s">
        <v>380</v>
      </c>
      <c r="L96"/>
      <c r="M96" s="22"/>
      <c r="N96" s="66">
        <f>'Atomic Red Team'!$P85</f>
        <v>3</v>
      </c>
      <c r="O96" s="92">
        <f t="shared" si="98"/>
        <v>3.477124183006536</v>
      </c>
      <c r="P96" s="86">
        <f>INDEX('UmfrageWerte berechnung'!$A:$AL, MATCH(L$3, 'UmfrageWerte berechnung'!$A:$A, 0), MATCH($K96, 'UmfrageWerte berechnung'!$1:$1, 0))</f>
        <v>1.3125</v>
      </c>
      <c r="Q96" s="84">
        <f t="shared" si="99"/>
        <v>5.16796875</v>
      </c>
      <c r="R96" s="84">
        <f t="shared" si="100"/>
        <v>3.9375</v>
      </c>
      <c r="S96" s="84">
        <f t="shared" si="101"/>
        <v>1.159041394335512</v>
      </c>
      <c r="V96" s="22"/>
      <c r="W96" s="66">
        <f>'Atomic Red Team'!$P85</f>
        <v>3</v>
      </c>
      <c r="X96" s="92">
        <f t="shared" si="102"/>
        <v>3.2325141776937638</v>
      </c>
      <c r="Y96" s="86">
        <f>INDEX('UmfrageWerte berechnung'!$A:$AL, MATCH(U$3, 'UmfrageWerte berechnung'!$A:$A, 0), MATCH($K96, 'UmfrageWerte berechnung'!$1:$1, 0))</f>
        <v>1.25</v>
      </c>
      <c r="Z96" s="84">
        <f t="shared" si="103"/>
        <v>4.6875</v>
      </c>
      <c r="AA96" s="84">
        <f t="shared" si="104"/>
        <v>3.75</v>
      </c>
      <c r="AB96" s="84">
        <f t="shared" si="105"/>
        <v>1.0775047258979213</v>
      </c>
      <c r="AE96" s="22"/>
      <c r="AF96" s="66">
        <f>'Atomic Red Team'!$P85</f>
        <v>3</v>
      </c>
      <c r="AG96" s="92">
        <f t="shared" si="106"/>
        <v>2.7248908296943233</v>
      </c>
      <c r="AH96" s="86">
        <f>INDEX('UmfrageWerte berechnung'!$A:$AL, MATCH(AD$3, 'UmfrageWerte berechnung'!$A:$A, 0), MATCH($K96, 'UmfrageWerte berechnung'!$1:$1, 0))</f>
        <v>1.0833333333333333</v>
      </c>
      <c r="AI96" s="84">
        <f t="shared" si="107"/>
        <v>3.520833333333333</v>
      </c>
      <c r="AJ96" s="84">
        <f t="shared" si="108"/>
        <v>3.25</v>
      </c>
      <c r="AK96" s="84">
        <f t="shared" si="109"/>
        <v>0.90829694323144117</v>
      </c>
      <c r="AL96" s="66"/>
      <c r="AN96" s="22"/>
      <c r="AO96" s="66">
        <f>'Atomic Red Team'!$P85</f>
        <v>3</v>
      </c>
      <c r="AP96" s="92">
        <f t="shared" si="110"/>
        <v>3.8426966292134832</v>
      </c>
      <c r="AQ96" s="86">
        <f>INDEX('UmfrageWerte berechnung'!$A:$AL, MATCH(AM$3, 'UmfrageWerte berechnung'!$A:$A, 0), MATCH($K96, 'UmfrageWerte berechnung'!$1:$1, 0))</f>
        <v>1.5</v>
      </c>
      <c r="AR96" s="84">
        <f t="shared" si="111"/>
        <v>6.75</v>
      </c>
      <c r="AS96" s="84">
        <f t="shared" si="112"/>
        <v>4.5</v>
      </c>
      <c r="AT96" s="84">
        <f t="shared" si="113"/>
        <v>1.2808988764044944</v>
      </c>
    </row>
    <row r="97" spans="1:46">
      <c r="B97" s="5"/>
      <c r="C97" s="66">
        <f>'Atomic Red Team'!$P86</f>
        <v>3</v>
      </c>
      <c r="D97" s="92">
        <f t="shared" si="94"/>
        <v>3.3620972146368109</v>
      </c>
      <c r="E97" s="86">
        <f>INDEX('UmfrageWerte berechnung'!$A:$AL, MATCH(A$3, 'UmfrageWerte berechnung'!$A:$A, 0), MATCH($K97, 'UmfrageWerte berechnung'!$1:$1, 0))</f>
        <v>1.35</v>
      </c>
      <c r="F97" s="84">
        <f t="shared" si="95"/>
        <v>5.4675000000000011</v>
      </c>
      <c r="G97" s="84">
        <f t="shared" si="96"/>
        <v>4.0500000000000007</v>
      </c>
      <c r="H97" s="84">
        <f t="shared" si="97"/>
        <v>1.1206990715456036</v>
      </c>
      <c r="I97" s="93"/>
      <c r="K97" s="93" t="s">
        <v>381</v>
      </c>
      <c r="L97"/>
      <c r="M97" s="5"/>
      <c r="N97" s="66">
        <f>'Atomic Red Team'!$P86</f>
        <v>3</v>
      </c>
      <c r="O97" s="92">
        <f t="shared" si="98"/>
        <v>3.3115468409586057</v>
      </c>
      <c r="P97" s="86">
        <f>INDEX('UmfrageWerte berechnung'!$A:$AL, MATCH(L$3, 'UmfrageWerte berechnung'!$A:$A, 0), MATCH($K97, 'UmfrageWerte berechnung'!$1:$1, 0))</f>
        <v>1.25</v>
      </c>
      <c r="Q97" s="84">
        <f t="shared" si="99"/>
        <v>4.6875</v>
      </c>
      <c r="R97" s="84">
        <f t="shared" si="100"/>
        <v>3.75</v>
      </c>
      <c r="S97" s="84">
        <f t="shared" si="101"/>
        <v>1.1038489469862018</v>
      </c>
      <c r="V97" s="5"/>
      <c r="W97" s="66">
        <f>'Atomic Red Team'!$P86</f>
        <v>3</v>
      </c>
      <c r="X97" s="92">
        <f t="shared" si="102"/>
        <v>3.2325141776937638</v>
      </c>
      <c r="Y97" s="86">
        <f>INDEX('UmfrageWerte berechnung'!$A:$AL, MATCH(U$3, 'UmfrageWerte berechnung'!$A:$A, 0), MATCH($K97, 'UmfrageWerte berechnung'!$1:$1, 0))</f>
        <v>1.25</v>
      </c>
      <c r="Z97" s="84">
        <f t="shared" si="103"/>
        <v>4.6875</v>
      </c>
      <c r="AA97" s="84">
        <f t="shared" si="104"/>
        <v>3.75</v>
      </c>
      <c r="AB97" s="84">
        <f t="shared" si="105"/>
        <v>1.0775047258979213</v>
      </c>
      <c r="AE97" s="5"/>
      <c r="AF97" s="66">
        <f>'Atomic Red Team'!$P86</f>
        <v>3</v>
      </c>
      <c r="AG97" s="92">
        <f t="shared" si="106"/>
        <v>3.3537117903930138</v>
      </c>
      <c r="AH97" s="86">
        <f>INDEX('UmfrageWerte berechnung'!$A:$AL, MATCH(AD$3, 'UmfrageWerte berechnung'!$A:$A, 0), MATCH($K97, 'UmfrageWerte berechnung'!$1:$1, 0))</f>
        <v>1.3333333333333333</v>
      </c>
      <c r="AI97" s="84">
        <f t="shared" si="107"/>
        <v>5.333333333333333</v>
      </c>
      <c r="AJ97" s="84">
        <f t="shared" si="108"/>
        <v>4</v>
      </c>
      <c r="AK97" s="84">
        <f t="shared" si="109"/>
        <v>1.1179039301310045</v>
      </c>
      <c r="AL97" s="66"/>
      <c r="AN97" s="5"/>
      <c r="AO97" s="66">
        <f>'Atomic Red Team'!$P86</f>
        <v>3</v>
      </c>
      <c r="AP97" s="92">
        <f t="shared" si="110"/>
        <v>3.52247191011236</v>
      </c>
      <c r="AQ97" s="86">
        <f>INDEX('UmfrageWerte berechnung'!$A:$AL, MATCH(AM$3, 'UmfrageWerte berechnung'!$A:$A, 0), MATCH($K97, 'UmfrageWerte berechnung'!$1:$1, 0))</f>
        <v>1.375</v>
      </c>
      <c r="AR97" s="84">
        <f t="shared" si="111"/>
        <v>5.671875</v>
      </c>
      <c r="AS97" s="84">
        <f t="shared" si="112"/>
        <v>4.125</v>
      </c>
      <c r="AT97" s="84">
        <f t="shared" si="113"/>
        <v>1.1741573033707866</v>
      </c>
    </row>
    <row r="98" spans="1:46">
      <c r="B98" s="5"/>
      <c r="C98" s="66">
        <f>'Atomic Red Team'!$P87</f>
        <v>3</v>
      </c>
      <c r="D98" s="92">
        <f t="shared" si="94"/>
        <v>3.3620972146368109</v>
      </c>
      <c r="E98" s="86">
        <f>INDEX('UmfrageWerte berechnung'!$A:$AL, MATCH(A$3, 'UmfrageWerte berechnung'!$A:$A, 0), MATCH($K98, 'UmfrageWerte berechnung'!$1:$1, 0))</f>
        <v>1.35</v>
      </c>
      <c r="F98" s="84">
        <f t="shared" si="95"/>
        <v>5.4675000000000011</v>
      </c>
      <c r="G98" s="84">
        <f t="shared" si="96"/>
        <v>4.0500000000000007</v>
      </c>
      <c r="H98" s="84">
        <f t="shared" si="97"/>
        <v>1.1206990715456036</v>
      </c>
      <c r="I98" s="93"/>
      <c r="K98" s="93" t="s">
        <v>381</v>
      </c>
      <c r="L98"/>
      <c r="M98" s="5"/>
      <c r="N98" s="66">
        <f>'Atomic Red Team'!$P87</f>
        <v>3</v>
      </c>
      <c r="O98" s="92">
        <f t="shared" si="98"/>
        <v>3.3115468409586057</v>
      </c>
      <c r="P98" s="86">
        <f>INDEX('UmfrageWerte berechnung'!$A:$AL, MATCH(L$3, 'UmfrageWerte berechnung'!$A:$A, 0), MATCH($K98, 'UmfrageWerte berechnung'!$1:$1, 0))</f>
        <v>1.25</v>
      </c>
      <c r="Q98" s="84">
        <f t="shared" si="99"/>
        <v>4.6875</v>
      </c>
      <c r="R98" s="84">
        <f t="shared" si="100"/>
        <v>3.75</v>
      </c>
      <c r="S98" s="84">
        <f t="shared" si="101"/>
        <v>1.1038489469862018</v>
      </c>
      <c r="V98" s="5"/>
      <c r="W98" s="66">
        <f>'Atomic Red Team'!$P87</f>
        <v>3</v>
      </c>
      <c r="X98" s="92">
        <f t="shared" si="102"/>
        <v>3.2325141776937638</v>
      </c>
      <c r="Y98" s="86">
        <f>INDEX('UmfrageWerte berechnung'!$A:$AL, MATCH(U$3, 'UmfrageWerte berechnung'!$A:$A, 0), MATCH($K98, 'UmfrageWerte berechnung'!$1:$1, 0))</f>
        <v>1.25</v>
      </c>
      <c r="Z98" s="84">
        <f t="shared" si="103"/>
        <v>4.6875</v>
      </c>
      <c r="AA98" s="84">
        <f t="shared" si="104"/>
        <v>3.75</v>
      </c>
      <c r="AB98" s="84">
        <f t="shared" si="105"/>
        <v>1.0775047258979213</v>
      </c>
      <c r="AE98" s="5"/>
      <c r="AF98" s="66">
        <f>'Atomic Red Team'!$P87</f>
        <v>3</v>
      </c>
      <c r="AG98" s="92">
        <f t="shared" si="106"/>
        <v>3.3537117903930138</v>
      </c>
      <c r="AH98" s="86">
        <f>INDEX('UmfrageWerte berechnung'!$A:$AL, MATCH(AD$3, 'UmfrageWerte berechnung'!$A:$A, 0), MATCH($K98, 'UmfrageWerte berechnung'!$1:$1, 0))</f>
        <v>1.3333333333333333</v>
      </c>
      <c r="AI98" s="84">
        <f t="shared" si="107"/>
        <v>5.333333333333333</v>
      </c>
      <c r="AJ98" s="84">
        <f t="shared" si="108"/>
        <v>4</v>
      </c>
      <c r="AK98" s="84">
        <f t="shared" si="109"/>
        <v>1.1179039301310045</v>
      </c>
      <c r="AL98" s="66"/>
      <c r="AN98" s="5"/>
      <c r="AO98" s="66">
        <f>'Atomic Red Team'!$P87</f>
        <v>3</v>
      </c>
      <c r="AP98" s="92">
        <f t="shared" si="110"/>
        <v>3.52247191011236</v>
      </c>
      <c r="AQ98" s="86">
        <f>INDEX('UmfrageWerte berechnung'!$A:$AL, MATCH(AM$3, 'UmfrageWerte berechnung'!$A:$A, 0), MATCH($K98, 'UmfrageWerte berechnung'!$1:$1, 0))</f>
        <v>1.375</v>
      </c>
      <c r="AR98" s="84">
        <f t="shared" si="111"/>
        <v>5.671875</v>
      </c>
      <c r="AS98" s="84">
        <f t="shared" si="112"/>
        <v>4.125</v>
      </c>
      <c r="AT98" s="84">
        <f t="shared" si="113"/>
        <v>1.1741573033707866</v>
      </c>
    </row>
    <row r="99" spans="1:46">
      <c r="B99" s="5"/>
      <c r="C99" s="66">
        <f>'Atomic Red Team'!$P88</f>
        <v>3</v>
      </c>
      <c r="D99" s="92">
        <f t="shared" si="94"/>
        <v>3.3620972146368109</v>
      </c>
      <c r="E99" s="86">
        <f>INDEX('UmfrageWerte berechnung'!$A:$AL, MATCH(A$3, 'UmfrageWerte berechnung'!$A:$A, 0), MATCH($K99, 'UmfrageWerte berechnung'!$1:$1, 0))</f>
        <v>1.35</v>
      </c>
      <c r="F99" s="84">
        <f t="shared" si="95"/>
        <v>5.4675000000000011</v>
      </c>
      <c r="G99" s="84">
        <f t="shared" si="96"/>
        <v>4.0500000000000007</v>
      </c>
      <c r="H99" s="84">
        <f t="shared" si="97"/>
        <v>1.1206990715456036</v>
      </c>
      <c r="I99" s="93"/>
      <c r="K99" s="93" t="s">
        <v>381</v>
      </c>
      <c r="L99"/>
      <c r="M99" s="5"/>
      <c r="N99" s="66">
        <f>'Atomic Red Team'!$P88</f>
        <v>3</v>
      </c>
      <c r="O99" s="92">
        <f t="shared" si="98"/>
        <v>3.3115468409586057</v>
      </c>
      <c r="P99" s="86">
        <f>INDEX('UmfrageWerte berechnung'!$A:$AL, MATCH(L$3, 'UmfrageWerte berechnung'!$A:$A, 0), MATCH($K99, 'UmfrageWerte berechnung'!$1:$1, 0))</f>
        <v>1.25</v>
      </c>
      <c r="Q99" s="84">
        <f t="shared" si="99"/>
        <v>4.6875</v>
      </c>
      <c r="R99" s="84">
        <f t="shared" si="100"/>
        <v>3.75</v>
      </c>
      <c r="S99" s="84">
        <f t="shared" si="101"/>
        <v>1.1038489469862018</v>
      </c>
      <c r="V99" s="5"/>
      <c r="W99" s="66">
        <f>'Atomic Red Team'!$P88</f>
        <v>3</v>
      </c>
      <c r="X99" s="92">
        <f t="shared" si="102"/>
        <v>3.2325141776937638</v>
      </c>
      <c r="Y99" s="86">
        <f>INDEX('UmfrageWerte berechnung'!$A:$AL, MATCH(U$3, 'UmfrageWerte berechnung'!$A:$A, 0), MATCH($K99, 'UmfrageWerte berechnung'!$1:$1, 0))</f>
        <v>1.25</v>
      </c>
      <c r="Z99" s="84">
        <f t="shared" si="103"/>
        <v>4.6875</v>
      </c>
      <c r="AA99" s="84">
        <f t="shared" si="104"/>
        <v>3.75</v>
      </c>
      <c r="AB99" s="84">
        <f t="shared" si="105"/>
        <v>1.0775047258979213</v>
      </c>
      <c r="AE99" s="5"/>
      <c r="AF99" s="66">
        <f>'Atomic Red Team'!$P88</f>
        <v>3</v>
      </c>
      <c r="AG99" s="92">
        <f t="shared" si="106"/>
        <v>3.3537117903930138</v>
      </c>
      <c r="AH99" s="86">
        <f>INDEX('UmfrageWerte berechnung'!$A:$AL, MATCH(AD$3, 'UmfrageWerte berechnung'!$A:$A, 0), MATCH($K99, 'UmfrageWerte berechnung'!$1:$1, 0))</f>
        <v>1.3333333333333333</v>
      </c>
      <c r="AI99" s="84">
        <f t="shared" si="107"/>
        <v>5.333333333333333</v>
      </c>
      <c r="AJ99" s="84">
        <f t="shared" si="108"/>
        <v>4</v>
      </c>
      <c r="AK99" s="84">
        <f t="shared" si="109"/>
        <v>1.1179039301310045</v>
      </c>
      <c r="AL99" s="66"/>
      <c r="AN99" s="5"/>
      <c r="AO99" s="66">
        <f>'Atomic Red Team'!$P88</f>
        <v>3</v>
      </c>
      <c r="AP99" s="92">
        <f t="shared" si="110"/>
        <v>3.52247191011236</v>
      </c>
      <c r="AQ99" s="86">
        <f>INDEX('UmfrageWerte berechnung'!$A:$AL, MATCH(AM$3, 'UmfrageWerte berechnung'!$A:$A, 0), MATCH($K99, 'UmfrageWerte berechnung'!$1:$1, 0))</f>
        <v>1.375</v>
      </c>
      <c r="AR99" s="84">
        <f t="shared" si="111"/>
        <v>5.671875</v>
      </c>
      <c r="AS99" s="84">
        <f t="shared" si="112"/>
        <v>4.125</v>
      </c>
      <c r="AT99" s="84">
        <f t="shared" si="113"/>
        <v>1.1741573033707866</v>
      </c>
    </row>
    <row r="100" spans="1:46">
      <c r="B100" s="5"/>
      <c r="C100" s="66">
        <f>'Atomic Red Team'!$P89</f>
        <v>0</v>
      </c>
      <c r="D100" s="92">
        <f t="shared" si="94"/>
        <v>0</v>
      </c>
      <c r="E100" s="86">
        <f>INDEX('UmfrageWerte berechnung'!$A:$AL, MATCH(A$3, 'UmfrageWerte berechnung'!$A:$A, 0), MATCH($K100, 'UmfrageWerte berechnung'!$1:$1, 0))</f>
        <v>1.35</v>
      </c>
      <c r="F100" s="84">
        <f t="shared" si="95"/>
        <v>0</v>
      </c>
      <c r="G100" s="84">
        <f t="shared" si="96"/>
        <v>0</v>
      </c>
      <c r="H100" s="84">
        <f t="shared" si="97"/>
        <v>1.1206990715456036</v>
      </c>
      <c r="I100" s="93"/>
      <c r="K100" s="93" t="s">
        <v>381</v>
      </c>
      <c r="L100"/>
      <c r="M100" s="5"/>
      <c r="N100" s="66">
        <f>'Atomic Red Team'!$P89</f>
        <v>0</v>
      </c>
      <c r="O100" s="92">
        <f t="shared" si="98"/>
        <v>0</v>
      </c>
      <c r="P100" s="86">
        <f>INDEX('UmfrageWerte berechnung'!$A:$AL, MATCH(L$3, 'UmfrageWerte berechnung'!$A:$A, 0), MATCH($K100, 'UmfrageWerte berechnung'!$1:$1, 0))</f>
        <v>1.25</v>
      </c>
      <c r="Q100" s="84">
        <f t="shared" si="99"/>
        <v>0</v>
      </c>
      <c r="R100" s="84">
        <f t="shared" si="100"/>
        <v>0</v>
      </c>
      <c r="S100" s="84">
        <f t="shared" si="101"/>
        <v>1.1038489469862018</v>
      </c>
      <c r="V100" s="5"/>
      <c r="W100" s="66">
        <f>'Atomic Red Team'!$P89</f>
        <v>0</v>
      </c>
      <c r="X100" s="92">
        <f t="shared" si="102"/>
        <v>0</v>
      </c>
      <c r="Y100" s="86">
        <f>INDEX('UmfrageWerte berechnung'!$A:$AL, MATCH(U$3, 'UmfrageWerte berechnung'!$A:$A, 0), MATCH($K100, 'UmfrageWerte berechnung'!$1:$1, 0))</f>
        <v>1.25</v>
      </c>
      <c r="Z100" s="84">
        <f t="shared" si="103"/>
        <v>0</v>
      </c>
      <c r="AA100" s="84">
        <f t="shared" si="104"/>
        <v>0</v>
      </c>
      <c r="AB100" s="84">
        <f t="shared" si="105"/>
        <v>1.0775047258979213</v>
      </c>
      <c r="AE100" s="5"/>
      <c r="AF100" s="66">
        <f>'Atomic Red Team'!$P89</f>
        <v>0</v>
      </c>
      <c r="AG100" s="92">
        <f t="shared" si="106"/>
        <v>0</v>
      </c>
      <c r="AH100" s="86">
        <f>INDEX('UmfrageWerte berechnung'!$A:$AL, MATCH(AD$3, 'UmfrageWerte berechnung'!$A:$A, 0), MATCH($K100, 'UmfrageWerte berechnung'!$1:$1, 0))</f>
        <v>1.3333333333333333</v>
      </c>
      <c r="AI100" s="84">
        <f t="shared" si="107"/>
        <v>0</v>
      </c>
      <c r="AJ100" s="84">
        <f t="shared" si="108"/>
        <v>0</v>
      </c>
      <c r="AK100" s="84">
        <f t="shared" si="109"/>
        <v>1.1179039301310045</v>
      </c>
      <c r="AL100" s="66"/>
      <c r="AN100" s="5"/>
      <c r="AO100" s="66">
        <f>'Atomic Red Team'!$P89</f>
        <v>0</v>
      </c>
      <c r="AP100" s="92">
        <f t="shared" si="110"/>
        <v>0</v>
      </c>
      <c r="AQ100" s="86">
        <f>INDEX('UmfrageWerte berechnung'!$A:$AL, MATCH(AM$3, 'UmfrageWerte berechnung'!$A:$A, 0), MATCH($K100, 'UmfrageWerte berechnung'!$1:$1, 0))</f>
        <v>1.375</v>
      </c>
      <c r="AR100" s="84">
        <f t="shared" si="111"/>
        <v>0</v>
      </c>
      <c r="AS100" s="84">
        <f t="shared" si="112"/>
        <v>0</v>
      </c>
      <c r="AT100" s="84">
        <f t="shared" si="113"/>
        <v>1.1741573033707866</v>
      </c>
    </row>
    <row r="101" spans="1:46">
      <c r="B101" s="26"/>
      <c r="C101" s="66">
        <f>'Atomic Red Team'!$P90</f>
        <v>3</v>
      </c>
      <c r="D101" s="92">
        <f t="shared" si="94"/>
        <v>3.6111414527580554</v>
      </c>
      <c r="E101" s="86">
        <f>INDEX('UmfrageWerte berechnung'!$A:$AL, MATCH(A$3, 'UmfrageWerte berechnung'!$A:$A, 0), MATCH($K101, 'UmfrageWerte berechnung'!$1:$1, 0))</f>
        <v>1.45</v>
      </c>
      <c r="F101" s="84">
        <f t="shared" si="95"/>
        <v>6.3075000000000001</v>
      </c>
      <c r="G101" s="84">
        <f t="shared" si="96"/>
        <v>4.3499999999999996</v>
      </c>
      <c r="H101" s="84">
        <f t="shared" si="97"/>
        <v>1.2037138175860185</v>
      </c>
      <c r="I101" s="93"/>
      <c r="K101" s="93" t="s">
        <v>382</v>
      </c>
      <c r="L101"/>
      <c r="M101" s="26"/>
      <c r="N101" s="66">
        <f>'Atomic Red Team'!$P90</f>
        <v>3</v>
      </c>
      <c r="O101" s="92">
        <f t="shared" si="98"/>
        <v>2.9803921568627452</v>
      </c>
      <c r="P101" s="86">
        <f>INDEX('UmfrageWerte berechnung'!$A:$AL, MATCH(L$3, 'UmfrageWerte berechnung'!$A:$A, 0), MATCH($K101, 'UmfrageWerte berechnung'!$1:$1, 0))</f>
        <v>1.125</v>
      </c>
      <c r="Q101" s="84">
        <f t="shared" si="99"/>
        <v>3.796875</v>
      </c>
      <c r="R101" s="84">
        <f t="shared" si="100"/>
        <v>3.375</v>
      </c>
      <c r="S101" s="84">
        <f t="shared" si="101"/>
        <v>0.99346405228758172</v>
      </c>
      <c r="V101" s="26"/>
      <c r="W101" s="66">
        <f>'Atomic Red Team'!$P90</f>
        <v>3</v>
      </c>
      <c r="X101" s="92">
        <f t="shared" si="102"/>
        <v>3.6635160680529326</v>
      </c>
      <c r="Y101" s="86">
        <f>INDEX('UmfrageWerte berechnung'!$A:$AL, MATCH(U$3, 'UmfrageWerte berechnung'!$A:$A, 0), MATCH($K101, 'UmfrageWerte berechnung'!$1:$1, 0))</f>
        <v>1.4166666666666667</v>
      </c>
      <c r="Z101" s="84">
        <f t="shared" si="103"/>
        <v>6.0208333333333339</v>
      </c>
      <c r="AA101" s="84">
        <f t="shared" si="104"/>
        <v>4.25</v>
      </c>
      <c r="AB101" s="84">
        <f t="shared" si="105"/>
        <v>1.2211720226843108</v>
      </c>
      <c r="AE101" s="26"/>
      <c r="AF101" s="66">
        <f>'Atomic Red Team'!$P90</f>
        <v>3</v>
      </c>
      <c r="AG101" s="92">
        <f t="shared" si="106"/>
        <v>3.4585152838427957</v>
      </c>
      <c r="AH101" s="86">
        <f>INDEX('UmfrageWerte berechnung'!$A:$AL, MATCH(AD$3, 'UmfrageWerte berechnung'!$A:$A, 0), MATCH($K101, 'UmfrageWerte berechnung'!$1:$1, 0))</f>
        <v>1.375</v>
      </c>
      <c r="AI101" s="84">
        <f t="shared" si="107"/>
        <v>5.671875</v>
      </c>
      <c r="AJ101" s="84">
        <f t="shared" si="108"/>
        <v>4.125</v>
      </c>
      <c r="AK101" s="84">
        <f t="shared" si="109"/>
        <v>1.1528384279475985</v>
      </c>
      <c r="AL101" s="66"/>
      <c r="AN101" s="26"/>
      <c r="AO101" s="66">
        <f>'Atomic Red Team'!$P90</f>
        <v>3</v>
      </c>
      <c r="AP101" s="92">
        <f t="shared" si="110"/>
        <v>3.6825842696629212</v>
      </c>
      <c r="AQ101" s="86">
        <f>INDEX('UmfrageWerte berechnung'!$A:$AL, MATCH(AM$3, 'UmfrageWerte berechnung'!$A:$A, 0), MATCH($K101, 'UmfrageWerte berechnung'!$1:$1, 0))</f>
        <v>1.4375</v>
      </c>
      <c r="AR101" s="84">
        <f t="shared" si="111"/>
        <v>6.19921875</v>
      </c>
      <c r="AS101" s="84">
        <f t="shared" si="112"/>
        <v>4.3125</v>
      </c>
      <c r="AT101" s="84">
        <f t="shared" si="113"/>
        <v>1.2275280898876404</v>
      </c>
    </row>
    <row r="102" spans="1:46">
      <c r="B102" s="26"/>
      <c r="C102" s="66">
        <f>'Atomic Red Team'!$P91</f>
        <v>3</v>
      </c>
      <c r="D102" s="92">
        <f t="shared" si="94"/>
        <v>3.6111414527580554</v>
      </c>
      <c r="E102" s="86">
        <f>INDEX('UmfrageWerte berechnung'!$A:$AL, MATCH(A$3, 'UmfrageWerte berechnung'!$A:$A, 0), MATCH($K102, 'UmfrageWerte berechnung'!$1:$1, 0))</f>
        <v>1.45</v>
      </c>
      <c r="F102" s="84">
        <f t="shared" si="95"/>
        <v>6.3075000000000001</v>
      </c>
      <c r="G102" s="84">
        <f t="shared" si="96"/>
        <v>4.3499999999999996</v>
      </c>
      <c r="H102" s="84">
        <f t="shared" si="97"/>
        <v>1.2037138175860185</v>
      </c>
      <c r="I102" s="93"/>
      <c r="K102" s="93" t="s">
        <v>382</v>
      </c>
      <c r="L102"/>
      <c r="M102" s="26"/>
      <c r="N102" s="66">
        <f>'Atomic Red Team'!$P91</f>
        <v>3</v>
      </c>
      <c r="O102" s="92">
        <f t="shared" si="98"/>
        <v>2.9803921568627452</v>
      </c>
      <c r="P102" s="86">
        <f>INDEX('UmfrageWerte berechnung'!$A:$AL, MATCH(L$3, 'UmfrageWerte berechnung'!$A:$A, 0), MATCH($K102, 'UmfrageWerte berechnung'!$1:$1, 0))</f>
        <v>1.125</v>
      </c>
      <c r="Q102" s="84">
        <f t="shared" si="99"/>
        <v>3.796875</v>
      </c>
      <c r="R102" s="84">
        <f t="shared" si="100"/>
        <v>3.375</v>
      </c>
      <c r="S102" s="84">
        <f t="shared" si="101"/>
        <v>0.99346405228758172</v>
      </c>
      <c r="V102" s="26"/>
      <c r="W102" s="66">
        <f>'Atomic Red Team'!$P91</f>
        <v>3</v>
      </c>
      <c r="X102" s="92">
        <f t="shared" si="102"/>
        <v>3.6635160680529326</v>
      </c>
      <c r="Y102" s="86">
        <f>INDEX('UmfrageWerte berechnung'!$A:$AL, MATCH(U$3, 'UmfrageWerte berechnung'!$A:$A, 0), MATCH($K102, 'UmfrageWerte berechnung'!$1:$1, 0))</f>
        <v>1.4166666666666667</v>
      </c>
      <c r="Z102" s="84">
        <f t="shared" si="103"/>
        <v>6.0208333333333339</v>
      </c>
      <c r="AA102" s="84">
        <f t="shared" si="104"/>
        <v>4.25</v>
      </c>
      <c r="AB102" s="84">
        <f t="shared" si="105"/>
        <v>1.2211720226843108</v>
      </c>
      <c r="AE102" s="26"/>
      <c r="AF102" s="66">
        <f>'Atomic Red Team'!$P91</f>
        <v>3</v>
      </c>
      <c r="AG102" s="92">
        <f t="shared" si="106"/>
        <v>3.4585152838427957</v>
      </c>
      <c r="AH102" s="86">
        <f>INDEX('UmfrageWerte berechnung'!$A:$AL, MATCH(AD$3, 'UmfrageWerte berechnung'!$A:$A, 0), MATCH($K102, 'UmfrageWerte berechnung'!$1:$1, 0))</f>
        <v>1.375</v>
      </c>
      <c r="AI102" s="84">
        <f t="shared" si="107"/>
        <v>5.671875</v>
      </c>
      <c r="AJ102" s="84">
        <f t="shared" si="108"/>
        <v>4.125</v>
      </c>
      <c r="AK102" s="84">
        <f t="shared" si="109"/>
        <v>1.1528384279475985</v>
      </c>
      <c r="AL102" s="66"/>
      <c r="AN102" s="26"/>
      <c r="AO102" s="66">
        <f>'Atomic Red Team'!$P91</f>
        <v>3</v>
      </c>
      <c r="AP102" s="92">
        <f t="shared" si="110"/>
        <v>3.6825842696629212</v>
      </c>
      <c r="AQ102" s="86">
        <f>INDEX('UmfrageWerte berechnung'!$A:$AL, MATCH(AM$3, 'UmfrageWerte berechnung'!$A:$A, 0), MATCH($K102, 'UmfrageWerte berechnung'!$1:$1, 0))</f>
        <v>1.4375</v>
      </c>
      <c r="AR102" s="84">
        <f t="shared" si="111"/>
        <v>6.19921875</v>
      </c>
      <c r="AS102" s="84">
        <f t="shared" si="112"/>
        <v>4.3125</v>
      </c>
      <c r="AT102" s="84">
        <f t="shared" si="113"/>
        <v>1.2275280898876404</v>
      </c>
    </row>
    <row r="103" spans="1:46">
      <c r="B103" s="73"/>
      <c r="C103" s="66">
        <f>'Atomic Red Team'!$P92</f>
        <v>3</v>
      </c>
      <c r="D103" s="92">
        <f t="shared" si="94"/>
        <v>2.9885308574549425</v>
      </c>
      <c r="E103" s="86">
        <f>INDEX('UmfrageWerte berechnung'!$A:$AL, MATCH(A$3, 'UmfrageWerte berechnung'!$A:$A, 0), MATCH($K103, 'UmfrageWerte berechnung'!$1:$1, 0))</f>
        <v>1.2</v>
      </c>
      <c r="F103" s="84">
        <f t="shared" si="95"/>
        <v>4.32</v>
      </c>
      <c r="G103" s="84">
        <f t="shared" si="96"/>
        <v>3.5999999999999996</v>
      </c>
      <c r="H103" s="84">
        <f t="shared" si="97"/>
        <v>0.99617695248498084</v>
      </c>
      <c r="I103" s="93"/>
      <c r="K103" s="93" t="s">
        <v>385</v>
      </c>
      <c r="L103"/>
      <c r="M103" s="73"/>
      <c r="N103" s="66">
        <f>'Atomic Red Team'!$P92</f>
        <v>3</v>
      </c>
      <c r="O103" s="92">
        <f t="shared" si="98"/>
        <v>2.9803921568627452</v>
      </c>
      <c r="P103" s="86">
        <f>INDEX('UmfrageWerte berechnung'!$A:$AL, MATCH(L$3, 'UmfrageWerte berechnung'!$A:$A, 0), MATCH($K103, 'UmfrageWerte berechnung'!$1:$1, 0))</f>
        <v>1.125</v>
      </c>
      <c r="Q103" s="84">
        <f t="shared" si="99"/>
        <v>3.796875</v>
      </c>
      <c r="R103" s="84">
        <f t="shared" si="100"/>
        <v>3.375</v>
      </c>
      <c r="S103" s="84">
        <f t="shared" si="101"/>
        <v>0.99346405228758172</v>
      </c>
      <c r="V103" s="73"/>
      <c r="W103" s="66">
        <f>'Atomic Red Team'!$P92</f>
        <v>3</v>
      </c>
      <c r="X103" s="92">
        <f t="shared" si="102"/>
        <v>3.2325141776937638</v>
      </c>
      <c r="Y103" s="86">
        <f>INDEX('UmfrageWerte berechnung'!$A:$AL, MATCH(U$3, 'UmfrageWerte berechnung'!$A:$A, 0), MATCH($K103, 'UmfrageWerte berechnung'!$1:$1, 0))</f>
        <v>1.25</v>
      </c>
      <c r="Z103" s="84">
        <f t="shared" si="103"/>
        <v>4.6875</v>
      </c>
      <c r="AA103" s="84">
        <f t="shared" si="104"/>
        <v>3.75</v>
      </c>
      <c r="AB103" s="84">
        <f t="shared" si="105"/>
        <v>1.0775047258979213</v>
      </c>
      <c r="AE103" s="73"/>
      <c r="AF103" s="66">
        <f>'Atomic Red Team'!$P92</f>
        <v>3</v>
      </c>
      <c r="AG103" s="92">
        <f t="shared" si="106"/>
        <v>2.9344978165938871</v>
      </c>
      <c r="AH103" s="86">
        <f>INDEX('UmfrageWerte berechnung'!$A:$AL, MATCH(AD$3, 'UmfrageWerte berechnung'!$A:$A, 0), MATCH($K103, 'UmfrageWerte berechnung'!$1:$1, 0))</f>
        <v>1.1666666666666667</v>
      </c>
      <c r="AI103" s="84">
        <f t="shared" si="107"/>
        <v>4.0833333333333339</v>
      </c>
      <c r="AJ103" s="84">
        <f t="shared" si="108"/>
        <v>3.5</v>
      </c>
      <c r="AK103" s="84">
        <f t="shared" si="109"/>
        <v>0.9781659388646291</v>
      </c>
      <c r="AL103" s="66"/>
      <c r="AN103" s="73"/>
      <c r="AO103" s="66">
        <f>'Atomic Red Team'!$P92</f>
        <v>3</v>
      </c>
      <c r="AP103" s="92">
        <f t="shared" si="110"/>
        <v>3.52247191011236</v>
      </c>
      <c r="AQ103" s="86">
        <f>INDEX('UmfrageWerte berechnung'!$A:$AL, MATCH(AM$3, 'UmfrageWerte berechnung'!$A:$A, 0), MATCH($K103, 'UmfrageWerte berechnung'!$1:$1, 0))</f>
        <v>1.375</v>
      </c>
      <c r="AR103" s="84">
        <f t="shared" si="111"/>
        <v>5.671875</v>
      </c>
      <c r="AS103" s="84">
        <f t="shared" si="112"/>
        <v>4.125</v>
      </c>
      <c r="AT103" s="84">
        <f t="shared" si="113"/>
        <v>1.1741573033707866</v>
      </c>
    </row>
    <row r="104" spans="1:46">
      <c r="A104" t="s">
        <v>568</v>
      </c>
      <c r="C104" s="66">
        <f>'Atomic Red Team'!$P93</f>
        <v>3</v>
      </c>
      <c r="D104" s="92">
        <f t="shared" si="94"/>
        <v>3.113052976515565</v>
      </c>
      <c r="E104" s="86">
        <f>INDEX('UmfrageWerte berechnung'!$A:$AL, MATCH(A$3, 'UmfrageWerte berechnung'!$A:$A, 0), MATCH($K104, 'UmfrageWerte berechnung'!$1:$1, 0))</f>
        <v>1.25</v>
      </c>
      <c r="F104" s="84">
        <f t="shared" si="95"/>
        <v>4.6875</v>
      </c>
      <c r="G104" s="84">
        <f t="shared" si="96"/>
        <v>3.75</v>
      </c>
      <c r="H104" s="84">
        <f t="shared" si="97"/>
        <v>1.0376843255051884</v>
      </c>
      <c r="I104" s="93"/>
      <c r="K104" s="93" t="s">
        <v>225</v>
      </c>
      <c r="L104" t="s">
        <v>568</v>
      </c>
      <c r="N104" s="66">
        <f>'Atomic Red Team'!$P93</f>
        <v>3</v>
      </c>
      <c r="O104" s="92">
        <f t="shared" si="98"/>
        <v>3.3115468409586057</v>
      </c>
      <c r="P104" s="86">
        <f>INDEX('UmfrageWerte berechnung'!$A:$AL, MATCH(L$3, 'UmfrageWerte berechnung'!$A:$A, 0), MATCH($K104, 'UmfrageWerte berechnung'!$1:$1, 0))</f>
        <v>1.25</v>
      </c>
      <c r="Q104" s="84">
        <f t="shared" si="99"/>
        <v>4.6875</v>
      </c>
      <c r="R104" s="84">
        <f t="shared" si="100"/>
        <v>3.75</v>
      </c>
      <c r="S104" s="84">
        <f t="shared" si="101"/>
        <v>1.1038489469862018</v>
      </c>
      <c r="U104" t="s">
        <v>568</v>
      </c>
      <c r="W104" s="66">
        <f>'Atomic Red Team'!$P93</f>
        <v>3</v>
      </c>
      <c r="X104" s="92">
        <f t="shared" si="102"/>
        <v>3.2325141776937638</v>
      </c>
      <c r="Y104" s="86">
        <f>INDEX('UmfrageWerte berechnung'!$A:$AL, MATCH(U$3, 'UmfrageWerte berechnung'!$A:$A, 0), MATCH($K104, 'UmfrageWerte berechnung'!$1:$1, 0))</f>
        <v>1.25</v>
      </c>
      <c r="Z104" s="84">
        <f t="shared" si="103"/>
        <v>4.6875</v>
      </c>
      <c r="AA104" s="84">
        <f t="shared" si="104"/>
        <v>3.75</v>
      </c>
      <c r="AB104" s="84">
        <f t="shared" si="105"/>
        <v>1.0775047258979213</v>
      </c>
      <c r="AD104" t="s">
        <v>568</v>
      </c>
      <c r="AF104" s="66">
        <f>'Atomic Red Team'!$P93</f>
        <v>3</v>
      </c>
      <c r="AG104" s="92">
        <f t="shared" si="106"/>
        <v>2.986899563318778</v>
      </c>
      <c r="AH104" s="86">
        <f>INDEX('UmfrageWerte berechnung'!$A:$AL, MATCH(AD$3, 'UmfrageWerte berechnung'!$A:$A, 0), MATCH($K104, 'UmfrageWerte berechnung'!$1:$1, 0))</f>
        <v>1.1875</v>
      </c>
      <c r="AI104" s="84">
        <f t="shared" si="107"/>
        <v>4.23046875</v>
      </c>
      <c r="AJ104" s="84">
        <f t="shared" si="108"/>
        <v>3.5625</v>
      </c>
      <c r="AK104" s="84">
        <f t="shared" si="109"/>
        <v>0.99563318777292598</v>
      </c>
      <c r="AL104" s="66"/>
      <c r="AM104" t="s">
        <v>568</v>
      </c>
      <c r="AO104" s="66">
        <f>'Atomic Red Team'!$P93</f>
        <v>3</v>
      </c>
      <c r="AP104" s="92">
        <f t="shared" si="110"/>
        <v>2.7219101123595508</v>
      </c>
      <c r="AQ104" s="86">
        <f>INDEX('UmfrageWerte berechnung'!$A:$AL, MATCH(AM$3, 'UmfrageWerte berechnung'!$A:$A, 0), MATCH($K104, 'UmfrageWerte berechnung'!$1:$1, 0))</f>
        <v>1.0625</v>
      </c>
      <c r="AR104" s="84">
        <f t="shared" si="111"/>
        <v>3.38671875</v>
      </c>
      <c r="AS104" s="84">
        <f t="shared" si="112"/>
        <v>3.1875</v>
      </c>
      <c r="AT104" s="84">
        <f t="shared" si="113"/>
        <v>0.90730337078651691</v>
      </c>
    </row>
    <row r="105" spans="1:46">
      <c r="A105" t="s">
        <v>568</v>
      </c>
      <c r="C105" s="66">
        <f>'Atomic Red Team'!$P94</f>
        <v>3</v>
      </c>
      <c r="D105" s="92">
        <f t="shared" si="94"/>
        <v>3.113052976515565</v>
      </c>
      <c r="E105" s="86">
        <f>INDEX('UmfrageWerte berechnung'!$A:$AL, MATCH(A$3, 'UmfrageWerte berechnung'!$A:$A, 0), MATCH($K105, 'UmfrageWerte berechnung'!$1:$1, 0))</f>
        <v>1.25</v>
      </c>
      <c r="F105" s="84">
        <f t="shared" si="95"/>
        <v>4.6875</v>
      </c>
      <c r="G105" s="84">
        <f t="shared" si="96"/>
        <v>3.75</v>
      </c>
      <c r="H105" s="84">
        <f t="shared" si="97"/>
        <v>1.0376843255051884</v>
      </c>
      <c r="I105" s="93"/>
      <c r="K105" s="93" t="s">
        <v>225</v>
      </c>
      <c r="L105" t="s">
        <v>568</v>
      </c>
      <c r="N105" s="66">
        <f>'Atomic Red Team'!$P94</f>
        <v>3</v>
      </c>
      <c r="O105" s="92">
        <f t="shared" si="98"/>
        <v>3.3115468409586057</v>
      </c>
      <c r="P105" s="86">
        <f>INDEX('UmfrageWerte berechnung'!$A:$AL, MATCH(L$3, 'UmfrageWerte berechnung'!$A:$A, 0), MATCH($K105, 'UmfrageWerte berechnung'!$1:$1, 0))</f>
        <v>1.25</v>
      </c>
      <c r="Q105" s="84">
        <f t="shared" si="99"/>
        <v>4.6875</v>
      </c>
      <c r="R105" s="84">
        <f t="shared" si="100"/>
        <v>3.75</v>
      </c>
      <c r="S105" s="84">
        <f t="shared" si="101"/>
        <v>1.1038489469862018</v>
      </c>
      <c r="U105" t="s">
        <v>568</v>
      </c>
      <c r="W105" s="66">
        <f>'Atomic Red Team'!$P94</f>
        <v>3</v>
      </c>
      <c r="X105" s="92">
        <f t="shared" si="102"/>
        <v>3.2325141776937638</v>
      </c>
      <c r="Y105" s="86">
        <f>INDEX('UmfrageWerte berechnung'!$A:$AL, MATCH(U$3, 'UmfrageWerte berechnung'!$A:$A, 0), MATCH($K105, 'UmfrageWerte berechnung'!$1:$1, 0))</f>
        <v>1.25</v>
      </c>
      <c r="Z105" s="84">
        <f t="shared" si="103"/>
        <v>4.6875</v>
      </c>
      <c r="AA105" s="84">
        <f t="shared" si="104"/>
        <v>3.75</v>
      </c>
      <c r="AB105" s="84">
        <f t="shared" si="105"/>
        <v>1.0775047258979213</v>
      </c>
      <c r="AD105" t="s">
        <v>568</v>
      </c>
      <c r="AF105" s="66">
        <f>'Atomic Red Team'!$P94</f>
        <v>3</v>
      </c>
      <c r="AG105" s="92">
        <f t="shared" si="106"/>
        <v>2.986899563318778</v>
      </c>
      <c r="AH105" s="86">
        <f>INDEX('UmfrageWerte berechnung'!$A:$AL, MATCH(AD$3, 'UmfrageWerte berechnung'!$A:$A, 0), MATCH($K105, 'UmfrageWerte berechnung'!$1:$1, 0))</f>
        <v>1.1875</v>
      </c>
      <c r="AI105" s="84">
        <f t="shared" si="107"/>
        <v>4.23046875</v>
      </c>
      <c r="AJ105" s="84">
        <f t="shared" si="108"/>
        <v>3.5625</v>
      </c>
      <c r="AK105" s="84">
        <f t="shared" si="109"/>
        <v>0.99563318777292598</v>
      </c>
      <c r="AL105" s="66"/>
      <c r="AM105" t="s">
        <v>568</v>
      </c>
      <c r="AO105" s="66">
        <f>'Atomic Red Team'!$P94</f>
        <v>3</v>
      </c>
      <c r="AP105" s="92">
        <f t="shared" si="110"/>
        <v>2.7219101123595508</v>
      </c>
      <c r="AQ105" s="86">
        <f>INDEX('UmfrageWerte berechnung'!$A:$AL, MATCH(AM$3, 'UmfrageWerte berechnung'!$A:$A, 0), MATCH($K105, 'UmfrageWerte berechnung'!$1:$1, 0))</f>
        <v>1.0625</v>
      </c>
      <c r="AR105" s="84">
        <f t="shared" si="111"/>
        <v>3.38671875</v>
      </c>
      <c r="AS105" s="84">
        <f t="shared" si="112"/>
        <v>3.1875</v>
      </c>
      <c r="AT105" s="84">
        <f t="shared" si="113"/>
        <v>0.90730337078651691</v>
      </c>
    </row>
    <row r="106" spans="1:46">
      <c r="B106" s="72"/>
      <c r="C106" s="66">
        <f>'Atomic Red Team'!$P95</f>
        <v>3</v>
      </c>
      <c r="D106" s="92">
        <f t="shared" si="94"/>
        <v>3.6111414527580554</v>
      </c>
      <c r="E106" s="86">
        <f>INDEX('UmfrageWerte berechnung'!$A:$AL, MATCH(A$3, 'UmfrageWerte berechnung'!$A:$A, 0), MATCH($K106, 'UmfrageWerte berechnung'!$1:$1, 0))</f>
        <v>1.45</v>
      </c>
      <c r="F106" s="84">
        <f t="shared" si="95"/>
        <v>6.3075000000000001</v>
      </c>
      <c r="G106" s="84">
        <f t="shared" si="96"/>
        <v>4.3499999999999996</v>
      </c>
      <c r="H106" s="84">
        <f t="shared" si="97"/>
        <v>1.2037138175860185</v>
      </c>
      <c r="I106" s="93"/>
      <c r="K106" s="93" t="s">
        <v>382</v>
      </c>
      <c r="L106"/>
      <c r="M106" s="72"/>
      <c r="N106" s="66">
        <f>'Atomic Red Team'!$P95</f>
        <v>3</v>
      </c>
      <c r="O106" s="92">
        <f t="shared" si="98"/>
        <v>2.9803921568627452</v>
      </c>
      <c r="P106" s="86">
        <f>INDEX('UmfrageWerte berechnung'!$A:$AL, MATCH(L$3, 'UmfrageWerte berechnung'!$A:$A, 0), MATCH($K106, 'UmfrageWerte berechnung'!$1:$1, 0))</f>
        <v>1.125</v>
      </c>
      <c r="Q106" s="84">
        <f t="shared" si="99"/>
        <v>3.796875</v>
      </c>
      <c r="R106" s="84">
        <f t="shared" si="100"/>
        <v>3.375</v>
      </c>
      <c r="S106" s="84">
        <f t="shared" si="101"/>
        <v>0.99346405228758172</v>
      </c>
      <c r="V106" s="72"/>
      <c r="W106" s="66">
        <f>'Atomic Red Team'!$P95</f>
        <v>3</v>
      </c>
      <c r="X106" s="92">
        <f t="shared" si="102"/>
        <v>3.6635160680529326</v>
      </c>
      <c r="Y106" s="86">
        <f>INDEX('UmfrageWerte berechnung'!$A:$AL, MATCH(U$3, 'UmfrageWerte berechnung'!$A:$A, 0), MATCH($K106, 'UmfrageWerte berechnung'!$1:$1, 0))</f>
        <v>1.4166666666666667</v>
      </c>
      <c r="Z106" s="84">
        <f t="shared" si="103"/>
        <v>6.0208333333333339</v>
      </c>
      <c r="AA106" s="84">
        <f t="shared" si="104"/>
        <v>4.25</v>
      </c>
      <c r="AB106" s="84">
        <f t="shared" si="105"/>
        <v>1.2211720226843108</v>
      </c>
      <c r="AC106" s="117"/>
      <c r="AE106" s="72"/>
      <c r="AF106" s="66">
        <f>'Atomic Red Team'!$P95</f>
        <v>3</v>
      </c>
      <c r="AG106" s="92">
        <f t="shared" si="106"/>
        <v>3.4585152838427957</v>
      </c>
      <c r="AH106" s="86">
        <f>INDEX('UmfrageWerte berechnung'!$A:$AL, MATCH(AD$3, 'UmfrageWerte berechnung'!$A:$A, 0), MATCH($K106, 'UmfrageWerte berechnung'!$1:$1, 0))</f>
        <v>1.375</v>
      </c>
      <c r="AI106" s="84">
        <f t="shared" si="107"/>
        <v>5.671875</v>
      </c>
      <c r="AJ106" s="84">
        <f t="shared" si="108"/>
        <v>4.125</v>
      </c>
      <c r="AK106" s="84">
        <f t="shared" si="109"/>
        <v>1.1528384279475985</v>
      </c>
      <c r="AL106" s="66"/>
      <c r="AN106" s="72"/>
      <c r="AO106" s="66">
        <f>'Atomic Red Team'!$P95</f>
        <v>3</v>
      </c>
      <c r="AP106" s="92">
        <f t="shared" si="110"/>
        <v>3.6825842696629212</v>
      </c>
      <c r="AQ106" s="86">
        <f>INDEX('UmfrageWerte berechnung'!$A:$AL, MATCH(AM$3, 'UmfrageWerte berechnung'!$A:$A, 0), MATCH($K106, 'UmfrageWerte berechnung'!$1:$1, 0))</f>
        <v>1.4375</v>
      </c>
      <c r="AR106" s="84">
        <f t="shared" si="111"/>
        <v>6.19921875</v>
      </c>
      <c r="AS106" s="84">
        <f t="shared" si="112"/>
        <v>4.3125</v>
      </c>
      <c r="AT106" s="84">
        <f t="shared" si="113"/>
        <v>1.2275280898876404</v>
      </c>
    </row>
    <row r="107" spans="1:46">
      <c r="B107" s="25"/>
      <c r="C107" s="66">
        <f>'Atomic Red Team'!$P96</f>
        <v>0</v>
      </c>
      <c r="D107" s="92">
        <f t="shared" si="94"/>
        <v>0</v>
      </c>
      <c r="E107" s="86">
        <f>INDEX('UmfrageWerte berechnung'!$A:$AL, MATCH(A$3, 'UmfrageWerte berechnung'!$A:$A, 0), MATCH($K107, 'UmfrageWerte berechnung'!$1:$1, 0))</f>
        <v>1.2</v>
      </c>
      <c r="F107" s="84">
        <f t="shared" si="95"/>
        <v>0</v>
      </c>
      <c r="G107" s="84">
        <f t="shared" si="96"/>
        <v>0</v>
      </c>
      <c r="H107" s="84">
        <f t="shared" si="97"/>
        <v>0.99617695248498084</v>
      </c>
      <c r="I107" s="93"/>
      <c r="K107" s="93" t="s">
        <v>383</v>
      </c>
      <c r="L107"/>
      <c r="M107" s="25"/>
      <c r="N107" s="66">
        <f>'Atomic Red Team'!$P96</f>
        <v>0</v>
      </c>
      <c r="O107" s="92">
        <f t="shared" si="98"/>
        <v>0</v>
      </c>
      <c r="P107" s="86">
        <f>INDEX('UmfrageWerte berechnung'!$A:$AL, MATCH(L$3, 'UmfrageWerte berechnung'!$A:$A, 0), MATCH($K107, 'UmfrageWerte berechnung'!$1:$1, 0))</f>
        <v>1.0625</v>
      </c>
      <c r="Q107" s="84">
        <f t="shared" si="99"/>
        <v>0</v>
      </c>
      <c r="R107" s="84">
        <f t="shared" si="100"/>
        <v>0</v>
      </c>
      <c r="S107" s="84">
        <f t="shared" si="101"/>
        <v>0.93827160493827166</v>
      </c>
      <c r="V107" s="25"/>
      <c r="W107" s="66">
        <f>'Atomic Red Team'!$P96</f>
        <v>0</v>
      </c>
      <c r="X107" s="92">
        <f t="shared" si="102"/>
        <v>0</v>
      </c>
      <c r="Y107" s="86">
        <f>INDEX('UmfrageWerte berechnung'!$A:$AL, MATCH(U$3, 'UmfrageWerte berechnung'!$A:$A, 0), MATCH($K107, 'UmfrageWerte berechnung'!$1:$1, 0))</f>
        <v>1.4166666666666667</v>
      </c>
      <c r="Z107" s="84">
        <f t="shared" si="103"/>
        <v>0</v>
      </c>
      <c r="AA107" s="84">
        <f t="shared" si="104"/>
        <v>0</v>
      </c>
      <c r="AB107" s="84">
        <f t="shared" si="105"/>
        <v>1.2211720226843108</v>
      </c>
      <c r="AE107" s="25"/>
      <c r="AF107" s="66">
        <f>'Atomic Red Team'!$P96</f>
        <v>0</v>
      </c>
      <c r="AG107" s="92">
        <f t="shared" si="106"/>
        <v>0</v>
      </c>
      <c r="AH107" s="86">
        <f>INDEX('UmfrageWerte berechnung'!$A:$AL, MATCH(AD$3, 'UmfrageWerte berechnung'!$A:$A, 0), MATCH($K107, 'UmfrageWerte berechnung'!$1:$1, 0))</f>
        <v>1.3125</v>
      </c>
      <c r="AI107" s="84">
        <f t="shared" si="107"/>
        <v>0</v>
      </c>
      <c r="AJ107" s="84">
        <f t="shared" si="108"/>
        <v>0</v>
      </c>
      <c r="AK107" s="84">
        <f t="shared" si="109"/>
        <v>1.1004366812227078</v>
      </c>
      <c r="AL107" s="66"/>
      <c r="AN107" s="25"/>
      <c r="AO107" s="66">
        <f>'Atomic Red Team'!$P96</f>
        <v>0</v>
      </c>
      <c r="AP107" s="92">
        <f t="shared" si="110"/>
        <v>0</v>
      </c>
      <c r="AQ107" s="86">
        <f>INDEX('UmfrageWerte berechnung'!$A:$AL, MATCH(AM$3, 'UmfrageWerte berechnung'!$A:$A, 0), MATCH($K107, 'UmfrageWerte berechnung'!$1:$1, 0))</f>
        <v>1.25</v>
      </c>
      <c r="AR107" s="84">
        <f t="shared" si="111"/>
        <v>0</v>
      </c>
      <c r="AS107" s="84">
        <f t="shared" si="112"/>
        <v>0</v>
      </c>
      <c r="AT107" s="84">
        <f t="shared" si="113"/>
        <v>1.0674157303370786</v>
      </c>
    </row>
    <row r="108" spans="1:46">
      <c r="B108" s="38"/>
      <c r="C108" s="66"/>
      <c r="D108" s="92"/>
      <c r="E108" s="86"/>
      <c r="F108" s="84"/>
      <c r="H108" s="84"/>
      <c r="I108" s="93"/>
      <c r="L108"/>
      <c r="M108" s="38"/>
      <c r="N108" s="66"/>
      <c r="O108" s="92"/>
      <c r="P108" s="86"/>
      <c r="Q108" s="84"/>
      <c r="R108" s="84"/>
      <c r="S108" s="84"/>
      <c r="V108" s="38"/>
      <c r="W108" s="66"/>
      <c r="X108" s="92"/>
      <c r="Y108" s="86"/>
      <c r="Z108" s="84"/>
      <c r="AA108" s="84"/>
      <c r="AB108" s="86"/>
      <c r="AE108" s="38"/>
      <c r="AF108" s="66"/>
      <c r="AG108" s="92"/>
      <c r="AH108" s="86"/>
      <c r="AI108" s="84"/>
      <c r="AJ108" s="84"/>
      <c r="AK108" s="84"/>
      <c r="AL108" s="66"/>
      <c r="AN108" s="38"/>
      <c r="AO108" s="66"/>
      <c r="AP108" s="92"/>
      <c r="AQ108" s="86"/>
      <c r="AR108" s="84"/>
      <c r="AS108" s="84"/>
      <c r="AT108" s="84"/>
    </row>
    <row r="109" spans="1:46">
      <c r="A109" t="s">
        <v>568</v>
      </c>
      <c r="B109" s="38"/>
      <c r="C109" s="66">
        <f>'Atomic Red Team'!$P98</f>
        <v>3</v>
      </c>
      <c r="D109" s="92">
        <f t="shared" si="94"/>
        <v>2.614964500273075</v>
      </c>
      <c r="E109" s="86">
        <f>INDEX('UmfrageWerte berechnung'!$A:$AL, MATCH(A$3, 'UmfrageWerte berechnung'!$A:$A, 0), MATCH($K109, 'UmfrageWerte berechnung'!$1:$1, 0))</f>
        <v>1.05</v>
      </c>
      <c r="F109" s="84">
        <f t="shared" si="95"/>
        <v>3.3075000000000001</v>
      </c>
      <c r="G109" s="84">
        <f t="shared" si="96"/>
        <v>3.1500000000000004</v>
      </c>
      <c r="H109" s="84">
        <f t="shared" si="97"/>
        <v>0.87165483342435834</v>
      </c>
      <c r="I109" s="93"/>
      <c r="K109" s="93" t="s">
        <v>392</v>
      </c>
      <c r="L109" t="s">
        <v>568</v>
      </c>
      <c r="M109" s="38"/>
      <c r="N109" s="66">
        <f>'Atomic Red Team'!$P98</f>
        <v>3</v>
      </c>
      <c r="O109" s="92">
        <f t="shared" si="98"/>
        <v>2.8148148148148149</v>
      </c>
      <c r="P109" s="86">
        <f>INDEX('UmfrageWerte berechnung'!$A:$AL, MATCH(L$3, 'UmfrageWerte berechnung'!$A:$A, 0), MATCH($K109, 'UmfrageWerte berechnung'!$1:$1, 0))</f>
        <v>1.0625</v>
      </c>
      <c r="Q109" s="84">
        <f t="shared" si="99"/>
        <v>3.38671875</v>
      </c>
      <c r="R109" s="84">
        <f t="shared" si="100"/>
        <v>3.1875</v>
      </c>
      <c r="S109" s="84">
        <f t="shared" si="101"/>
        <v>0.93827160493827166</v>
      </c>
      <c r="U109" t="s">
        <v>568</v>
      </c>
      <c r="V109" s="38"/>
      <c r="W109" s="66">
        <f>'Atomic Red Team'!$P98</f>
        <v>3</v>
      </c>
      <c r="X109" s="92">
        <f t="shared" si="102"/>
        <v>2.8015122873345955</v>
      </c>
      <c r="Y109" s="86">
        <f>INDEX('UmfrageWerte berechnung'!$A:$AL, MATCH(U$3, 'UmfrageWerte berechnung'!$A:$A, 0), MATCH($K109, 'UmfrageWerte berechnung'!$1:$1, 0))</f>
        <v>1.0833333333333333</v>
      </c>
      <c r="Z109" s="84">
        <f t="shared" si="103"/>
        <v>3.520833333333333</v>
      </c>
      <c r="AA109" s="84">
        <f t="shared" si="104"/>
        <v>3.25</v>
      </c>
      <c r="AB109" s="86">
        <f t="shared" si="105"/>
        <v>0.93383742911153178</v>
      </c>
      <c r="AD109" t="s">
        <v>568</v>
      </c>
      <c r="AE109" s="38"/>
      <c r="AF109" s="66">
        <f>'Atomic Red Team'!$P98</f>
        <v>3</v>
      </c>
      <c r="AG109" s="92">
        <f t="shared" si="106"/>
        <v>2.8296943231441052</v>
      </c>
      <c r="AH109" s="86">
        <f>INDEX('UmfrageWerte berechnung'!$A:$AL, MATCH(AD$3, 'UmfrageWerte berechnung'!$A:$A, 0), MATCH($K109, 'UmfrageWerte berechnung'!$1:$1, 0))</f>
        <v>1.125</v>
      </c>
      <c r="AI109" s="84">
        <f t="shared" si="107"/>
        <v>3.796875</v>
      </c>
      <c r="AJ109" s="84">
        <f t="shared" si="108"/>
        <v>3.375</v>
      </c>
      <c r="AK109" s="84">
        <f t="shared" si="109"/>
        <v>0.94323144104803514</v>
      </c>
      <c r="AL109" s="66"/>
      <c r="AM109" t="s">
        <v>568</v>
      </c>
      <c r="AN109" s="38"/>
      <c r="AO109" s="66">
        <f>'Atomic Red Team'!$P98</f>
        <v>3</v>
      </c>
      <c r="AP109" s="92">
        <f t="shared" si="110"/>
        <v>2.4016853932584272</v>
      </c>
      <c r="AQ109" s="86">
        <f>INDEX('UmfrageWerte berechnung'!$A:$AL, MATCH(AM$3, 'UmfrageWerte berechnung'!$A:$A, 0), MATCH($K109, 'UmfrageWerte berechnung'!$1:$1, 0))</f>
        <v>0.9375</v>
      </c>
      <c r="AR109" s="84">
        <f t="shared" si="111"/>
        <v>2.63671875</v>
      </c>
      <c r="AS109" s="84">
        <f t="shared" si="112"/>
        <v>2.8125</v>
      </c>
      <c r="AT109" s="84">
        <f t="shared" si="113"/>
        <v>0.800561797752809</v>
      </c>
    </row>
    <row r="110" spans="1:46">
      <c r="A110" t="s">
        <v>568</v>
      </c>
      <c r="B110" s="38"/>
      <c r="C110" s="66">
        <f>'Atomic Red Team'!$P99</f>
        <v>3</v>
      </c>
      <c r="D110" s="92">
        <f t="shared" si="94"/>
        <v>2.614964500273075</v>
      </c>
      <c r="E110" s="86">
        <f>INDEX('UmfrageWerte berechnung'!$A:$AL, MATCH(A$3, 'UmfrageWerte berechnung'!$A:$A, 0), MATCH($K110, 'UmfrageWerte berechnung'!$1:$1, 0))</f>
        <v>1.05</v>
      </c>
      <c r="F110" s="84">
        <f t="shared" si="95"/>
        <v>3.3075000000000001</v>
      </c>
      <c r="G110" s="84">
        <f t="shared" si="96"/>
        <v>3.1500000000000004</v>
      </c>
      <c r="H110" s="84">
        <f t="shared" si="97"/>
        <v>0.87165483342435834</v>
      </c>
      <c r="I110" s="93"/>
      <c r="K110" s="93" t="s">
        <v>392</v>
      </c>
      <c r="L110" t="s">
        <v>568</v>
      </c>
      <c r="M110" s="38"/>
      <c r="N110" s="66">
        <f>'Atomic Red Team'!$P99</f>
        <v>3</v>
      </c>
      <c r="O110" s="92">
        <f t="shared" si="98"/>
        <v>2.8148148148148149</v>
      </c>
      <c r="P110" s="86">
        <f>INDEX('UmfrageWerte berechnung'!$A:$AL, MATCH(L$3, 'UmfrageWerte berechnung'!$A:$A, 0), MATCH($K110, 'UmfrageWerte berechnung'!$1:$1, 0))</f>
        <v>1.0625</v>
      </c>
      <c r="Q110" s="84">
        <f t="shared" si="99"/>
        <v>3.38671875</v>
      </c>
      <c r="R110" s="84">
        <f t="shared" si="100"/>
        <v>3.1875</v>
      </c>
      <c r="S110" s="84">
        <f t="shared" si="101"/>
        <v>0.93827160493827166</v>
      </c>
      <c r="U110" t="s">
        <v>568</v>
      </c>
      <c r="V110" s="38"/>
      <c r="W110" s="66">
        <f>'Atomic Red Team'!$P99</f>
        <v>3</v>
      </c>
      <c r="X110" s="92">
        <f t="shared" si="102"/>
        <v>2.8015122873345955</v>
      </c>
      <c r="Y110" s="86">
        <f>INDEX('UmfrageWerte berechnung'!$A:$AL, MATCH(U$3, 'UmfrageWerte berechnung'!$A:$A, 0), MATCH($K110, 'UmfrageWerte berechnung'!$1:$1, 0))</f>
        <v>1.0833333333333333</v>
      </c>
      <c r="Z110" s="84">
        <f t="shared" si="103"/>
        <v>3.520833333333333</v>
      </c>
      <c r="AA110" s="84">
        <f t="shared" si="104"/>
        <v>3.25</v>
      </c>
      <c r="AB110" s="86">
        <f t="shared" si="105"/>
        <v>0.93383742911153178</v>
      </c>
      <c r="AD110" t="s">
        <v>568</v>
      </c>
      <c r="AE110" s="38"/>
      <c r="AF110" s="66">
        <f>'Atomic Red Team'!$P99</f>
        <v>3</v>
      </c>
      <c r="AG110" s="92">
        <f t="shared" si="106"/>
        <v>2.8296943231441052</v>
      </c>
      <c r="AH110" s="86">
        <f>INDEX('UmfrageWerte berechnung'!$A:$AL, MATCH(AD$3, 'UmfrageWerte berechnung'!$A:$A, 0), MATCH($K110, 'UmfrageWerte berechnung'!$1:$1, 0))</f>
        <v>1.125</v>
      </c>
      <c r="AI110" s="84">
        <f t="shared" si="107"/>
        <v>3.796875</v>
      </c>
      <c r="AJ110" s="84">
        <f t="shared" si="108"/>
        <v>3.375</v>
      </c>
      <c r="AK110" s="84">
        <f t="shared" si="109"/>
        <v>0.94323144104803514</v>
      </c>
      <c r="AL110" s="66"/>
      <c r="AM110" t="s">
        <v>568</v>
      </c>
      <c r="AN110" s="38"/>
      <c r="AO110" s="66">
        <f>'Atomic Red Team'!$P99</f>
        <v>3</v>
      </c>
      <c r="AP110" s="92">
        <f t="shared" si="110"/>
        <v>2.4016853932584272</v>
      </c>
      <c r="AQ110" s="86">
        <f>INDEX('UmfrageWerte berechnung'!$A:$AL, MATCH(AM$3, 'UmfrageWerte berechnung'!$A:$A, 0), MATCH($K110, 'UmfrageWerte berechnung'!$1:$1, 0))</f>
        <v>0.9375</v>
      </c>
      <c r="AR110" s="84">
        <f t="shared" si="111"/>
        <v>2.63671875</v>
      </c>
      <c r="AS110" s="84">
        <f t="shared" si="112"/>
        <v>2.8125</v>
      </c>
      <c r="AT110" s="84">
        <f t="shared" si="113"/>
        <v>0.800561797752809</v>
      </c>
    </row>
    <row r="111" spans="1:46">
      <c r="B111" s="36"/>
      <c r="C111" s="66">
        <f>'Atomic Red Team'!$P100</f>
        <v>3</v>
      </c>
      <c r="D111" s="92">
        <f t="shared" si="94"/>
        <v>2.9885308574549425</v>
      </c>
      <c r="E111" s="86">
        <f>INDEX('UmfrageWerte berechnung'!$A:$AL, MATCH(A$3, 'UmfrageWerte berechnung'!$A:$A, 0), MATCH($K111, 'UmfrageWerte berechnung'!$1:$1, 0))</f>
        <v>1.2</v>
      </c>
      <c r="F111" s="84">
        <f t="shared" si="95"/>
        <v>4.32</v>
      </c>
      <c r="G111" s="84">
        <f t="shared" si="96"/>
        <v>3.5999999999999996</v>
      </c>
      <c r="H111" s="84">
        <f t="shared" si="97"/>
        <v>0.99617695248498084</v>
      </c>
      <c r="I111" s="93"/>
      <c r="K111" s="93" t="s">
        <v>385</v>
      </c>
      <c r="L111"/>
      <c r="M111" s="36"/>
      <c r="N111" s="66">
        <f>'Atomic Red Team'!$P100</f>
        <v>3</v>
      </c>
      <c r="O111" s="92">
        <f t="shared" si="98"/>
        <v>2.9803921568627452</v>
      </c>
      <c r="P111" s="86">
        <f>INDEX('UmfrageWerte berechnung'!$A:$AL, MATCH(L$3, 'UmfrageWerte berechnung'!$A:$A, 0), MATCH($K111, 'UmfrageWerte berechnung'!$1:$1, 0))</f>
        <v>1.125</v>
      </c>
      <c r="Q111" s="84">
        <f t="shared" si="99"/>
        <v>3.796875</v>
      </c>
      <c r="R111" s="84">
        <f t="shared" si="100"/>
        <v>3.375</v>
      </c>
      <c r="S111" s="84">
        <f t="shared" si="101"/>
        <v>0.99346405228758172</v>
      </c>
      <c r="V111" s="36"/>
      <c r="W111" s="66">
        <f>'Atomic Red Team'!$P100</f>
        <v>3</v>
      </c>
      <c r="X111" s="92">
        <f t="shared" si="102"/>
        <v>3.2325141776937638</v>
      </c>
      <c r="Y111" s="86">
        <f>INDEX('UmfrageWerte berechnung'!$A:$AL, MATCH(U$3, 'UmfrageWerte berechnung'!$A:$A, 0), MATCH($K111, 'UmfrageWerte berechnung'!$1:$1, 0))</f>
        <v>1.25</v>
      </c>
      <c r="Z111" s="84">
        <f t="shared" si="103"/>
        <v>4.6875</v>
      </c>
      <c r="AA111" s="84">
        <f t="shared" si="104"/>
        <v>3.75</v>
      </c>
      <c r="AB111" s="86">
        <f t="shared" si="105"/>
        <v>1.0775047258979213</v>
      </c>
      <c r="AC111" s="117"/>
      <c r="AE111" s="36"/>
      <c r="AF111" s="66">
        <f>'Atomic Red Team'!$P100</f>
        <v>3</v>
      </c>
      <c r="AG111" s="92">
        <f t="shared" si="106"/>
        <v>2.9344978165938871</v>
      </c>
      <c r="AH111" s="86">
        <f>INDEX('UmfrageWerte berechnung'!$A:$AL, MATCH(AD$3, 'UmfrageWerte berechnung'!$A:$A, 0), MATCH($K111, 'UmfrageWerte berechnung'!$1:$1, 0))</f>
        <v>1.1666666666666667</v>
      </c>
      <c r="AI111" s="84">
        <f t="shared" si="107"/>
        <v>4.0833333333333339</v>
      </c>
      <c r="AJ111" s="84">
        <f t="shared" si="108"/>
        <v>3.5</v>
      </c>
      <c r="AK111" s="84">
        <f t="shared" si="109"/>
        <v>0.9781659388646291</v>
      </c>
      <c r="AL111" s="66"/>
      <c r="AN111" s="36"/>
      <c r="AO111" s="66">
        <f>'Atomic Red Team'!$P100</f>
        <v>3</v>
      </c>
      <c r="AP111" s="92">
        <f t="shared" si="110"/>
        <v>3.52247191011236</v>
      </c>
      <c r="AQ111" s="86">
        <f>INDEX('UmfrageWerte berechnung'!$A:$AL, MATCH(AM$3, 'UmfrageWerte berechnung'!$A:$A, 0), MATCH($K111, 'UmfrageWerte berechnung'!$1:$1, 0))</f>
        <v>1.375</v>
      </c>
      <c r="AR111" s="84">
        <f t="shared" si="111"/>
        <v>5.671875</v>
      </c>
      <c r="AS111" s="84">
        <f t="shared" si="112"/>
        <v>4.125</v>
      </c>
      <c r="AT111" s="84">
        <f t="shared" si="113"/>
        <v>1.1741573033707866</v>
      </c>
    </row>
    <row r="112" spans="1:46">
      <c r="B112" s="72"/>
      <c r="C112" s="66">
        <f>'Atomic Red Team'!$P101</f>
        <v>3</v>
      </c>
      <c r="D112" s="92">
        <f t="shared" si="94"/>
        <v>3.6111414527580554</v>
      </c>
      <c r="E112" s="86">
        <f>INDEX('UmfrageWerte berechnung'!$A:$AL, MATCH(A$3, 'UmfrageWerte berechnung'!$A:$A, 0), MATCH($K112, 'UmfrageWerte berechnung'!$1:$1, 0))</f>
        <v>1.45</v>
      </c>
      <c r="F112" s="84">
        <f t="shared" si="95"/>
        <v>6.3075000000000001</v>
      </c>
      <c r="G112" s="84">
        <f t="shared" si="96"/>
        <v>4.3499999999999996</v>
      </c>
      <c r="H112" s="84">
        <f t="shared" si="97"/>
        <v>1.2037138175860185</v>
      </c>
      <c r="I112" s="93"/>
      <c r="K112" s="93" t="s">
        <v>382</v>
      </c>
      <c r="L112"/>
      <c r="M112" s="72"/>
      <c r="N112" s="66">
        <f>'Atomic Red Team'!$P101</f>
        <v>3</v>
      </c>
      <c r="O112" s="92">
        <f t="shared" si="98"/>
        <v>2.9803921568627452</v>
      </c>
      <c r="P112" s="86">
        <f>INDEX('UmfrageWerte berechnung'!$A:$AL, MATCH(L$3, 'UmfrageWerte berechnung'!$A:$A, 0), MATCH($K112, 'UmfrageWerte berechnung'!$1:$1, 0))</f>
        <v>1.125</v>
      </c>
      <c r="Q112" s="84">
        <f t="shared" si="99"/>
        <v>3.796875</v>
      </c>
      <c r="R112" s="84">
        <f t="shared" si="100"/>
        <v>3.375</v>
      </c>
      <c r="S112" s="84">
        <f t="shared" si="101"/>
        <v>0.99346405228758172</v>
      </c>
      <c r="V112" s="72"/>
      <c r="W112" s="66">
        <f>'Atomic Red Team'!$P101</f>
        <v>3</v>
      </c>
      <c r="X112" s="92">
        <f t="shared" si="102"/>
        <v>3.6635160680529326</v>
      </c>
      <c r="Y112" s="86">
        <f>INDEX('UmfrageWerte berechnung'!$A:$AL, MATCH(U$3, 'UmfrageWerte berechnung'!$A:$A, 0), MATCH($K112, 'UmfrageWerte berechnung'!$1:$1, 0))</f>
        <v>1.4166666666666667</v>
      </c>
      <c r="Z112" s="84">
        <f t="shared" si="103"/>
        <v>6.0208333333333339</v>
      </c>
      <c r="AA112" s="84">
        <f t="shared" si="104"/>
        <v>4.25</v>
      </c>
      <c r="AB112" s="86">
        <f t="shared" si="105"/>
        <v>1.2211720226843108</v>
      </c>
      <c r="AC112" s="117"/>
      <c r="AE112" s="72"/>
      <c r="AF112" s="66">
        <f>'Atomic Red Team'!$P101</f>
        <v>3</v>
      </c>
      <c r="AG112" s="92">
        <f t="shared" si="106"/>
        <v>3.4585152838427957</v>
      </c>
      <c r="AH112" s="86">
        <f>INDEX('UmfrageWerte berechnung'!$A:$AL, MATCH(AD$3, 'UmfrageWerte berechnung'!$A:$A, 0), MATCH($K112, 'UmfrageWerte berechnung'!$1:$1, 0))</f>
        <v>1.375</v>
      </c>
      <c r="AI112" s="84">
        <f t="shared" si="107"/>
        <v>5.671875</v>
      </c>
      <c r="AJ112" s="84">
        <f t="shared" si="108"/>
        <v>4.125</v>
      </c>
      <c r="AK112" s="84">
        <f t="shared" si="109"/>
        <v>1.1528384279475985</v>
      </c>
      <c r="AL112" s="66"/>
      <c r="AN112" s="72"/>
      <c r="AO112" s="66">
        <f>'Atomic Red Team'!$P101</f>
        <v>3</v>
      </c>
      <c r="AP112" s="92">
        <f t="shared" si="110"/>
        <v>3.6825842696629212</v>
      </c>
      <c r="AQ112" s="86">
        <f>INDEX('UmfrageWerte berechnung'!$A:$AL, MATCH(AM$3, 'UmfrageWerte berechnung'!$A:$A, 0), MATCH($K112, 'UmfrageWerte berechnung'!$1:$1, 0))</f>
        <v>1.4375</v>
      </c>
      <c r="AR112" s="84">
        <f t="shared" si="111"/>
        <v>6.19921875</v>
      </c>
      <c r="AS112" s="84">
        <f t="shared" si="112"/>
        <v>4.3125</v>
      </c>
      <c r="AT112" s="86">
        <f t="shared" si="113"/>
        <v>1.2275280898876404</v>
      </c>
    </row>
    <row r="113" spans="2:46">
      <c r="B113" s="36"/>
      <c r="C113" s="66">
        <f>'Atomic Red Team'!$P102</f>
        <v>3</v>
      </c>
      <c r="D113" s="93">
        <f t="shared" si="94"/>
        <v>2.9885308574549425</v>
      </c>
      <c r="E113" s="89">
        <f>INDEX('UmfrageWerte berechnung'!$A:$AL, MATCH(A$3, 'UmfrageWerte berechnung'!$A:$A, 0), MATCH($K113, 'UmfrageWerte berechnung'!$1:$1, 0))</f>
        <v>1.2</v>
      </c>
      <c r="F113" s="84">
        <f t="shared" si="95"/>
        <v>4.32</v>
      </c>
      <c r="G113" s="84">
        <f t="shared" si="96"/>
        <v>3.5999999999999996</v>
      </c>
      <c r="H113" s="93">
        <f t="shared" si="97"/>
        <v>0.99617695248498084</v>
      </c>
      <c r="K113" s="93" t="s">
        <v>385</v>
      </c>
      <c r="L113"/>
      <c r="M113" s="36"/>
      <c r="N113" s="66">
        <f>'Atomic Red Team'!$P102</f>
        <v>3</v>
      </c>
      <c r="O113" s="93">
        <f t="shared" si="98"/>
        <v>2.9803921568627452</v>
      </c>
      <c r="P113" s="89">
        <f>INDEX('UmfrageWerte berechnung'!$A:$AL, MATCH(L$3, 'UmfrageWerte berechnung'!$A:$A, 0), MATCH($K113, 'UmfrageWerte berechnung'!$1:$1, 0))</f>
        <v>1.125</v>
      </c>
      <c r="Q113" s="84">
        <f t="shared" si="99"/>
        <v>3.796875</v>
      </c>
      <c r="R113" s="84">
        <f t="shared" si="100"/>
        <v>3.375</v>
      </c>
      <c r="S113" s="86">
        <f t="shared" si="101"/>
        <v>0.99346405228758172</v>
      </c>
      <c r="V113" s="36"/>
      <c r="W113" s="80">
        <f>'Atomic Red Team'!$P102</f>
        <v>3</v>
      </c>
      <c r="X113" s="93">
        <f t="shared" si="102"/>
        <v>3.2325141776937638</v>
      </c>
      <c r="Y113" s="89">
        <f>INDEX('UmfrageWerte berechnung'!$A:$AL, MATCH(U$3, 'UmfrageWerte berechnung'!$A:$A, 0), MATCH($K113, 'UmfrageWerte berechnung'!$1:$1, 0))</f>
        <v>1.25</v>
      </c>
      <c r="Z113" s="84">
        <f t="shared" si="103"/>
        <v>4.6875</v>
      </c>
      <c r="AA113" s="84">
        <f t="shared" si="104"/>
        <v>3.75</v>
      </c>
      <c r="AB113" s="86">
        <f t="shared" si="105"/>
        <v>1.0775047258979213</v>
      </c>
      <c r="AC113" s="117"/>
      <c r="AE113" s="36"/>
      <c r="AF113" s="80">
        <f>'Atomic Red Team'!$P102</f>
        <v>3</v>
      </c>
      <c r="AG113" s="93">
        <f t="shared" si="106"/>
        <v>2.9344978165938871</v>
      </c>
      <c r="AH113" s="89">
        <f>INDEX('UmfrageWerte berechnung'!$A:$AL, MATCH(AD$3, 'UmfrageWerte berechnung'!$A:$A, 0), MATCH($K113, 'UmfrageWerte berechnung'!$1:$1, 0))</f>
        <v>1.1666666666666667</v>
      </c>
      <c r="AI113" s="84">
        <f t="shared" si="107"/>
        <v>4.0833333333333339</v>
      </c>
      <c r="AJ113" s="84">
        <f t="shared" si="108"/>
        <v>3.5</v>
      </c>
      <c r="AK113" s="86">
        <f t="shared" si="109"/>
        <v>0.9781659388646291</v>
      </c>
      <c r="AL113" s="66"/>
      <c r="AN113" s="36"/>
      <c r="AO113" s="80">
        <f>'Atomic Red Team'!$P102</f>
        <v>3</v>
      </c>
      <c r="AP113" s="93">
        <f t="shared" si="110"/>
        <v>3.52247191011236</v>
      </c>
      <c r="AQ113" s="89">
        <f>INDEX('UmfrageWerte berechnung'!$A:$AL, MATCH(AM$3, 'UmfrageWerte berechnung'!$A:$A, 0), MATCH($K113, 'UmfrageWerte berechnung'!$1:$1, 0))</f>
        <v>1.375</v>
      </c>
      <c r="AR113" s="84">
        <f t="shared" si="111"/>
        <v>5.671875</v>
      </c>
      <c r="AS113" s="84">
        <f t="shared" si="112"/>
        <v>4.125</v>
      </c>
      <c r="AT113" s="86">
        <f t="shared" si="113"/>
        <v>1.1741573033707866</v>
      </c>
    </row>
    <row r="114" spans="2:46">
      <c r="B114" t="s">
        <v>475</v>
      </c>
      <c r="C114" s="78">
        <f>SUM(C77:C113)</f>
        <v>74</v>
      </c>
      <c r="D114" s="90">
        <f>SUM(D77:D113)</f>
        <v>78.407427635172056</v>
      </c>
      <c r="E114" s="92">
        <f>SUM(E76:E113)</f>
        <v>41.300000000000011</v>
      </c>
      <c r="F114" s="90">
        <f>SUM(F76:F113)</f>
        <v>122.23250000000002</v>
      </c>
      <c r="G114" s="85">
        <f>SUM(G76:G113)</f>
        <v>94.449999999999974</v>
      </c>
      <c r="H114" s="85"/>
      <c r="L114"/>
      <c r="M114" t="s">
        <v>475</v>
      </c>
      <c r="N114" s="78">
        <f>SUM(N77:N113)</f>
        <v>74</v>
      </c>
      <c r="O114" s="90">
        <f>SUM(O77:O113)</f>
        <v>74.675381263616586</v>
      </c>
      <c r="P114" s="92">
        <f>SUM(P76:P113)</f>
        <v>36.5625</v>
      </c>
      <c r="Q114" s="90">
        <f>SUM(Q76:Q113)</f>
        <v>98.00390625</v>
      </c>
      <c r="R114" s="85">
        <f>SUM(R76:R113)</f>
        <v>84.5625</v>
      </c>
      <c r="S114" s="90"/>
      <c r="V114" t="s">
        <v>475</v>
      </c>
      <c r="W114" s="78">
        <f>SUM(W77:W113)</f>
        <v>74</v>
      </c>
      <c r="X114" s="90">
        <f>SUM(X77:X113)</f>
        <v>80.741020793950881</v>
      </c>
      <c r="Y114" s="92">
        <f>SUM(Y76:Y113)</f>
        <v>40.416666666666671</v>
      </c>
      <c r="Z114" s="90">
        <f>SUM(Z76:Z113)</f>
        <v>119.2222222222222</v>
      </c>
      <c r="AA114" s="85">
        <f>SUM(AA76:AA113)</f>
        <v>93.666666666666671</v>
      </c>
      <c r="AB114" s="90"/>
      <c r="AE114" t="s">
        <v>475</v>
      </c>
      <c r="AF114" s="78">
        <f>SUM(AF77:AF113)</f>
        <v>74</v>
      </c>
      <c r="AG114" s="90">
        <f>SUM(AG77:AG113)</f>
        <v>79.388646288209657</v>
      </c>
      <c r="AH114" s="92">
        <f>SUM(AH76:AH113)</f>
        <v>39.749999999999986</v>
      </c>
      <c r="AI114" s="90">
        <f>SUM(AI76:AI113)</f>
        <v>122.72265624999999</v>
      </c>
      <c r="AJ114" s="85">
        <f>SUM(AJ76:AJ113)</f>
        <v>94.6875</v>
      </c>
      <c r="AK114" s="90"/>
      <c r="AL114" s="66"/>
      <c r="AN114" t="s">
        <v>475</v>
      </c>
      <c r="AO114" s="78">
        <f>SUM(AO77:AO113)</f>
        <v>74</v>
      </c>
      <c r="AP114" s="90">
        <f>SUM(AP77:AP113)</f>
        <v>81.016853932584269</v>
      </c>
      <c r="AQ114" s="92">
        <f>SUM(AQ76:AQ113)</f>
        <v>41.5625</v>
      </c>
      <c r="AR114" s="90">
        <f>SUM(AR76:AR113)</f>
        <v>123.75</v>
      </c>
      <c r="AS114" s="85">
        <f>SUM(AS76:AS113)</f>
        <v>94.875</v>
      </c>
      <c r="AT114" s="90"/>
    </row>
    <row r="115" spans="2:46">
      <c r="B115" t="s">
        <v>476</v>
      </c>
      <c r="C115" s="57">
        <v>96</v>
      </c>
      <c r="D115" s="86"/>
      <c r="E115" s="96">
        <f>COUNT(E77:E113)*1.5</f>
        <v>48</v>
      </c>
      <c r="F115" s="89">
        <f>C115*5^2</f>
        <v>2400</v>
      </c>
      <c r="G115" s="87">
        <f>C115*1.5</f>
        <v>144</v>
      </c>
      <c r="L115"/>
      <c r="M115" t="s">
        <v>476</v>
      </c>
      <c r="N115" s="57">
        <v>96</v>
      </c>
      <c r="O115" s="86"/>
      <c r="P115" s="96">
        <f>COUNT(P77:P113)*5</f>
        <v>160</v>
      </c>
      <c r="Q115" s="89">
        <f>N115*5^2</f>
        <v>2400</v>
      </c>
      <c r="R115" s="87">
        <f>N115*1.5</f>
        <v>144</v>
      </c>
      <c r="S115" s="86"/>
      <c r="V115" t="s">
        <v>476</v>
      </c>
      <c r="W115" s="57">
        <v>96</v>
      </c>
      <c r="X115" s="86"/>
      <c r="Y115" s="96">
        <f>COUNT(Y77:Y113)*5</f>
        <v>160</v>
      </c>
      <c r="Z115" s="89">
        <f>W115*5^2</f>
        <v>2400</v>
      </c>
      <c r="AA115" s="87">
        <f>W115*1.5</f>
        <v>144</v>
      </c>
      <c r="AB115" s="86"/>
      <c r="AE115" t="s">
        <v>476</v>
      </c>
      <c r="AF115" s="57">
        <v>96</v>
      </c>
      <c r="AG115" s="86"/>
      <c r="AH115" s="96">
        <f>COUNT(AH77:AH113)*5</f>
        <v>160</v>
      </c>
      <c r="AI115" s="89">
        <f>AF115*5^2</f>
        <v>2400</v>
      </c>
      <c r="AJ115" s="87">
        <f>AF115*1.5</f>
        <v>144</v>
      </c>
      <c r="AK115" s="86"/>
      <c r="AL115" s="57"/>
      <c r="AN115" t="s">
        <v>476</v>
      </c>
      <c r="AO115" s="57">
        <v>96</v>
      </c>
      <c r="AP115" s="86"/>
      <c r="AQ115" s="96">
        <f>COUNT(AQ77:AQ113)*5</f>
        <v>160</v>
      </c>
      <c r="AR115" s="89">
        <f>AO115*5^2</f>
        <v>2400</v>
      </c>
      <c r="AS115" s="87">
        <f>AO115*1.5</f>
        <v>144</v>
      </c>
      <c r="AT115" s="86"/>
    </row>
    <row r="116" spans="2:46">
      <c r="C116" s="78"/>
      <c r="D116" s="85"/>
      <c r="E116" s="113"/>
      <c r="H116" s="85"/>
      <c r="L116"/>
      <c r="N116" s="78"/>
      <c r="O116" s="85"/>
      <c r="P116" s="113"/>
      <c r="Q116" s="86"/>
      <c r="R116" s="84"/>
      <c r="S116" s="90"/>
      <c r="W116" s="78"/>
      <c r="X116" s="85"/>
      <c r="Y116" s="113"/>
      <c r="Z116" s="86"/>
      <c r="AA116" s="84"/>
      <c r="AB116" s="90"/>
      <c r="AF116" s="78"/>
      <c r="AG116" s="85"/>
      <c r="AH116" s="113"/>
      <c r="AI116" s="86"/>
      <c r="AJ116" s="84"/>
      <c r="AK116" s="90"/>
      <c r="AL116" s="66"/>
      <c r="AO116" s="78"/>
      <c r="AP116" s="85"/>
      <c r="AQ116" s="113"/>
      <c r="AR116" s="86"/>
      <c r="AS116" s="84"/>
      <c r="AT116" s="90"/>
    </row>
    <row r="117" spans="2:46">
      <c r="L117"/>
      <c r="O117" s="84"/>
      <c r="P117" s="93"/>
      <c r="Q117" s="86"/>
      <c r="R117" s="84"/>
      <c r="S117" s="86"/>
      <c r="X117" s="84"/>
      <c r="Y117" s="93"/>
      <c r="Z117" s="86"/>
      <c r="AA117" s="84"/>
      <c r="AB117" s="86"/>
      <c r="AG117" s="84"/>
      <c r="AH117" s="93"/>
      <c r="AI117" s="86"/>
      <c r="AJ117" s="84"/>
      <c r="AK117" s="86"/>
      <c r="AL117" s="66"/>
      <c r="AP117" s="84"/>
      <c r="AQ117" s="93"/>
      <c r="AR117" s="86"/>
      <c r="AS117" s="84"/>
      <c r="AT117" s="86"/>
    </row>
    <row r="118" spans="2:46">
      <c r="L118"/>
      <c r="O118" s="84"/>
      <c r="P118" s="93"/>
      <c r="Q118" s="86"/>
      <c r="R118" s="84"/>
      <c r="S118" s="86"/>
      <c r="X118" s="84"/>
      <c r="Y118" s="93"/>
      <c r="Z118" s="86"/>
      <c r="AA118" s="84"/>
      <c r="AB118" s="86"/>
      <c r="AG118" s="84"/>
      <c r="AH118" s="93"/>
      <c r="AI118" s="86"/>
      <c r="AJ118" s="84"/>
      <c r="AK118" s="86"/>
      <c r="AL118" s="66"/>
      <c r="AP118" s="84"/>
      <c r="AQ118" s="93"/>
      <c r="AR118" s="86"/>
      <c r="AS118" s="84"/>
      <c r="AT118" s="86"/>
    </row>
    <row r="119" spans="2:46" ht="21">
      <c r="B119" s="101" t="s">
        <v>478</v>
      </c>
      <c r="C119" s="102">
        <f>SUM(C114,C71,C47,C27,C15)</f>
        <v>161</v>
      </c>
      <c r="E119" s="93" t="s">
        <v>479</v>
      </c>
      <c r="H119" s="84">
        <f>COUNT(E77:E113,E52:E70,E32:E46,E20:E25,E9:E14)</f>
        <v>76</v>
      </c>
      <c r="L119"/>
      <c r="M119" s="101" t="s">
        <v>478</v>
      </c>
      <c r="N119" s="102">
        <f>SUM(N114,N71,N47,N27,N15)</f>
        <v>161</v>
      </c>
      <c r="O119" s="84"/>
      <c r="P119" s="93" t="s">
        <v>479</v>
      </c>
      <c r="Q119" s="86"/>
      <c r="R119" s="84"/>
      <c r="S119" s="86">
        <f>COUNT(P77:P113,P52:P70,P32:P46,P20:P25,P9:P14)</f>
        <v>76</v>
      </c>
      <c r="V119" s="101" t="s">
        <v>478</v>
      </c>
      <c r="W119" s="102">
        <f>SUM(W114,W71,W47,W27,W15)</f>
        <v>161</v>
      </c>
      <c r="X119" s="84"/>
      <c r="Y119" s="93" t="s">
        <v>479</v>
      </c>
      <c r="Z119" s="86"/>
      <c r="AA119" s="84"/>
      <c r="AB119" s="86">
        <f>COUNT(Y77:Y113,Y52:Y70,Y32:Y46,Y20:Y25,Y9:Y14)</f>
        <v>76</v>
      </c>
      <c r="AC119" s="101"/>
      <c r="AE119" s="101" t="s">
        <v>478</v>
      </c>
      <c r="AF119" s="102">
        <f>SUM(AF114,AF71,AF47,AF27,AF15)</f>
        <v>161</v>
      </c>
      <c r="AG119" s="84"/>
      <c r="AH119" s="93" t="s">
        <v>479</v>
      </c>
      <c r="AI119" s="86"/>
      <c r="AJ119" s="84"/>
      <c r="AK119" s="86">
        <f>COUNT(AH77:AH113,AH52:AH70,AH32:AH46,AH20:AH25,AH9:AH14)</f>
        <v>76</v>
      </c>
      <c r="AL119" s="118"/>
      <c r="AN119" s="101" t="s">
        <v>478</v>
      </c>
      <c r="AO119" s="102">
        <f>SUM(AO114,AO71,AO47,AO27,AO15)</f>
        <v>161</v>
      </c>
      <c r="AP119" s="84"/>
      <c r="AQ119" s="93" t="s">
        <v>479</v>
      </c>
      <c r="AR119" s="86"/>
      <c r="AS119" s="84"/>
      <c r="AT119" s="86">
        <f>COUNT(AQ77:AQ113,AQ52:AQ70,AQ32:AQ46,AQ20:AQ25,AQ9:AQ14)</f>
        <v>76</v>
      </c>
    </row>
    <row r="120" spans="2:46" ht="21">
      <c r="B120" s="101" t="s">
        <v>480</v>
      </c>
      <c r="C120" s="102">
        <f>SUM(C115,C72,C48,C28,C16)</f>
        <v>231</v>
      </c>
      <c r="E120" s="93" t="s">
        <v>481</v>
      </c>
      <c r="H120" s="84">
        <f>SUM(E77:E113,E52:E70,E32:E46,E20:E25,E9:E14)</f>
        <v>91.55</v>
      </c>
      <c r="L120"/>
      <c r="M120" s="101" t="s">
        <v>480</v>
      </c>
      <c r="N120" s="102">
        <f>SUM(N115,N72,N48,N28,N16)</f>
        <v>231</v>
      </c>
      <c r="O120" s="84"/>
      <c r="P120" s="93" t="s">
        <v>481</v>
      </c>
      <c r="Q120" s="86"/>
      <c r="R120" s="84"/>
      <c r="S120" s="86">
        <f>SUM(P77:P113,P52:P70,P32:P46,P20:P25,P9:P14)</f>
        <v>86.0625</v>
      </c>
      <c r="V120" s="101" t="s">
        <v>480</v>
      </c>
      <c r="W120" s="102">
        <f>SUM(W115,W72,W48,W28,W16)</f>
        <v>231</v>
      </c>
      <c r="X120" s="84"/>
      <c r="Y120" s="93" t="s">
        <v>481</v>
      </c>
      <c r="Z120" s="86"/>
      <c r="AA120" s="84"/>
      <c r="AB120" s="86">
        <f>SUM(Y77:Y113,Y52:Y70,Y32:Y46,Y20:Y25,Y9:Y14)</f>
        <v>88.166666666666615</v>
      </c>
      <c r="AC120" s="101"/>
      <c r="AE120" s="101" t="s">
        <v>480</v>
      </c>
      <c r="AF120" s="102">
        <f>SUM(AF115,AF72,AF48,AF28,AF16)</f>
        <v>231</v>
      </c>
      <c r="AG120" s="84"/>
      <c r="AH120" s="93" t="s">
        <v>481</v>
      </c>
      <c r="AI120" s="86"/>
      <c r="AJ120" s="84"/>
      <c r="AK120" s="86">
        <f>SUM(AH77:AH113,AH52:AH70,AH32:AH46,AH20:AH25,AH9:AH14)</f>
        <v>90.645833333333314</v>
      </c>
      <c r="AL120" s="118"/>
      <c r="AN120" s="101" t="s">
        <v>480</v>
      </c>
      <c r="AO120" s="102">
        <f>SUM(AO115,AO72,AO48,AO28,AO16)</f>
        <v>231</v>
      </c>
      <c r="AP120" s="84"/>
      <c r="AQ120" s="93" t="s">
        <v>481</v>
      </c>
      <c r="AR120" s="86"/>
      <c r="AS120" s="84"/>
      <c r="AT120" s="86">
        <f>SUM(AQ77:AQ113,AQ52:AQ70,AQ32:AQ46,AQ20:AQ25,AQ9:AQ14)</f>
        <v>89</v>
      </c>
    </row>
    <row r="121" spans="2:46">
      <c r="E121" s="93" t="s">
        <v>480</v>
      </c>
      <c r="H121" s="84">
        <f>COUNT(E77:E113,E52:E70,E32:E46,E20:E25,E9:E14)*5</f>
        <v>380</v>
      </c>
      <c r="L121"/>
      <c r="O121" s="84"/>
      <c r="P121" s="93" t="s">
        <v>480</v>
      </c>
      <c r="Q121" s="86"/>
      <c r="R121" s="84"/>
      <c r="S121" s="86">
        <f>COUNT(P77:P113,P52:P70,P32:P46,P20:P25,P9:P14)*5</f>
        <v>380</v>
      </c>
      <c r="X121" s="84"/>
      <c r="Y121" s="93" t="s">
        <v>480</v>
      </c>
      <c r="Z121" s="86"/>
      <c r="AA121" s="84"/>
      <c r="AB121" s="86">
        <f>COUNT(Y77:Y113,Y52:Y70,Y32:Y46,Y20:Y25,Y9:Y14)*5</f>
        <v>380</v>
      </c>
      <c r="AG121" s="84"/>
      <c r="AH121" s="93" t="s">
        <v>480</v>
      </c>
      <c r="AI121" s="86"/>
      <c r="AJ121" s="84"/>
      <c r="AK121" s="86">
        <f>COUNT(AH77:AH113,AH52:AH70,AH32:AH46,AH20:AH25,AH9:AH14)*5</f>
        <v>380</v>
      </c>
      <c r="AL121" s="66"/>
      <c r="AP121" s="84"/>
      <c r="AQ121" s="93" t="s">
        <v>480</v>
      </c>
      <c r="AR121" s="86"/>
      <c r="AS121" s="84"/>
      <c r="AT121" s="86">
        <f>COUNT(AQ77:AQ113,AQ52:AQ70,AQ32:AQ46,AQ20:AQ25,AQ9:AQ14)*5</f>
        <v>380</v>
      </c>
    </row>
    <row r="122" spans="2:46">
      <c r="L122"/>
      <c r="O122" s="84"/>
      <c r="P122" s="93"/>
      <c r="Q122" s="86"/>
      <c r="R122" s="84"/>
      <c r="S122" s="93"/>
      <c r="X122" s="84"/>
      <c r="Y122" s="93"/>
      <c r="Z122" s="86"/>
      <c r="AA122" s="84"/>
      <c r="AB122" s="93"/>
      <c r="AG122" s="84"/>
      <c r="AH122" s="93"/>
      <c r="AI122" s="86"/>
      <c r="AJ122" s="84"/>
      <c r="AK122" s="93"/>
      <c r="AL122" s="66"/>
      <c r="AP122" s="84"/>
      <c r="AQ122" s="93"/>
      <c r="AR122" s="86"/>
      <c r="AS122" s="84"/>
      <c r="AT122" s="93"/>
    </row>
    <row r="123" spans="2:46" ht="21">
      <c r="B123" s="101" t="s">
        <v>482</v>
      </c>
      <c r="C123" s="105">
        <f>SUM(D77:D113,D52:D70,D32:D46,D20:D25,D9:D14)</f>
        <v>160.4675040961223</v>
      </c>
      <c r="L123"/>
      <c r="M123" s="101" t="s">
        <v>482</v>
      </c>
      <c r="N123" s="105">
        <f>SUM(O77:O113,O52:O70,O32:O46,O20:O25,O9:O14)</f>
        <v>162.15541031227318</v>
      </c>
      <c r="O123" s="84"/>
      <c r="P123" s="93"/>
      <c r="Q123" s="86"/>
      <c r="R123" s="84"/>
      <c r="S123" s="93"/>
      <c r="V123" s="101" t="s">
        <v>482</v>
      </c>
      <c r="W123" s="105">
        <f>SUM(X77:X113,X52:X70,X32:X46,X20:X25,X9:X14)</f>
        <v>162.41587901701334</v>
      </c>
      <c r="X123" s="84"/>
      <c r="Y123" s="93"/>
      <c r="Z123" s="86"/>
      <c r="AA123" s="84"/>
      <c r="AB123" s="93"/>
      <c r="AC123" s="101"/>
      <c r="AE123" s="101" t="s">
        <v>482</v>
      </c>
      <c r="AF123" s="105">
        <f>SUM(AG77:AG113,AG52:AG70,AG32:AG46,AG20:AG25,AG9:AG14)</f>
        <v>164.48908296943242</v>
      </c>
      <c r="AG123" s="84"/>
      <c r="AH123" s="93"/>
      <c r="AI123" s="86"/>
      <c r="AJ123" s="84"/>
      <c r="AK123" s="93"/>
      <c r="AL123" s="119"/>
      <c r="AN123" s="101" t="s">
        <v>482</v>
      </c>
      <c r="AO123" s="105">
        <f>SUM(AP77:AP113,AP52:AP70,AP32:AP46,AP20:AP25,AP9:AP14)</f>
        <v>163.36797752808991</v>
      </c>
      <c r="AP123" s="84"/>
      <c r="AQ123" s="93"/>
      <c r="AR123" s="86"/>
      <c r="AS123" s="84"/>
      <c r="AT123" s="93"/>
    </row>
    <row r="124" spans="2:46" ht="21">
      <c r="B124" s="101" t="s">
        <v>480</v>
      </c>
      <c r="C124" s="102">
        <f>SUM(C115,C72,C48,C28,C16)</f>
        <v>231</v>
      </c>
      <c r="L124"/>
      <c r="M124" s="101" t="s">
        <v>480</v>
      </c>
      <c r="N124" s="102">
        <f>SUM(N115,N72,N48,N28,N16)</f>
        <v>231</v>
      </c>
      <c r="O124" s="84"/>
      <c r="P124" s="93"/>
      <c r="Q124" s="86"/>
      <c r="R124" s="84"/>
      <c r="S124" s="93"/>
      <c r="V124" s="101" t="s">
        <v>480</v>
      </c>
      <c r="W124" s="102">
        <f>SUM(W115,W72,W48,W28,W16)</f>
        <v>231</v>
      </c>
      <c r="X124" s="84"/>
      <c r="Y124" s="93"/>
      <c r="Z124" s="86"/>
      <c r="AA124" s="84"/>
      <c r="AB124" s="93"/>
      <c r="AC124" s="101"/>
      <c r="AE124" s="101" t="s">
        <v>480</v>
      </c>
      <c r="AF124" s="102">
        <f>SUM(AF115,AF72,AF48,AF28,AF16)</f>
        <v>231</v>
      </c>
      <c r="AG124" s="84"/>
      <c r="AH124" s="93"/>
      <c r="AI124" s="86"/>
      <c r="AJ124" s="84"/>
      <c r="AK124" s="93"/>
      <c r="AL124" s="118"/>
      <c r="AN124" s="101" t="s">
        <v>480</v>
      </c>
      <c r="AO124" s="102">
        <f>SUM(AO115,AO72,AO48,AO28,AO16)</f>
        <v>231</v>
      </c>
      <c r="AP124" s="84"/>
      <c r="AQ124" s="93"/>
      <c r="AR124" s="86"/>
      <c r="AS124" s="84"/>
      <c r="AT124" s="93"/>
    </row>
    <row r="125" spans="2:46">
      <c r="L125"/>
      <c r="O125" s="84"/>
      <c r="P125" s="93"/>
      <c r="Q125" s="86"/>
      <c r="R125" s="84"/>
      <c r="S125" s="93"/>
      <c r="X125" s="84"/>
      <c r="Y125" s="93"/>
      <c r="Z125" s="86"/>
      <c r="AA125" s="84"/>
      <c r="AB125" s="93"/>
      <c r="AG125" s="84"/>
      <c r="AH125" s="93"/>
      <c r="AI125" s="86"/>
      <c r="AJ125" s="84"/>
      <c r="AK125" s="93"/>
      <c r="AP125" s="84"/>
      <c r="AQ125" s="93"/>
      <c r="AR125" s="86"/>
      <c r="AS125" s="84"/>
      <c r="AT125" s="93"/>
    </row>
    <row r="126" spans="2:46">
      <c r="L126"/>
      <c r="O126" s="84"/>
      <c r="P126" s="93"/>
      <c r="Q126" s="86"/>
      <c r="R126" s="84"/>
      <c r="S126" s="93"/>
      <c r="X126" s="84"/>
      <c r="Y126" s="93"/>
      <c r="Z126" s="86"/>
      <c r="AA126" s="84"/>
      <c r="AB126" s="93"/>
      <c r="AG126" s="84"/>
      <c r="AH126" s="93"/>
      <c r="AI126" s="86"/>
      <c r="AJ126" s="84"/>
      <c r="AK126" s="93"/>
      <c r="AP126" s="84"/>
      <c r="AQ126" s="93"/>
      <c r="AR126" s="86"/>
      <c r="AS126" s="84"/>
      <c r="AT126" s="93"/>
    </row>
    <row r="127" spans="2:46">
      <c r="L127"/>
      <c r="O127" s="84"/>
      <c r="P127" s="93"/>
      <c r="Q127" s="86"/>
      <c r="R127" s="84"/>
      <c r="S127" s="93"/>
      <c r="X127" s="84"/>
      <c r="Y127" s="93"/>
      <c r="Z127" s="86"/>
      <c r="AA127" s="84"/>
      <c r="AB127" s="93"/>
      <c r="AG127" s="84"/>
      <c r="AH127" s="93"/>
      <c r="AI127" s="86"/>
      <c r="AJ127" s="84"/>
      <c r="AK127" s="93"/>
      <c r="AP127" s="84"/>
      <c r="AQ127" s="93"/>
      <c r="AR127" s="86"/>
      <c r="AS127" s="84"/>
      <c r="AT127" s="93"/>
    </row>
    <row r="128" spans="2:46">
      <c r="L128"/>
      <c r="O128" s="84"/>
      <c r="P128" s="93"/>
      <c r="Q128" s="86"/>
      <c r="R128" s="84"/>
      <c r="S128" s="93"/>
      <c r="X128" s="84"/>
      <c r="Y128" s="93"/>
      <c r="Z128" s="86"/>
      <c r="AA128" s="84"/>
      <c r="AB128" s="93"/>
      <c r="AG128" s="84"/>
      <c r="AH128" s="93"/>
      <c r="AI128" s="86"/>
      <c r="AJ128" s="84"/>
      <c r="AK128" s="93"/>
      <c r="AP128" s="84"/>
      <c r="AQ128" s="93"/>
      <c r="AR128" s="86"/>
      <c r="AS128" s="84"/>
      <c r="AT128" s="93"/>
    </row>
    <row r="129" spans="12:46">
      <c r="L129"/>
      <c r="O129" s="84"/>
      <c r="P129" s="93"/>
      <c r="Q129" s="86"/>
      <c r="R129" s="84"/>
      <c r="S129" s="93"/>
      <c r="X129" s="84"/>
      <c r="Y129" s="93"/>
      <c r="Z129" s="86"/>
      <c r="AA129" s="84"/>
      <c r="AB129" s="93"/>
      <c r="AG129" s="84"/>
      <c r="AH129" s="93"/>
      <c r="AI129" s="86"/>
      <c r="AJ129" s="84"/>
      <c r="AK129" s="93"/>
      <c r="AP129" s="84"/>
      <c r="AQ129" s="93"/>
      <c r="AR129" s="86"/>
      <c r="AS129" s="84"/>
      <c r="AT129" s="93"/>
    </row>
    <row r="130" spans="12:46">
      <c r="L130"/>
      <c r="O130" s="84"/>
      <c r="P130" s="93"/>
      <c r="Q130" s="86"/>
      <c r="R130" s="84"/>
      <c r="S130" s="93"/>
      <c r="X130" s="84"/>
      <c r="Y130" s="93"/>
      <c r="Z130" s="86"/>
      <c r="AA130" s="84"/>
      <c r="AB130" s="93"/>
      <c r="AG130" s="84"/>
      <c r="AH130" s="93"/>
      <c r="AI130" s="86"/>
      <c r="AJ130" s="84"/>
      <c r="AK130" s="93"/>
      <c r="AP130" s="84"/>
      <c r="AQ130" s="93"/>
      <c r="AR130" s="86"/>
      <c r="AS130" s="84"/>
      <c r="AT130" s="93"/>
    </row>
    <row r="131" spans="12:46">
      <c r="L131"/>
      <c r="O131" s="84"/>
      <c r="P131" s="93"/>
      <c r="Q131" s="86"/>
      <c r="R131" s="84"/>
      <c r="S131" s="93"/>
      <c r="X131" s="84"/>
      <c r="Y131" s="93"/>
      <c r="Z131" s="86"/>
      <c r="AA131" s="84"/>
      <c r="AB131" s="93"/>
      <c r="AG131" s="84"/>
      <c r="AH131" s="93"/>
      <c r="AI131" s="86"/>
      <c r="AJ131" s="84"/>
      <c r="AK131" s="93"/>
      <c r="AP131" s="84"/>
      <c r="AQ131" s="93"/>
      <c r="AR131" s="86"/>
      <c r="AS131" s="84"/>
      <c r="AT131" s="93"/>
    </row>
    <row r="132" spans="12:46">
      <c r="L132"/>
      <c r="O132" s="84"/>
      <c r="P132" s="93"/>
      <c r="Q132" s="86"/>
      <c r="R132" s="84"/>
      <c r="S132" s="93"/>
      <c r="X132" s="84"/>
      <c r="Y132" s="93"/>
      <c r="Z132" s="86"/>
      <c r="AA132" s="84"/>
      <c r="AB132" s="93"/>
      <c r="AG132" s="84"/>
      <c r="AH132" s="93"/>
      <c r="AI132" s="86"/>
      <c r="AJ132" s="84"/>
      <c r="AK132" s="93"/>
      <c r="AP132" s="84"/>
      <c r="AQ132" s="93"/>
      <c r="AR132" s="86"/>
      <c r="AS132" s="84"/>
      <c r="AT132" s="93"/>
    </row>
    <row r="133" spans="12:46">
      <c r="L133"/>
      <c r="O133" s="84"/>
      <c r="P133" s="93"/>
      <c r="Q133" s="86"/>
      <c r="R133" s="84"/>
      <c r="S133" s="93"/>
      <c r="X133" s="84"/>
      <c r="Y133" s="93"/>
      <c r="Z133" s="86"/>
      <c r="AA133" s="84"/>
      <c r="AB133" s="93"/>
      <c r="AG133" s="84"/>
      <c r="AH133" s="93"/>
      <c r="AI133" s="86"/>
      <c r="AJ133" s="84"/>
      <c r="AK133" s="93"/>
      <c r="AP133" s="84"/>
      <c r="AQ133" s="93"/>
      <c r="AR133" s="86"/>
      <c r="AS133" s="84"/>
      <c r="AT133" s="93"/>
    </row>
    <row r="134" spans="12:46">
      <c r="L134"/>
      <c r="O134" s="84"/>
      <c r="P134" s="93"/>
      <c r="Q134" s="86"/>
      <c r="R134" s="84"/>
      <c r="S134" s="93"/>
      <c r="X134" s="84"/>
      <c r="Y134" s="93"/>
      <c r="Z134" s="86"/>
      <c r="AA134" s="84"/>
      <c r="AB134" s="93"/>
      <c r="AG134" s="84"/>
      <c r="AH134" s="93"/>
      <c r="AI134" s="86"/>
      <c r="AJ134" s="84"/>
      <c r="AK134" s="93"/>
      <c r="AP134" s="84"/>
      <c r="AQ134" s="93"/>
      <c r="AR134" s="86"/>
      <c r="AS134" s="84"/>
      <c r="AT134" s="93"/>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82C22-64BD-42EB-AEEA-AEC0D7A625CE}">
  <dimension ref="A1:AK103"/>
  <sheetViews>
    <sheetView zoomScaleNormal="100" workbookViewId="0">
      <selection activeCell="P14" sqref="P14"/>
    </sheetView>
  </sheetViews>
  <sheetFormatPr baseColWidth="10" defaultColWidth="11.42578125" defaultRowHeight="15"/>
  <cols>
    <col min="16" max="16" width="11.42578125" style="66"/>
    <col min="17" max="17" width="28" style="53" customWidth="1"/>
    <col min="18" max="18" width="178.28515625" bestFit="1" customWidth="1"/>
    <col min="19" max="19" width="21" bestFit="1" customWidth="1"/>
  </cols>
  <sheetData>
    <row r="1" spans="1:37" ht="23.25">
      <c r="B1" s="15" t="s">
        <v>0</v>
      </c>
      <c r="P1" s="68"/>
      <c r="Q1" s="52" t="s">
        <v>414</v>
      </c>
      <c r="R1" s="42"/>
      <c r="S1" s="42" t="s">
        <v>417</v>
      </c>
      <c r="AK1" s="15" t="s">
        <v>1</v>
      </c>
    </row>
    <row r="3" spans="1:37" ht="21">
      <c r="B3" s="50" t="s">
        <v>483</v>
      </c>
      <c r="C3" s="19" t="s">
        <v>2</v>
      </c>
    </row>
    <row r="4" spans="1:37" s="9" customFormat="1" ht="18.75">
      <c r="B4" s="13" t="s">
        <v>3</v>
      </c>
      <c r="C4" s="14" t="s">
        <v>4</v>
      </c>
      <c r="P4" s="69"/>
      <c r="Q4" s="54"/>
      <c r="R4" s="32" t="s">
        <v>419</v>
      </c>
      <c r="S4" s="9" t="s">
        <v>420</v>
      </c>
    </row>
    <row r="5" spans="1:37" ht="18.75">
      <c r="B5" s="1" t="s">
        <v>5</v>
      </c>
      <c r="C5" s="2" t="s">
        <v>6</v>
      </c>
      <c r="R5" s="30" t="s">
        <v>569</v>
      </c>
      <c r="S5" t="s">
        <v>420</v>
      </c>
    </row>
    <row r="6" spans="1:37" ht="18.75">
      <c r="B6" s="1"/>
      <c r="C6" s="2"/>
    </row>
    <row r="7" spans="1:37" ht="21">
      <c r="C7" s="19" t="s">
        <v>7</v>
      </c>
    </row>
    <row r="8" spans="1:37" s="9" customFormat="1" ht="18.75">
      <c r="B8" s="48" t="s">
        <v>8</v>
      </c>
      <c r="C8" s="14" t="s">
        <v>9</v>
      </c>
      <c r="P8" s="69">
        <v>1</v>
      </c>
      <c r="Q8" s="54">
        <v>1</v>
      </c>
      <c r="R8" s="32" t="s">
        <v>421</v>
      </c>
      <c r="S8" s="9" t="s">
        <v>485</v>
      </c>
      <c r="Z8" s="27"/>
    </row>
    <row r="9" spans="1:37" ht="18.75">
      <c r="B9" s="1" t="s">
        <v>10</v>
      </c>
      <c r="C9" s="2" t="s">
        <v>11</v>
      </c>
      <c r="P9" s="66">
        <v>0</v>
      </c>
      <c r="Q9" s="53" t="s">
        <v>423</v>
      </c>
      <c r="R9" s="30" t="s">
        <v>570</v>
      </c>
      <c r="S9" t="s">
        <v>485</v>
      </c>
    </row>
    <row r="10" spans="1:37" ht="18.75">
      <c r="B10" s="1" t="s">
        <v>12</v>
      </c>
      <c r="C10" s="2" t="s">
        <v>13</v>
      </c>
      <c r="P10" s="66">
        <v>3</v>
      </c>
      <c r="Q10" s="53" t="s">
        <v>423</v>
      </c>
      <c r="R10" s="51" t="s">
        <v>571</v>
      </c>
      <c r="S10" t="s">
        <v>485</v>
      </c>
    </row>
    <row r="11" spans="1:37" ht="18.75">
      <c r="B11" s="1" t="s">
        <v>14</v>
      </c>
      <c r="C11" s="2" t="s">
        <v>15</v>
      </c>
      <c r="P11" s="66">
        <v>3</v>
      </c>
      <c r="Q11" s="53" t="s">
        <v>425</v>
      </c>
      <c r="R11" s="30"/>
      <c r="S11" t="s">
        <v>485</v>
      </c>
    </row>
    <row r="12" spans="1:37" ht="18.75">
      <c r="B12" s="1" t="s">
        <v>16</v>
      </c>
      <c r="C12" s="2" t="s">
        <v>17</v>
      </c>
      <c r="P12" s="66">
        <v>3</v>
      </c>
      <c r="Q12" s="53" t="s">
        <v>425</v>
      </c>
      <c r="R12" s="30"/>
      <c r="S12" t="s">
        <v>485</v>
      </c>
    </row>
    <row r="13" spans="1:37" ht="18.75">
      <c r="A13" s="17"/>
      <c r="B13" s="1" t="s">
        <v>18</v>
      </c>
      <c r="C13" s="2" t="s">
        <v>19</v>
      </c>
      <c r="P13" s="66">
        <v>3</v>
      </c>
      <c r="Q13" s="53" t="s">
        <v>425</v>
      </c>
      <c r="R13" s="30"/>
      <c r="S13" t="s">
        <v>485</v>
      </c>
    </row>
    <row r="14" spans="1:37" ht="18.75">
      <c r="B14" s="1"/>
      <c r="C14" s="2"/>
      <c r="P14" s="71"/>
      <c r="R14" s="30"/>
    </row>
    <row r="15" spans="1:37" s="7" customFormat="1" ht="21">
      <c r="A15"/>
      <c r="C15" s="18" t="s">
        <v>20</v>
      </c>
      <c r="P15" s="70"/>
      <c r="Q15" s="53"/>
    </row>
    <row r="16" spans="1:37" s="9" customFormat="1" ht="18.75">
      <c r="B16" s="13" t="s">
        <v>21</v>
      </c>
      <c r="C16" s="14" t="s">
        <v>351</v>
      </c>
      <c r="P16" s="77">
        <v>2</v>
      </c>
      <c r="Q16" s="54">
        <v>413</v>
      </c>
      <c r="R16" s="30"/>
    </row>
    <row r="17" spans="2:19" ht="18.75">
      <c r="B17" s="1" t="s">
        <v>23</v>
      </c>
      <c r="C17" s="2" t="s">
        <v>353</v>
      </c>
      <c r="P17" s="77">
        <v>2</v>
      </c>
      <c r="Q17" s="53">
        <v>11</v>
      </c>
      <c r="R17" s="30"/>
    </row>
    <row r="18" spans="2:19" ht="18.75">
      <c r="B18" s="1" t="s">
        <v>25</v>
      </c>
      <c r="C18" s="2" t="s">
        <v>355</v>
      </c>
      <c r="P18" s="77">
        <v>2</v>
      </c>
      <c r="Q18" s="53">
        <v>2247</v>
      </c>
      <c r="R18" s="30"/>
    </row>
    <row r="19" spans="2:19" ht="18.75">
      <c r="B19" s="1" t="s">
        <v>27</v>
      </c>
      <c r="C19" s="2" t="s">
        <v>357</v>
      </c>
      <c r="P19" s="77">
        <v>1</v>
      </c>
      <c r="Q19" s="53">
        <v>10024</v>
      </c>
    </row>
    <row r="20" spans="2:19" ht="18.75">
      <c r="B20" s="1" t="s">
        <v>29</v>
      </c>
      <c r="C20" s="2" t="s">
        <v>358</v>
      </c>
      <c r="P20" s="77">
        <v>1</v>
      </c>
      <c r="Q20" s="53">
        <v>1</v>
      </c>
    </row>
    <row r="21" spans="2:19" ht="18.75">
      <c r="B21" s="1" t="s">
        <v>31</v>
      </c>
      <c r="C21" s="2" t="s">
        <v>359</v>
      </c>
      <c r="P21" s="77">
        <v>2</v>
      </c>
      <c r="Q21" s="53">
        <v>2348</v>
      </c>
    </row>
    <row r="22" spans="2:19" ht="18.75">
      <c r="B22" s="1" t="s">
        <v>33</v>
      </c>
      <c r="C22" s="2" t="s">
        <v>360</v>
      </c>
      <c r="P22" s="77"/>
      <c r="Q22" s="53">
        <v>650</v>
      </c>
    </row>
    <row r="23" spans="2:19">
      <c r="P23" s="81"/>
    </row>
    <row r="24" spans="2:19" ht="21">
      <c r="C24" s="19" t="s">
        <v>35</v>
      </c>
    </row>
    <row r="25" spans="2:19" s="9" customFormat="1" ht="18.75">
      <c r="B25" s="13" t="s">
        <v>36</v>
      </c>
      <c r="C25" s="14" t="s">
        <v>37</v>
      </c>
      <c r="P25" s="69">
        <v>3</v>
      </c>
      <c r="Q25" s="54" t="s">
        <v>423</v>
      </c>
      <c r="R25" s="32"/>
      <c r="S25" s="9" t="s">
        <v>485</v>
      </c>
    </row>
    <row r="26" spans="2:19" ht="18.75">
      <c r="B26" s="49" t="s">
        <v>38</v>
      </c>
      <c r="C26" s="2" t="s">
        <v>39</v>
      </c>
      <c r="P26" s="66">
        <v>3</v>
      </c>
      <c r="Q26" s="53">
        <v>3</v>
      </c>
      <c r="S26" t="s">
        <v>490</v>
      </c>
    </row>
    <row r="27" spans="2:19" ht="18.75">
      <c r="B27" s="49" t="s">
        <v>40</v>
      </c>
      <c r="C27" s="2" t="s">
        <v>41</v>
      </c>
      <c r="P27" s="66">
        <v>3</v>
      </c>
      <c r="Q27" s="53">
        <v>3</v>
      </c>
      <c r="R27" s="30"/>
      <c r="S27" t="s">
        <v>490</v>
      </c>
    </row>
    <row r="28" spans="2:19" ht="18.75">
      <c r="B28" s="49" t="s">
        <v>42</v>
      </c>
      <c r="C28" s="2" t="s">
        <v>43</v>
      </c>
      <c r="P28" s="66">
        <v>0</v>
      </c>
      <c r="Q28" s="53">
        <v>0</v>
      </c>
      <c r="R28" s="30" t="s">
        <v>572</v>
      </c>
    </row>
    <row r="29" spans="2:19" ht="18.75">
      <c r="B29" s="49" t="s">
        <v>44</v>
      </c>
      <c r="C29" s="2" t="s">
        <v>45</v>
      </c>
      <c r="P29" s="66">
        <v>0</v>
      </c>
      <c r="Q29" s="53">
        <v>0</v>
      </c>
      <c r="R29" s="30" t="s">
        <v>572</v>
      </c>
    </row>
    <row r="30" spans="2:19" ht="18.75">
      <c r="B30" s="49" t="s">
        <v>46</v>
      </c>
      <c r="C30" s="2" t="s">
        <v>47</v>
      </c>
      <c r="P30" s="66">
        <v>0</v>
      </c>
      <c r="Q30" s="53">
        <v>0</v>
      </c>
      <c r="R30" s="33" t="s">
        <v>573</v>
      </c>
      <c r="S30" t="s">
        <v>485</v>
      </c>
    </row>
    <row r="31" spans="2:19" ht="18.75">
      <c r="B31" s="1" t="s">
        <v>48</v>
      </c>
      <c r="C31" s="2" t="s">
        <v>49</v>
      </c>
      <c r="P31" s="66">
        <v>0</v>
      </c>
      <c r="Q31" s="53" t="s">
        <v>425</v>
      </c>
      <c r="R31" s="30" t="s">
        <v>574</v>
      </c>
      <c r="S31" t="s">
        <v>485</v>
      </c>
    </row>
    <row r="32" spans="2:19" ht="18.75">
      <c r="B32" s="1" t="s">
        <v>50</v>
      </c>
      <c r="C32" s="2" t="s">
        <v>51</v>
      </c>
      <c r="Q32" s="53">
        <v>12</v>
      </c>
      <c r="R32" s="30" t="s">
        <v>575</v>
      </c>
      <c r="S32" t="s">
        <v>485</v>
      </c>
    </row>
    <row r="33" spans="2:29" ht="18.75">
      <c r="B33" s="1" t="s">
        <v>52</v>
      </c>
      <c r="C33" s="2" t="s">
        <v>53</v>
      </c>
      <c r="P33" s="66">
        <v>3</v>
      </c>
      <c r="Q33" s="55">
        <v>1.58</v>
      </c>
      <c r="R33" s="30" t="s">
        <v>576</v>
      </c>
      <c r="S33" t="s">
        <v>485</v>
      </c>
      <c r="U33" t="s">
        <v>498</v>
      </c>
    </row>
    <row r="34" spans="2:29" ht="18.75">
      <c r="B34" s="1" t="s">
        <v>54</v>
      </c>
      <c r="C34" s="2" t="s">
        <v>55</v>
      </c>
      <c r="P34" s="66">
        <v>3</v>
      </c>
      <c r="Q34" s="53">
        <v>1</v>
      </c>
      <c r="S34" t="s">
        <v>485</v>
      </c>
      <c r="U34" t="s">
        <v>499</v>
      </c>
    </row>
    <row r="35" spans="2:29" ht="18.75">
      <c r="B35" s="1" t="s">
        <v>56</v>
      </c>
      <c r="C35" s="2" t="s">
        <v>57</v>
      </c>
      <c r="P35" s="66">
        <v>0</v>
      </c>
      <c r="Q35" s="53" t="s">
        <v>500</v>
      </c>
      <c r="R35" s="30"/>
      <c r="S35" t="s">
        <v>485</v>
      </c>
      <c r="U35" t="s">
        <v>498</v>
      </c>
    </row>
    <row r="36" spans="2:29" ht="18.75">
      <c r="B36" s="1" t="s">
        <v>58</v>
      </c>
      <c r="C36" s="2" t="s">
        <v>59</v>
      </c>
      <c r="P36" s="66">
        <v>3</v>
      </c>
      <c r="Q36" s="53">
        <v>58.18</v>
      </c>
      <c r="R36" s="30" t="s">
        <v>577</v>
      </c>
      <c r="S36" t="s">
        <v>485</v>
      </c>
      <c r="T36" t="s">
        <v>430</v>
      </c>
      <c r="U36" t="s">
        <v>503</v>
      </c>
    </row>
    <row r="37" spans="2:29" ht="18.75">
      <c r="B37" s="1" t="s">
        <v>60</v>
      </c>
      <c r="C37" s="2" t="s">
        <v>61</v>
      </c>
      <c r="P37" s="66">
        <v>0</v>
      </c>
      <c r="Q37" s="53">
        <v>9.9</v>
      </c>
      <c r="R37" s="30" t="s">
        <v>577</v>
      </c>
      <c r="S37" t="s">
        <v>485</v>
      </c>
      <c r="T37" t="s">
        <v>431</v>
      </c>
      <c r="U37" t="s">
        <v>505</v>
      </c>
    </row>
    <row r="38" spans="2:29" ht="18.75">
      <c r="B38" s="1" t="s">
        <v>62</v>
      </c>
      <c r="C38" s="2" t="s">
        <v>63</v>
      </c>
      <c r="P38" s="66">
        <v>3</v>
      </c>
      <c r="Q38" s="53">
        <v>0.41</v>
      </c>
      <c r="R38" s="30" t="s">
        <v>578</v>
      </c>
      <c r="S38" t="s">
        <v>485</v>
      </c>
      <c r="U38" t="s">
        <v>508</v>
      </c>
    </row>
    <row r="39" spans="2:29" ht="18.75">
      <c r="B39" s="1" t="s">
        <v>64</v>
      </c>
      <c r="C39" s="2" t="s">
        <v>65</v>
      </c>
      <c r="P39" s="66">
        <v>3</v>
      </c>
      <c r="Q39" s="53">
        <v>0.63</v>
      </c>
      <c r="R39" s="30" t="s">
        <v>579</v>
      </c>
      <c r="S39" t="s">
        <v>485</v>
      </c>
      <c r="T39" t="s">
        <v>433</v>
      </c>
      <c r="U39" t="s">
        <v>510</v>
      </c>
    </row>
    <row r="40" spans="2:29" ht="18.75">
      <c r="B40" s="1"/>
      <c r="C40" s="2"/>
      <c r="P40" s="71"/>
    </row>
    <row r="41" spans="2:29" s="7" customFormat="1" ht="21">
      <c r="C41" s="18" t="s">
        <v>66</v>
      </c>
      <c r="P41" s="67"/>
      <c r="Q41" s="56"/>
    </row>
    <row r="42" spans="2:29" ht="18.75">
      <c r="B42" s="1" t="s">
        <v>67</v>
      </c>
      <c r="C42" s="2" t="s">
        <v>68</v>
      </c>
      <c r="P42" s="66">
        <v>3</v>
      </c>
      <c r="Q42" s="53" t="s">
        <v>423</v>
      </c>
      <c r="R42" s="30"/>
      <c r="S42" t="s">
        <v>422</v>
      </c>
    </row>
    <row r="43" spans="2:29" ht="18.75">
      <c r="B43" s="1" t="s">
        <v>69</v>
      </c>
      <c r="C43" s="2" t="s">
        <v>70</v>
      </c>
      <c r="P43" s="66">
        <v>0</v>
      </c>
      <c r="Q43" s="53" t="s">
        <v>425</v>
      </c>
      <c r="S43" t="s">
        <v>422</v>
      </c>
    </row>
    <row r="44" spans="2:29" ht="18.75">
      <c r="B44" s="49" t="s">
        <v>71</v>
      </c>
      <c r="C44" s="2" t="s">
        <v>72</v>
      </c>
      <c r="P44" s="66">
        <v>3</v>
      </c>
      <c r="Q44" s="53" t="s">
        <v>425</v>
      </c>
      <c r="S44" t="s">
        <v>422</v>
      </c>
    </row>
    <row r="45" spans="2:29" ht="18.75">
      <c r="B45" s="1" t="s">
        <v>73</v>
      </c>
      <c r="C45" s="2" t="s">
        <v>74</v>
      </c>
      <c r="P45" s="66">
        <v>3</v>
      </c>
      <c r="Q45" s="53" t="s">
        <v>423</v>
      </c>
      <c r="R45" t="s">
        <v>580</v>
      </c>
      <c r="S45" t="s">
        <v>422</v>
      </c>
    </row>
    <row r="46" spans="2:29" ht="18.75">
      <c r="B46" s="49" t="s">
        <v>75</v>
      </c>
      <c r="C46" s="2" t="s">
        <v>76</v>
      </c>
      <c r="P46" s="66">
        <v>1</v>
      </c>
      <c r="Q46" s="53">
        <v>1</v>
      </c>
      <c r="R46" t="s">
        <v>581</v>
      </c>
      <c r="S46" t="s">
        <v>422</v>
      </c>
      <c r="AC46" s="28"/>
    </row>
    <row r="47" spans="2:29" ht="18.75">
      <c r="B47" s="1" t="s">
        <v>77</v>
      </c>
      <c r="C47" s="2" t="s">
        <v>78</v>
      </c>
      <c r="P47" s="66">
        <v>0</v>
      </c>
      <c r="Q47" s="53" t="s">
        <v>425</v>
      </c>
      <c r="S47" t="s">
        <v>422</v>
      </c>
    </row>
    <row r="48" spans="2:29" ht="18.75">
      <c r="B48" s="49" t="s">
        <v>79</v>
      </c>
      <c r="C48" s="2" t="s">
        <v>80</v>
      </c>
      <c r="P48" s="66">
        <v>0</v>
      </c>
      <c r="Q48" s="53">
        <v>0</v>
      </c>
      <c r="S48" t="s">
        <v>422</v>
      </c>
    </row>
    <row r="49" spans="2:19" ht="18.75">
      <c r="B49" s="49" t="s">
        <v>81</v>
      </c>
      <c r="C49" s="2" t="s">
        <v>82</v>
      </c>
      <c r="P49" s="66">
        <v>0</v>
      </c>
      <c r="Q49" s="53">
        <v>0</v>
      </c>
      <c r="S49" t="s">
        <v>422</v>
      </c>
    </row>
    <row r="50" spans="2:19" ht="18.75">
      <c r="B50" s="49" t="s">
        <v>83</v>
      </c>
      <c r="C50" s="2" t="s">
        <v>84</v>
      </c>
      <c r="P50" s="66">
        <v>0</v>
      </c>
      <c r="Q50" s="53">
        <v>0</v>
      </c>
      <c r="S50" t="s">
        <v>422</v>
      </c>
    </row>
    <row r="51" spans="2:19" ht="18.75">
      <c r="B51" s="1" t="s">
        <v>85</v>
      </c>
      <c r="C51" s="2" t="s">
        <v>86</v>
      </c>
      <c r="P51" s="66">
        <v>0</v>
      </c>
      <c r="Q51" s="53">
        <v>0</v>
      </c>
      <c r="R51" s="61" t="s">
        <v>512</v>
      </c>
      <c r="S51" t="s">
        <v>422</v>
      </c>
    </row>
    <row r="52" spans="2:19" ht="18.75">
      <c r="B52" s="1" t="s">
        <v>87</v>
      </c>
      <c r="C52" s="2" t="s">
        <v>88</v>
      </c>
      <c r="P52" s="66">
        <v>1</v>
      </c>
      <c r="Q52" s="53">
        <v>0</v>
      </c>
      <c r="R52" t="s">
        <v>582</v>
      </c>
      <c r="S52" t="s">
        <v>422</v>
      </c>
    </row>
    <row r="53" spans="2:19" ht="18.75">
      <c r="B53" s="1" t="s">
        <v>89</v>
      </c>
      <c r="C53" s="2" t="s">
        <v>90</v>
      </c>
      <c r="P53" s="66">
        <v>1</v>
      </c>
      <c r="Q53" s="53">
        <v>0</v>
      </c>
      <c r="R53" t="s">
        <v>582</v>
      </c>
      <c r="S53" t="s">
        <v>422</v>
      </c>
    </row>
    <row r="54" spans="2:19" ht="18.75">
      <c r="B54" s="1" t="s">
        <v>91</v>
      </c>
      <c r="C54" s="2" t="s">
        <v>92</v>
      </c>
      <c r="P54" s="66">
        <v>1</v>
      </c>
      <c r="Q54" s="53">
        <v>0</v>
      </c>
      <c r="R54" t="s">
        <v>582</v>
      </c>
      <c r="S54" t="s">
        <v>422</v>
      </c>
    </row>
    <row r="55" spans="2:19" ht="18.75">
      <c r="B55" s="1" t="s">
        <v>93</v>
      </c>
      <c r="C55" s="2" t="s">
        <v>94</v>
      </c>
      <c r="P55" s="66">
        <v>1</v>
      </c>
      <c r="Q55" s="53">
        <v>0</v>
      </c>
      <c r="R55" t="s">
        <v>582</v>
      </c>
      <c r="S55" t="s">
        <v>422</v>
      </c>
    </row>
    <row r="56" spans="2:19" ht="18.75">
      <c r="B56" s="1" t="s">
        <v>95</v>
      </c>
      <c r="C56" s="2" t="s">
        <v>96</v>
      </c>
      <c r="P56" s="66">
        <v>1</v>
      </c>
      <c r="Q56" s="53">
        <v>0</v>
      </c>
      <c r="R56" t="s">
        <v>582</v>
      </c>
      <c r="S56" t="s">
        <v>422</v>
      </c>
    </row>
    <row r="57" spans="2:19" ht="18.75">
      <c r="B57" s="1" t="s">
        <v>97</v>
      </c>
      <c r="C57" s="2" t="s">
        <v>98</v>
      </c>
      <c r="P57" s="66">
        <v>1</v>
      </c>
      <c r="Q57" s="53">
        <v>0</v>
      </c>
      <c r="R57" t="s">
        <v>582</v>
      </c>
      <c r="S57" t="s">
        <v>422</v>
      </c>
    </row>
    <row r="58" spans="2:19" ht="18.75">
      <c r="B58" s="49" t="s">
        <v>99</v>
      </c>
      <c r="C58" s="2" t="s">
        <v>100</v>
      </c>
      <c r="P58" s="66">
        <v>0</v>
      </c>
      <c r="Q58" s="53" t="s">
        <v>425</v>
      </c>
      <c r="R58" t="s">
        <v>512</v>
      </c>
      <c r="S58" t="s">
        <v>422</v>
      </c>
    </row>
    <row r="59" spans="2:19" ht="18.75">
      <c r="B59" s="49" t="s">
        <v>101</v>
      </c>
      <c r="C59" s="2" t="s">
        <v>102</v>
      </c>
      <c r="P59" s="66">
        <v>3</v>
      </c>
      <c r="Q59" s="53">
        <v>3</v>
      </c>
      <c r="R59" t="s">
        <v>583</v>
      </c>
      <c r="S59" t="s">
        <v>422</v>
      </c>
    </row>
    <row r="60" spans="2:19" ht="18.75">
      <c r="B60" s="49" t="s">
        <v>103</v>
      </c>
      <c r="C60" s="2" t="s">
        <v>104</v>
      </c>
      <c r="P60" s="66">
        <v>0</v>
      </c>
      <c r="Q60" s="53">
        <v>0</v>
      </c>
      <c r="R60" t="s">
        <v>573</v>
      </c>
      <c r="S60" t="s">
        <v>422</v>
      </c>
    </row>
    <row r="61" spans="2:19">
      <c r="P61" s="71"/>
    </row>
    <row r="64" spans="2:19" s="7" customFormat="1" ht="21">
      <c r="C64" s="18" t="s">
        <v>105</v>
      </c>
      <c r="P64" s="67"/>
      <c r="Q64" s="56"/>
    </row>
    <row r="65" spans="1:19" ht="18.75">
      <c r="A65" s="9"/>
      <c r="B65" s="1" t="s">
        <v>106</v>
      </c>
      <c r="C65" s="35" t="s">
        <v>107</v>
      </c>
      <c r="F65" s="40"/>
      <c r="G65" s="40"/>
      <c r="H65" s="40"/>
      <c r="I65" s="40"/>
      <c r="J65" s="40"/>
      <c r="K65" s="40"/>
      <c r="L65" s="40"/>
      <c r="M65" s="40"/>
      <c r="Q65" s="53" t="s">
        <v>425</v>
      </c>
      <c r="R65" s="29"/>
      <c r="S65" t="s">
        <v>485</v>
      </c>
    </row>
    <row r="66" spans="1:19" ht="18.75">
      <c r="B66" s="49" t="s">
        <v>108</v>
      </c>
      <c r="C66" s="35" t="s">
        <v>109</v>
      </c>
      <c r="F66" s="40"/>
      <c r="G66" s="40"/>
      <c r="H66" s="40"/>
      <c r="I66" s="40"/>
      <c r="J66" s="40"/>
      <c r="K66" s="40"/>
      <c r="L66" s="40"/>
      <c r="M66" s="40"/>
      <c r="R66" t="s">
        <v>432</v>
      </c>
      <c r="S66" t="s">
        <v>485</v>
      </c>
    </row>
    <row r="67" spans="1:19" ht="18.75">
      <c r="B67" s="49" t="s">
        <v>110</v>
      </c>
      <c r="C67" s="35" t="s">
        <v>111</v>
      </c>
      <c r="F67" s="40"/>
      <c r="G67" s="40"/>
      <c r="H67" s="40"/>
      <c r="I67" s="40"/>
      <c r="J67" s="40"/>
      <c r="K67" s="40"/>
      <c r="L67" s="40"/>
      <c r="M67" s="40"/>
      <c r="P67" s="66">
        <v>1</v>
      </c>
      <c r="Q67" s="53">
        <v>1</v>
      </c>
      <c r="R67" s="29" t="s">
        <v>421</v>
      </c>
      <c r="S67" t="s">
        <v>485</v>
      </c>
    </row>
    <row r="68" spans="1:19" ht="18.75">
      <c r="B68" s="1" t="s">
        <v>112</v>
      </c>
      <c r="C68" s="35" t="s">
        <v>113</v>
      </c>
      <c r="D68" s="34"/>
      <c r="E68" s="34"/>
      <c r="F68" s="40"/>
      <c r="G68" s="40"/>
      <c r="H68" s="40"/>
      <c r="I68" s="40"/>
      <c r="J68" s="40"/>
      <c r="K68" s="40"/>
      <c r="L68" s="40"/>
      <c r="M68" s="40"/>
      <c r="P68" s="66">
        <v>3</v>
      </c>
      <c r="Q68" s="53" t="s">
        <v>423</v>
      </c>
      <c r="R68" s="29"/>
      <c r="S68" t="s">
        <v>422</v>
      </c>
    </row>
    <row r="69" spans="1:19" ht="18.75">
      <c r="B69" s="1" t="s">
        <v>114</v>
      </c>
      <c r="C69" s="35" t="s">
        <v>115</v>
      </c>
      <c r="D69" s="34"/>
      <c r="E69" s="34"/>
      <c r="F69" s="40"/>
      <c r="G69" s="40"/>
      <c r="H69" s="40"/>
      <c r="I69" s="40"/>
      <c r="J69" s="40"/>
      <c r="K69" s="40"/>
      <c r="L69" s="40"/>
      <c r="M69" s="40"/>
      <c r="R69" t="s">
        <v>432</v>
      </c>
      <c r="S69" t="s">
        <v>422</v>
      </c>
    </row>
    <row r="70" spans="1:19" ht="18.75">
      <c r="B70" s="1" t="s">
        <v>116</v>
      </c>
      <c r="C70" s="35" t="s">
        <v>117</v>
      </c>
      <c r="D70" s="34"/>
      <c r="E70" s="34"/>
      <c r="F70" s="40"/>
      <c r="G70" s="40"/>
      <c r="H70" s="40"/>
      <c r="I70" s="40"/>
      <c r="J70" s="40"/>
      <c r="K70" s="40"/>
      <c r="L70" s="40"/>
      <c r="M70" s="40"/>
      <c r="R70" t="s">
        <v>432</v>
      </c>
      <c r="S70" t="s">
        <v>422</v>
      </c>
    </row>
    <row r="71" spans="1:19" ht="18.75">
      <c r="B71" s="1" t="s">
        <v>118</v>
      </c>
      <c r="C71" s="35" t="s">
        <v>119</v>
      </c>
      <c r="D71" s="34"/>
      <c r="E71" s="34"/>
      <c r="F71" s="40"/>
      <c r="G71" s="40"/>
      <c r="H71" s="40"/>
      <c r="I71" s="40"/>
      <c r="J71" s="40"/>
      <c r="K71" s="40"/>
      <c r="L71" s="40"/>
      <c r="M71" s="40"/>
      <c r="P71" s="66">
        <v>0</v>
      </c>
      <c r="Q71" s="53" t="s">
        <v>423</v>
      </c>
      <c r="R71" s="29"/>
      <c r="S71" t="s">
        <v>422</v>
      </c>
    </row>
    <row r="72" spans="1:19" ht="18.75">
      <c r="B72" s="1" t="s">
        <v>120</v>
      </c>
      <c r="C72" s="35" t="s">
        <v>121</v>
      </c>
      <c r="D72" s="34"/>
      <c r="E72" s="34"/>
      <c r="F72" s="40"/>
      <c r="G72" s="40"/>
      <c r="H72" s="40"/>
      <c r="I72" s="40"/>
      <c r="J72" s="40"/>
      <c r="K72" s="40"/>
      <c r="L72" s="40"/>
      <c r="M72" s="40"/>
      <c r="R72" t="s">
        <v>432</v>
      </c>
      <c r="S72" t="s">
        <v>422</v>
      </c>
    </row>
    <row r="73" spans="1:19" ht="18.75">
      <c r="B73" s="1" t="s">
        <v>122</v>
      </c>
      <c r="C73" s="35" t="s">
        <v>123</v>
      </c>
      <c r="D73" s="34"/>
      <c r="E73" s="34"/>
      <c r="F73" s="40"/>
      <c r="G73" s="40"/>
      <c r="H73" s="40"/>
      <c r="I73" s="40"/>
      <c r="J73" s="40"/>
      <c r="K73" s="40"/>
      <c r="L73" s="40"/>
      <c r="M73" s="40"/>
      <c r="P73" s="66">
        <v>0</v>
      </c>
      <c r="Q73" s="53" t="s">
        <v>423</v>
      </c>
      <c r="R73" s="29"/>
      <c r="S73" t="s">
        <v>422</v>
      </c>
    </row>
    <row r="74" spans="1:19" ht="18.75">
      <c r="B74" s="1" t="s">
        <v>124</v>
      </c>
      <c r="C74" s="35" t="s">
        <v>125</v>
      </c>
      <c r="D74" s="34"/>
      <c r="E74" s="34"/>
      <c r="F74" s="40"/>
      <c r="G74" s="40"/>
      <c r="H74" s="40"/>
      <c r="I74" s="40"/>
      <c r="J74" s="40"/>
      <c r="K74" s="40"/>
      <c r="L74" s="40"/>
      <c r="M74" s="40"/>
      <c r="P74" s="66">
        <v>0</v>
      </c>
      <c r="Q74" s="53" t="s">
        <v>423</v>
      </c>
      <c r="R74" s="29"/>
      <c r="S74" t="s">
        <v>422</v>
      </c>
    </row>
    <row r="75" spans="1:19" ht="18.75">
      <c r="B75" s="1" t="s">
        <v>126</v>
      </c>
      <c r="C75" s="35" t="s">
        <v>127</v>
      </c>
      <c r="F75" s="40"/>
      <c r="G75" s="40"/>
      <c r="H75" s="40"/>
      <c r="I75" s="40"/>
      <c r="J75" s="40"/>
      <c r="K75" s="40"/>
      <c r="L75" s="40"/>
      <c r="M75" s="40"/>
      <c r="P75" s="66">
        <v>0</v>
      </c>
      <c r="Q75" s="53" t="s">
        <v>425</v>
      </c>
      <c r="R75" t="s">
        <v>584</v>
      </c>
      <c r="S75" t="s">
        <v>422</v>
      </c>
    </row>
    <row r="76" spans="1:19" ht="18.75">
      <c r="B76" s="1" t="s">
        <v>128</v>
      </c>
      <c r="C76" s="35" t="s">
        <v>129</v>
      </c>
      <c r="F76" s="40"/>
      <c r="G76" s="40"/>
      <c r="H76" s="40"/>
      <c r="I76" s="40"/>
      <c r="J76" s="40"/>
      <c r="K76" s="40"/>
      <c r="L76" s="40"/>
      <c r="M76" s="40"/>
      <c r="P76" s="66">
        <v>0</v>
      </c>
      <c r="R76" t="s">
        <v>432</v>
      </c>
      <c r="S76" t="s">
        <v>422</v>
      </c>
    </row>
    <row r="77" spans="1:19" ht="18.75">
      <c r="B77" s="1" t="s">
        <v>130</v>
      </c>
      <c r="C77" s="35" t="s">
        <v>131</v>
      </c>
      <c r="F77" s="40"/>
      <c r="G77" s="40"/>
      <c r="H77" s="40"/>
      <c r="I77" s="40"/>
      <c r="J77" s="40"/>
      <c r="K77" s="40"/>
      <c r="L77" s="40"/>
      <c r="M77" s="40"/>
      <c r="P77" s="66">
        <v>0</v>
      </c>
      <c r="R77" t="s">
        <v>432</v>
      </c>
      <c r="S77" t="s">
        <v>422</v>
      </c>
    </row>
    <row r="78" spans="1:19" ht="18.75">
      <c r="B78" s="41" t="s">
        <v>132</v>
      </c>
      <c r="C78" s="35" t="s">
        <v>133</v>
      </c>
      <c r="F78" s="40"/>
      <c r="G78" s="40"/>
      <c r="H78" s="40"/>
      <c r="I78" s="40"/>
      <c r="J78" s="40"/>
      <c r="K78" s="40"/>
      <c r="L78" s="40"/>
      <c r="M78" s="40"/>
      <c r="P78" s="66">
        <v>0</v>
      </c>
      <c r="Q78" s="53" t="s">
        <v>425</v>
      </c>
      <c r="R78" t="s">
        <v>585</v>
      </c>
      <c r="S78" t="s">
        <v>422</v>
      </c>
    </row>
    <row r="79" spans="1:19" ht="18.75">
      <c r="B79" s="1" t="s">
        <v>134</v>
      </c>
      <c r="C79" s="35" t="s">
        <v>135</v>
      </c>
      <c r="F79" s="40"/>
      <c r="G79" s="40"/>
      <c r="H79" s="40"/>
      <c r="I79" s="40"/>
      <c r="J79" s="40"/>
      <c r="K79" s="40"/>
      <c r="L79" s="40"/>
      <c r="M79" s="40"/>
      <c r="P79" s="66">
        <v>0</v>
      </c>
      <c r="R79" t="s">
        <v>432</v>
      </c>
      <c r="S79" t="s">
        <v>422</v>
      </c>
    </row>
    <row r="80" spans="1:19" ht="18.75">
      <c r="B80" s="49" t="s">
        <v>136</v>
      </c>
      <c r="C80" s="2" t="s">
        <v>137</v>
      </c>
      <c r="F80" s="40"/>
      <c r="G80" s="40"/>
      <c r="H80" s="40"/>
      <c r="I80" s="40"/>
      <c r="J80" s="40"/>
      <c r="K80" s="40"/>
      <c r="L80" s="40"/>
      <c r="M80" s="40"/>
      <c r="P80" s="66">
        <v>0</v>
      </c>
      <c r="Q80" s="53">
        <v>0</v>
      </c>
      <c r="S80" t="s">
        <v>422</v>
      </c>
    </row>
    <row r="81" spans="2:19" ht="18.75">
      <c r="B81" s="1" t="s">
        <v>138</v>
      </c>
      <c r="C81" s="35" t="s">
        <v>139</v>
      </c>
      <c r="F81" s="40"/>
      <c r="G81" s="40"/>
      <c r="H81" s="40"/>
      <c r="I81" s="40"/>
      <c r="J81" s="40"/>
      <c r="K81" s="40"/>
      <c r="L81" s="40"/>
      <c r="M81" s="40"/>
      <c r="P81" s="66">
        <v>0</v>
      </c>
      <c r="Q81" s="53" t="s">
        <v>425</v>
      </c>
      <c r="R81" t="s">
        <v>586</v>
      </c>
      <c r="S81" t="s">
        <v>422</v>
      </c>
    </row>
    <row r="82" spans="2:19" ht="18.75">
      <c r="B82" s="1" t="s">
        <v>140</v>
      </c>
      <c r="C82" s="35" t="s">
        <v>141</v>
      </c>
      <c r="F82" s="40"/>
      <c r="G82" s="40"/>
      <c r="H82" s="40"/>
      <c r="I82" s="40"/>
      <c r="J82" s="40"/>
      <c r="K82" s="40"/>
      <c r="L82" s="40"/>
      <c r="M82" s="40"/>
      <c r="P82" s="66">
        <v>3</v>
      </c>
      <c r="Q82" s="53" t="s">
        <v>423</v>
      </c>
      <c r="R82" t="s">
        <v>587</v>
      </c>
      <c r="S82" t="s">
        <v>422</v>
      </c>
    </row>
    <row r="83" spans="2:19" ht="18.75">
      <c r="B83" s="1" t="s">
        <v>142</v>
      </c>
      <c r="C83" s="2" t="s">
        <v>143</v>
      </c>
      <c r="F83" s="40"/>
      <c r="G83" s="40"/>
      <c r="H83" s="40"/>
      <c r="I83" s="40"/>
      <c r="J83" s="40"/>
      <c r="K83" s="40"/>
      <c r="L83" s="40"/>
      <c r="M83" s="40"/>
      <c r="P83" s="66">
        <v>0</v>
      </c>
      <c r="Q83" s="53" t="s">
        <v>425</v>
      </c>
      <c r="S83" t="s">
        <v>422</v>
      </c>
    </row>
    <row r="84" spans="2:19" ht="18.75">
      <c r="B84" s="1" t="s">
        <v>144</v>
      </c>
      <c r="C84" s="2" t="s">
        <v>145</v>
      </c>
      <c r="F84" s="40"/>
      <c r="G84" s="40"/>
      <c r="H84" s="40"/>
      <c r="I84" s="40"/>
      <c r="J84" s="40"/>
      <c r="K84" s="40"/>
      <c r="L84" s="40"/>
      <c r="M84" s="40"/>
      <c r="P84" s="66">
        <v>0</v>
      </c>
      <c r="Q84" s="53" t="s">
        <v>425</v>
      </c>
      <c r="R84" t="s">
        <v>588</v>
      </c>
      <c r="S84" t="s">
        <v>422</v>
      </c>
    </row>
    <row r="85" spans="2:19" ht="18.75">
      <c r="B85" s="1" t="s">
        <v>146</v>
      </c>
      <c r="C85" s="2" t="s">
        <v>147</v>
      </c>
      <c r="F85" s="40"/>
      <c r="G85" s="40"/>
      <c r="H85" s="40"/>
      <c r="I85" s="40"/>
      <c r="J85" s="40"/>
      <c r="K85" s="40"/>
      <c r="L85" s="40"/>
      <c r="M85" s="40"/>
      <c r="P85" s="66">
        <v>3</v>
      </c>
      <c r="Q85" s="53" t="s">
        <v>423</v>
      </c>
      <c r="S85" t="s">
        <v>422</v>
      </c>
    </row>
    <row r="86" spans="2:19" ht="18.75">
      <c r="B86" s="49" t="s">
        <v>148</v>
      </c>
      <c r="C86" s="35" t="s">
        <v>149</v>
      </c>
      <c r="F86" s="40"/>
      <c r="G86" s="40"/>
      <c r="H86" s="40"/>
      <c r="I86" s="40"/>
      <c r="J86" s="40"/>
      <c r="K86" s="40"/>
      <c r="L86" s="40"/>
      <c r="M86" s="40"/>
      <c r="P86" s="66">
        <v>3</v>
      </c>
      <c r="Q86" s="53" t="s">
        <v>423</v>
      </c>
      <c r="S86" t="s">
        <v>422</v>
      </c>
    </row>
    <row r="87" spans="2:19" ht="18.75">
      <c r="B87" s="1" t="s">
        <v>150</v>
      </c>
      <c r="C87" s="35" t="s">
        <v>151</v>
      </c>
      <c r="F87" s="40"/>
      <c r="G87" s="40"/>
      <c r="H87" s="40"/>
      <c r="I87" s="40"/>
      <c r="J87" s="40"/>
      <c r="K87" s="40"/>
      <c r="L87" s="40"/>
      <c r="M87" s="40"/>
      <c r="P87" s="66">
        <v>3</v>
      </c>
      <c r="Q87" s="53" t="s">
        <v>423</v>
      </c>
      <c r="S87" t="s">
        <v>422</v>
      </c>
    </row>
    <row r="88" spans="2:19" ht="18.75">
      <c r="B88" s="49" t="s">
        <v>152</v>
      </c>
      <c r="C88" s="35" t="s">
        <v>153</v>
      </c>
      <c r="F88" s="40"/>
      <c r="G88" s="40"/>
      <c r="H88" s="40"/>
      <c r="I88" s="40"/>
      <c r="J88" s="40"/>
      <c r="K88" s="40"/>
      <c r="L88" s="40"/>
      <c r="M88" s="40"/>
      <c r="P88" s="66">
        <v>2</v>
      </c>
      <c r="Q88" s="58"/>
      <c r="R88" t="s">
        <v>589</v>
      </c>
      <c r="S88" t="s">
        <v>422</v>
      </c>
    </row>
    <row r="89" spans="2:19" ht="18.75">
      <c r="B89" s="1" t="s">
        <v>154</v>
      </c>
      <c r="C89" s="2" t="s">
        <v>155</v>
      </c>
      <c r="F89" s="40"/>
      <c r="G89" s="40"/>
      <c r="H89" s="40"/>
      <c r="I89" s="40"/>
      <c r="J89" s="40"/>
      <c r="K89" s="40"/>
      <c r="L89" s="40"/>
      <c r="M89" s="40"/>
      <c r="P89" s="66">
        <v>0</v>
      </c>
      <c r="Q89" s="53" t="s">
        <v>425</v>
      </c>
      <c r="S89" t="s">
        <v>422</v>
      </c>
    </row>
    <row r="90" spans="2:19" ht="18.75">
      <c r="B90" s="1" t="s">
        <v>156</v>
      </c>
      <c r="C90" s="35" t="s">
        <v>157</v>
      </c>
      <c r="F90" s="40"/>
      <c r="G90" s="40"/>
      <c r="H90" s="40"/>
      <c r="I90" s="40"/>
      <c r="J90" s="40"/>
      <c r="K90" s="40"/>
      <c r="L90" s="40"/>
      <c r="M90" s="40"/>
      <c r="P90" s="66">
        <v>3</v>
      </c>
      <c r="Q90" s="53" t="s">
        <v>423</v>
      </c>
      <c r="S90" t="s">
        <v>422</v>
      </c>
    </row>
    <row r="91" spans="2:19" ht="18.75">
      <c r="B91" s="1" t="s">
        <v>158</v>
      </c>
      <c r="C91" s="35" t="s">
        <v>159</v>
      </c>
      <c r="F91" s="40"/>
      <c r="G91" s="40"/>
      <c r="H91" s="40"/>
      <c r="I91" s="40"/>
      <c r="J91" s="40"/>
      <c r="K91" s="40"/>
      <c r="L91" s="40"/>
      <c r="M91" s="40"/>
      <c r="P91" s="66">
        <v>3</v>
      </c>
      <c r="Q91" s="53" t="s">
        <v>423</v>
      </c>
      <c r="R91" t="s">
        <v>590</v>
      </c>
      <c r="S91" t="s">
        <v>422</v>
      </c>
    </row>
    <row r="92" spans="2:19" ht="18.75">
      <c r="B92" s="1" t="s">
        <v>160</v>
      </c>
      <c r="C92" s="35" t="s">
        <v>161</v>
      </c>
      <c r="F92" s="40"/>
      <c r="G92" s="40"/>
      <c r="H92" s="40"/>
      <c r="I92" s="40"/>
      <c r="J92" s="40"/>
      <c r="K92" s="40"/>
      <c r="L92" s="40"/>
      <c r="M92" s="40"/>
      <c r="P92" s="66">
        <v>3</v>
      </c>
      <c r="Q92" s="53" t="s">
        <v>423</v>
      </c>
      <c r="S92" t="s">
        <v>422</v>
      </c>
    </row>
    <row r="93" spans="2:19" ht="18.75">
      <c r="B93" s="1" t="s">
        <v>162</v>
      </c>
      <c r="C93" s="35" t="s">
        <v>163</v>
      </c>
      <c r="F93" s="40"/>
      <c r="G93" s="40"/>
      <c r="H93" s="40"/>
      <c r="I93" s="40"/>
      <c r="J93" s="40"/>
      <c r="K93" s="40"/>
      <c r="L93" s="40"/>
      <c r="M93" s="40"/>
      <c r="P93" s="66">
        <v>3</v>
      </c>
      <c r="Q93" s="53" t="s">
        <v>423</v>
      </c>
      <c r="R93" t="s">
        <v>591</v>
      </c>
      <c r="S93" t="s">
        <v>422</v>
      </c>
    </row>
    <row r="94" spans="2:19" ht="18.75">
      <c r="B94" s="49" t="s">
        <v>164</v>
      </c>
      <c r="C94" s="35" t="s">
        <v>165</v>
      </c>
      <c r="F94" s="40"/>
      <c r="G94" s="40"/>
      <c r="H94" s="40"/>
      <c r="I94" s="40"/>
      <c r="J94" s="40"/>
      <c r="K94" s="40"/>
      <c r="L94" s="40"/>
      <c r="M94" s="40"/>
      <c r="P94" s="66">
        <v>3</v>
      </c>
      <c r="Q94" s="53">
        <v>3</v>
      </c>
      <c r="R94" t="s">
        <v>592</v>
      </c>
      <c r="S94" t="s">
        <v>422</v>
      </c>
    </row>
    <row r="95" spans="2:19" ht="18.75">
      <c r="B95" s="1" t="s">
        <v>166</v>
      </c>
      <c r="C95" s="35" t="s">
        <v>167</v>
      </c>
      <c r="F95" s="40"/>
      <c r="G95" s="40"/>
      <c r="H95" s="40"/>
      <c r="I95" s="40"/>
      <c r="J95" s="40"/>
      <c r="K95" s="40"/>
      <c r="L95" s="40"/>
      <c r="M95" s="40"/>
      <c r="P95" s="66">
        <v>0</v>
      </c>
      <c r="Q95" s="53" t="s">
        <v>425</v>
      </c>
      <c r="S95" t="s">
        <v>422</v>
      </c>
    </row>
    <row r="96" spans="2:19" ht="18.75">
      <c r="B96" s="1" t="s">
        <v>168</v>
      </c>
      <c r="C96" s="2" t="s">
        <v>169</v>
      </c>
      <c r="F96" s="40"/>
      <c r="G96" s="40"/>
      <c r="H96" s="40"/>
      <c r="I96" s="40"/>
      <c r="J96" s="40"/>
      <c r="K96" s="40"/>
      <c r="L96" s="40"/>
      <c r="M96" s="40"/>
      <c r="P96" s="66">
        <v>0</v>
      </c>
      <c r="Q96" s="53" t="s">
        <v>425</v>
      </c>
      <c r="R96" t="s">
        <v>818</v>
      </c>
      <c r="S96" t="s">
        <v>422</v>
      </c>
    </row>
    <row r="97" spans="2:19" ht="18.75">
      <c r="B97" s="1" t="s">
        <v>170</v>
      </c>
      <c r="C97" s="35" t="s">
        <v>171</v>
      </c>
      <c r="D97" s="34"/>
      <c r="E97" s="34"/>
      <c r="F97" s="40"/>
      <c r="G97" s="40"/>
      <c r="H97" s="40"/>
      <c r="I97" s="40"/>
      <c r="J97" s="40"/>
      <c r="K97" s="40"/>
      <c r="L97" s="40"/>
      <c r="M97" s="40"/>
      <c r="R97" t="s">
        <v>593</v>
      </c>
      <c r="S97" t="s">
        <v>422</v>
      </c>
    </row>
    <row r="98" spans="2:19" ht="18.75">
      <c r="B98" s="1" t="s">
        <v>172</v>
      </c>
      <c r="C98" s="35" t="s">
        <v>173</v>
      </c>
      <c r="D98" s="34"/>
      <c r="E98" s="34"/>
      <c r="F98" s="40"/>
      <c r="G98" s="40"/>
      <c r="H98" s="40"/>
      <c r="I98" s="40"/>
      <c r="J98" s="40"/>
      <c r="K98" s="40"/>
      <c r="L98" s="40"/>
      <c r="M98" s="40"/>
      <c r="P98" s="66">
        <v>0</v>
      </c>
      <c r="Q98" s="53" t="s">
        <v>423</v>
      </c>
      <c r="R98" t="s">
        <v>594</v>
      </c>
      <c r="S98" t="s">
        <v>422</v>
      </c>
    </row>
    <row r="99" spans="2:19" ht="18.75">
      <c r="B99" s="1" t="s">
        <v>174</v>
      </c>
      <c r="C99" s="35" t="s">
        <v>175</v>
      </c>
      <c r="D99" s="34"/>
      <c r="E99" s="34"/>
      <c r="F99" s="40"/>
      <c r="G99" s="40"/>
      <c r="H99" s="40"/>
      <c r="I99" s="40"/>
      <c r="J99" s="40"/>
      <c r="K99" s="40"/>
      <c r="L99" s="40"/>
      <c r="M99" s="40"/>
      <c r="P99" s="66">
        <v>0</v>
      </c>
      <c r="Q99" s="53" t="s">
        <v>423</v>
      </c>
      <c r="R99" t="s">
        <v>594</v>
      </c>
      <c r="S99" t="s">
        <v>422</v>
      </c>
    </row>
    <row r="100" spans="2:19" ht="18.75">
      <c r="B100" s="1" t="s">
        <v>176</v>
      </c>
      <c r="C100" s="35" t="s">
        <v>177</v>
      </c>
      <c r="F100" s="40"/>
      <c r="G100" s="40"/>
      <c r="H100" s="40"/>
      <c r="I100" s="40"/>
      <c r="J100" s="40"/>
      <c r="K100" s="40"/>
      <c r="L100" s="40"/>
      <c r="M100" s="40"/>
      <c r="P100" s="66">
        <v>3</v>
      </c>
      <c r="Q100" s="53" t="s">
        <v>423</v>
      </c>
      <c r="R100" t="s">
        <v>595</v>
      </c>
      <c r="S100" t="s">
        <v>422</v>
      </c>
    </row>
    <row r="101" spans="2:19" ht="18.75">
      <c r="B101" s="1" t="s">
        <v>178</v>
      </c>
      <c r="C101" s="35" t="s">
        <v>179</v>
      </c>
      <c r="F101" s="40"/>
      <c r="G101" s="40"/>
      <c r="H101" s="40"/>
      <c r="I101" s="40"/>
      <c r="J101" s="40"/>
      <c r="K101" s="40"/>
      <c r="L101" s="40"/>
      <c r="M101" s="40"/>
      <c r="P101" s="66">
        <v>3</v>
      </c>
      <c r="Q101" s="53" t="s">
        <v>423</v>
      </c>
      <c r="R101" t="s">
        <v>596</v>
      </c>
      <c r="S101" t="s">
        <v>422</v>
      </c>
    </row>
    <row r="102" spans="2:19" ht="18.75">
      <c r="B102" s="1" t="s">
        <v>180</v>
      </c>
      <c r="C102" s="35" t="s">
        <v>181</v>
      </c>
      <c r="F102" s="40"/>
      <c r="G102" s="40"/>
      <c r="H102" s="40"/>
      <c r="I102" s="40"/>
      <c r="J102" s="40"/>
      <c r="K102" s="40"/>
      <c r="L102" s="40"/>
      <c r="M102" s="40"/>
      <c r="P102" s="66">
        <v>3</v>
      </c>
      <c r="Q102" s="53" t="s">
        <v>423</v>
      </c>
      <c r="S102" t="s">
        <v>422</v>
      </c>
    </row>
    <row r="103" spans="2:19">
      <c r="P103" s="71"/>
    </row>
  </sheetData>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D31B4-8896-4A37-B0E0-40616F6E0563}">
  <dimension ref="A1:AT134"/>
  <sheetViews>
    <sheetView topLeftCell="A88" workbookViewId="0">
      <selection activeCell="A108" sqref="A108:XFD108"/>
    </sheetView>
  </sheetViews>
  <sheetFormatPr baseColWidth="10" defaultColWidth="11.42578125" defaultRowHeight="15"/>
  <cols>
    <col min="1" max="1" width="35.42578125" bestFit="1" customWidth="1"/>
    <col min="2" max="2" width="34.42578125" bestFit="1" customWidth="1"/>
    <col min="3" max="3" width="11.42578125" style="77"/>
    <col min="4" max="4" width="28.28515625" style="84" bestFit="1" customWidth="1"/>
    <col min="5" max="5" width="28.28515625" style="93" bestFit="1" customWidth="1"/>
    <col min="6" max="6" width="21.140625" style="86" bestFit="1" customWidth="1"/>
    <col min="7" max="7" width="18.7109375" style="84" bestFit="1" customWidth="1"/>
    <col min="8" max="8" width="23.85546875" style="93" bestFit="1" customWidth="1"/>
    <col min="9" max="9" width="23.140625" style="92" customWidth="1"/>
    <col min="10" max="10" width="23.140625" style="93" customWidth="1"/>
    <col min="11" max="11" width="225.5703125" style="93" hidden="1" customWidth="1"/>
    <col min="12" max="12" width="40.7109375" style="93" bestFit="1" customWidth="1"/>
    <col min="13" max="13" width="34" bestFit="1" customWidth="1"/>
    <col min="14" max="14" width="11.42578125" style="77"/>
    <col min="15" max="15" width="23.140625" bestFit="1" customWidth="1"/>
    <col min="16" max="16" width="28.28515625" bestFit="1" customWidth="1"/>
    <col min="17" max="17" width="21.140625" bestFit="1" customWidth="1"/>
    <col min="18" max="18" width="18.7109375" bestFit="1" customWidth="1"/>
    <col min="19" max="19" width="23.85546875" bestFit="1" customWidth="1"/>
    <col min="20" max="20" width="35.42578125" bestFit="1" customWidth="1"/>
    <col min="21" max="21" width="36.85546875" bestFit="1" customWidth="1"/>
    <col min="22" max="22" width="35.42578125" bestFit="1" customWidth="1"/>
    <col min="23" max="23" width="11.42578125" style="77"/>
    <col min="24" max="24" width="23.140625" bestFit="1" customWidth="1"/>
    <col min="25" max="25" width="28.28515625" bestFit="1" customWidth="1"/>
    <col min="26" max="26" width="21.140625" bestFit="1" customWidth="1"/>
    <col min="27" max="27" width="18.7109375" bestFit="1" customWidth="1"/>
    <col min="28" max="28" width="23.85546875" bestFit="1" customWidth="1"/>
    <col min="29" max="29" width="34" bestFit="1" customWidth="1"/>
    <col min="30" max="30" width="41.7109375" bestFit="1" customWidth="1"/>
    <col min="31" max="31" width="35.42578125" bestFit="1" customWidth="1"/>
    <col min="32" max="32" width="11.42578125" style="77"/>
    <col min="33" max="33" width="23.85546875" bestFit="1" customWidth="1"/>
    <col min="34" max="34" width="28.28515625" bestFit="1" customWidth="1"/>
    <col min="35" max="35" width="21.140625" bestFit="1" customWidth="1"/>
    <col min="36" max="36" width="18.7109375" bestFit="1" customWidth="1"/>
    <col min="37" max="37" width="23.85546875" bestFit="1" customWidth="1"/>
    <col min="39" max="39" width="41.7109375" bestFit="1" customWidth="1"/>
    <col min="40" max="40" width="28.28515625" bestFit="1" customWidth="1"/>
    <col min="41" max="41" width="11.42578125" style="77"/>
    <col min="42" max="42" width="23.140625" bestFit="1" customWidth="1"/>
    <col min="43" max="43" width="28.28515625" bestFit="1" customWidth="1"/>
    <col min="44" max="44" width="21.140625" bestFit="1" customWidth="1"/>
    <col min="45" max="45" width="18.7109375" bestFit="1" customWidth="1"/>
    <col min="46" max="46" width="23.85546875" bestFit="1" customWidth="1"/>
  </cols>
  <sheetData>
    <row r="1" spans="1:46" ht="36">
      <c r="A1" s="104" t="s">
        <v>597</v>
      </c>
      <c r="L1" s="104" t="s">
        <v>597</v>
      </c>
      <c r="O1" s="84"/>
      <c r="P1" s="93"/>
      <c r="Q1" s="86"/>
      <c r="R1" s="84"/>
      <c r="S1" s="93"/>
      <c r="T1" s="104"/>
      <c r="U1" s="104" t="s">
        <v>597</v>
      </c>
      <c r="X1" s="84"/>
      <c r="Y1" s="93"/>
      <c r="Z1" s="86"/>
      <c r="AA1" s="84"/>
      <c r="AB1" s="93"/>
      <c r="AD1" s="104" t="s">
        <v>597</v>
      </c>
      <c r="AG1" s="84"/>
      <c r="AH1" s="93"/>
      <c r="AI1" s="86"/>
      <c r="AJ1" s="84"/>
      <c r="AK1" s="93"/>
      <c r="AL1" s="66"/>
      <c r="AM1" s="104" t="s">
        <v>466</v>
      </c>
      <c r="AP1" s="84"/>
      <c r="AQ1" s="93"/>
      <c r="AR1" s="86"/>
      <c r="AS1" s="84"/>
      <c r="AT1" s="93"/>
    </row>
    <row r="2" spans="1:46" ht="28.5">
      <c r="A2" s="103" t="s">
        <v>418</v>
      </c>
      <c r="C2" s="52" t="s">
        <v>467</v>
      </c>
      <c r="D2" s="83" t="s">
        <v>468</v>
      </c>
      <c r="E2" s="94" t="s">
        <v>469</v>
      </c>
      <c r="F2" s="114" t="s">
        <v>470</v>
      </c>
      <c r="G2" s="83" t="s">
        <v>471</v>
      </c>
      <c r="H2" s="94" t="s">
        <v>472</v>
      </c>
      <c r="I2" s="97"/>
      <c r="J2" s="94"/>
      <c r="K2" s="94"/>
      <c r="L2" s="103" t="s">
        <v>394</v>
      </c>
      <c r="N2" s="52" t="s">
        <v>467</v>
      </c>
      <c r="O2" s="83" t="s">
        <v>468</v>
      </c>
      <c r="P2" s="94" t="s">
        <v>469</v>
      </c>
      <c r="Q2" s="114" t="s">
        <v>470</v>
      </c>
      <c r="R2" s="83" t="s">
        <v>471</v>
      </c>
      <c r="S2" s="94" t="s">
        <v>472</v>
      </c>
      <c r="T2" s="103"/>
      <c r="U2" s="103" t="s">
        <v>395</v>
      </c>
      <c r="W2" s="52" t="s">
        <v>467</v>
      </c>
      <c r="X2" s="83" t="s">
        <v>468</v>
      </c>
      <c r="Y2" s="94" t="s">
        <v>469</v>
      </c>
      <c r="Z2" s="114" t="s">
        <v>470</v>
      </c>
      <c r="AA2" s="83" t="s">
        <v>471</v>
      </c>
      <c r="AB2" s="94" t="s">
        <v>472</v>
      </c>
      <c r="AD2" s="103" t="s">
        <v>396</v>
      </c>
      <c r="AF2" s="52" t="s">
        <v>467</v>
      </c>
      <c r="AG2" s="83" t="s">
        <v>468</v>
      </c>
      <c r="AH2" s="94" t="s">
        <v>469</v>
      </c>
      <c r="AI2" s="114" t="s">
        <v>470</v>
      </c>
      <c r="AJ2" s="83" t="s">
        <v>471</v>
      </c>
      <c r="AK2" s="94" t="s">
        <v>472</v>
      </c>
      <c r="AL2" s="116"/>
      <c r="AM2" s="103" t="s">
        <v>397</v>
      </c>
      <c r="AO2" s="52" t="s">
        <v>467</v>
      </c>
      <c r="AP2" s="83" t="s">
        <v>468</v>
      </c>
      <c r="AQ2" s="94" t="s">
        <v>469</v>
      </c>
      <c r="AR2" s="114" t="s">
        <v>470</v>
      </c>
      <c r="AS2" s="83" t="s">
        <v>471</v>
      </c>
      <c r="AT2" s="94" t="s">
        <v>472</v>
      </c>
    </row>
    <row r="3" spans="1:46">
      <c r="A3" t="s">
        <v>393</v>
      </c>
      <c r="D3" s="84" t="s">
        <v>473</v>
      </c>
      <c r="F3" s="86" t="s">
        <v>474</v>
      </c>
      <c r="G3" s="86" t="s">
        <v>474</v>
      </c>
      <c r="H3" s="86"/>
      <c r="L3" t="s">
        <v>394</v>
      </c>
      <c r="O3" s="84"/>
      <c r="P3" s="93"/>
      <c r="Q3" s="86"/>
      <c r="R3" s="84"/>
      <c r="S3" s="93"/>
      <c r="U3" t="s">
        <v>395</v>
      </c>
      <c r="X3" s="84"/>
      <c r="Y3" s="93"/>
      <c r="Z3" s="86"/>
      <c r="AA3" s="84"/>
      <c r="AB3" s="93"/>
      <c r="AD3" t="s">
        <v>396</v>
      </c>
      <c r="AG3" s="84"/>
      <c r="AH3" s="93"/>
      <c r="AI3" s="86"/>
      <c r="AJ3" s="84"/>
      <c r="AK3" s="93"/>
      <c r="AL3" s="66"/>
      <c r="AM3" t="s">
        <v>397</v>
      </c>
      <c r="AP3" s="84"/>
      <c r="AQ3" s="93"/>
      <c r="AR3" s="86"/>
      <c r="AS3" s="84"/>
      <c r="AT3" s="93"/>
    </row>
    <row r="4" spans="1:46">
      <c r="L4"/>
      <c r="O4" s="84"/>
      <c r="P4" s="93"/>
      <c r="Q4" s="86"/>
      <c r="R4" s="84"/>
      <c r="S4" s="93"/>
      <c r="X4" s="84"/>
      <c r="Y4" s="93"/>
      <c r="Z4" s="86"/>
      <c r="AA4" s="84"/>
      <c r="AB4" s="93"/>
      <c r="AG4" s="84"/>
      <c r="AH4" s="93"/>
      <c r="AI4" s="86"/>
      <c r="AJ4" s="84"/>
      <c r="AK4" s="93"/>
      <c r="AL4" s="66"/>
      <c r="AP4" s="84"/>
      <c r="AQ4" s="93"/>
      <c r="AR4" s="86"/>
      <c r="AS4" s="84"/>
      <c r="AT4" s="93"/>
    </row>
    <row r="5" spans="1:46">
      <c r="B5" s="9"/>
      <c r="C5" s="78"/>
      <c r="D5" s="85"/>
      <c r="E5" s="95"/>
      <c r="F5" s="90"/>
      <c r="G5" s="85"/>
      <c r="H5" s="95"/>
      <c r="L5"/>
      <c r="M5" s="9"/>
      <c r="N5" s="78"/>
      <c r="O5" s="85"/>
      <c r="P5" s="95"/>
      <c r="Q5" s="90"/>
      <c r="R5" s="85"/>
      <c r="S5" s="95"/>
      <c r="V5" s="9"/>
      <c r="W5" s="78"/>
      <c r="X5" s="85"/>
      <c r="Y5" s="95"/>
      <c r="Z5" s="90"/>
      <c r="AA5" s="85"/>
      <c r="AB5" s="95"/>
      <c r="AE5" s="9"/>
      <c r="AF5" s="78"/>
      <c r="AG5" s="85"/>
      <c r="AH5" s="95"/>
      <c r="AI5" s="90"/>
      <c r="AJ5" s="85"/>
      <c r="AK5" s="95"/>
      <c r="AL5" s="66"/>
      <c r="AN5" s="9"/>
      <c r="AO5" s="78"/>
      <c r="AP5" s="85"/>
      <c r="AQ5" s="95"/>
      <c r="AR5" s="90"/>
      <c r="AS5" s="85"/>
      <c r="AT5" s="95"/>
    </row>
    <row r="6" spans="1:46">
      <c r="L6"/>
      <c r="O6" s="84"/>
      <c r="P6" s="93"/>
      <c r="Q6" s="86"/>
      <c r="R6" s="84"/>
      <c r="S6" s="93"/>
      <c r="X6" s="84"/>
      <c r="Y6" s="93"/>
      <c r="Z6" s="86"/>
      <c r="AA6" s="84"/>
      <c r="AB6" s="93"/>
      <c r="AG6" s="84"/>
      <c r="AH6" s="93"/>
      <c r="AI6" s="86"/>
      <c r="AJ6" s="84"/>
      <c r="AK6" s="93"/>
      <c r="AL6" s="66"/>
      <c r="AP6" s="84"/>
      <c r="AQ6" s="93"/>
      <c r="AR6" s="86"/>
      <c r="AS6" s="84"/>
      <c r="AT6" s="93"/>
    </row>
    <row r="7" spans="1:46">
      <c r="L7"/>
      <c r="O7" s="84"/>
      <c r="P7" s="93"/>
      <c r="Q7" s="86"/>
      <c r="R7" s="84"/>
      <c r="S7" s="93"/>
      <c r="X7" s="84"/>
      <c r="Y7" s="93"/>
      <c r="Z7" s="86"/>
      <c r="AA7" s="84"/>
      <c r="AB7" s="93"/>
      <c r="AG7" s="84"/>
      <c r="AH7" s="93"/>
      <c r="AI7" s="86"/>
      <c r="AJ7" s="84"/>
      <c r="AK7" s="93"/>
      <c r="AL7" s="66"/>
      <c r="AP7" s="84"/>
      <c r="AQ7" s="93"/>
      <c r="AR7" s="86"/>
      <c r="AS7" s="84"/>
      <c r="AT7" s="93"/>
    </row>
    <row r="8" spans="1:46">
      <c r="F8" s="89"/>
      <c r="G8" s="87"/>
      <c r="L8"/>
      <c r="O8" s="84"/>
      <c r="P8" s="93"/>
      <c r="Q8" s="89"/>
      <c r="R8" s="87"/>
      <c r="S8" s="93"/>
      <c r="X8" s="84"/>
      <c r="Y8" s="93"/>
      <c r="Z8" s="89"/>
      <c r="AA8" s="87"/>
      <c r="AB8" s="93"/>
      <c r="AG8" s="84"/>
      <c r="AH8" s="93"/>
      <c r="AI8" s="89"/>
      <c r="AJ8" s="87"/>
      <c r="AK8" s="93"/>
      <c r="AL8" s="66"/>
      <c r="AP8" s="84"/>
      <c r="AQ8" s="93"/>
      <c r="AR8" s="89"/>
      <c r="AS8" s="87"/>
      <c r="AT8" s="93"/>
    </row>
    <row r="9" spans="1:46" ht="21">
      <c r="A9" s="19" t="s">
        <v>7</v>
      </c>
      <c r="B9" s="16"/>
      <c r="C9" s="120">
        <f>APTSimulator!$P8</f>
        <v>1</v>
      </c>
      <c r="D9" s="85">
        <f>H9*C9</f>
        <v>1.0376843255051884</v>
      </c>
      <c r="E9" s="85">
        <f>INDEX('UmfrageWerte berechnung'!$A:$Z, MATCH(A$3, 'UmfrageWerte berechnung'!$A:$A, 0), MATCH($K9, 'UmfrageWerte berechnung'!$1:$1, 0))</f>
        <v>1.25</v>
      </c>
      <c r="F9" s="86">
        <f>(E9^2)*C9</f>
        <v>1.5625</v>
      </c>
      <c r="G9" s="84">
        <f>E9*C9</f>
        <v>1.25</v>
      </c>
      <c r="H9" s="95">
        <f t="shared" ref="H9:H14" si="0">E9/(H$120/H$119)</f>
        <v>1.0376843255051884</v>
      </c>
      <c r="K9" s="115" t="s">
        <v>225</v>
      </c>
      <c r="L9" s="19" t="s">
        <v>7</v>
      </c>
      <c r="M9" s="16"/>
      <c r="N9" s="120">
        <f>APTSimulator!$P8</f>
        <v>1</v>
      </c>
      <c r="O9" s="85">
        <f>S9*N9</f>
        <v>1.1038489469862018</v>
      </c>
      <c r="P9" s="85">
        <f>INDEX('UmfrageWerte berechnung'!$A:$Z, MATCH(L$3, 'UmfrageWerte berechnung'!$A:$A, 0), MATCH($K9, 'UmfrageWerte berechnung'!$1:$1, 0))</f>
        <v>1.25</v>
      </c>
      <c r="Q9" s="86">
        <f>(P9^2)*N9</f>
        <v>1.5625</v>
      </c>
      <c r="R9" s="84">
        <f>P9*N9</f>
        <v>1.25</v>
      </c>
      <c r="S9" s="95">
        <f t="shared" ref="S9:S14" si="1">P9/(S$120/S$119)</f>
        <v>1.1038489469862018</v>
      </c>
      <c r="T9" s="19"/>
      <c r="U9" s="19" t="s">
        <v>7</v>
      </c>
      <c r="V9" s="16"/>
      <c r="W9" s="120">
        <f>APTSimulator!$P8</f>
        <v>1</v>
      </c>
      <c r="X9" s="85">
        <f>AB9*W9</f>
        <v>1.0775047258979213</v>
      </c>
      <c r="Y9" s="85">
        <f>INDEX('UmfrageWerte berechnung'!$A:$Z, MATCH(U$3, 'UmfrageWerte berechnung'!$A:$A, 0), MATCH($K9, 'UmfrageWerte berechnung'!$1:$1, 0))</f>
        <v>1.25</v>
      </c>
      <c r="Z9" s="86">
        <f>(Y9^2)*W9</f>
        <v>1.5625</v>
      </c>
      <c r="AA9" s="84">
        <f>Y9*W9</f>
        <v>1.25</v>
      </c>
      <c r="AB9" s="95">
        <f t="shared" ref="AB9:AB14" si="2">Y9/(AB$120/AB$119)</f>
        <v>1.0775047258979213</v>
      </c>
      <c r="AD9" s="19" t="s">
        <v>7</v>
      </c>
      <c r="AE9" s="16"/>
      <c r="AF9" s="120">
        <f>APTSimulator!$P8</f>
        <v>1</v>
      </c>
      <c r="AG9" s="85">
        <f>AK9*AF9</f>
        <v>0.99563318777292598</v>
      </c>
      <c r="AH9" s="85">
        <f>INDEX('UmfrageWerte berechnung'!$A:$Z, MATCH(AD$3, 'UmfrageWerte berechnung'!$A:$A, 0), MATCH($K9, 'UmfrageWerte berechnung'!$1:$1, 0))</f>
        <v>1.1875</v>
      </c>
      <c r="AI9" s="86">
        <f>(AH9^2)*AF9</f>
        <v>1.41015625</v>
      </c>
      <c r="AJ9" s="84">
        <f>AH9*AF9</f>
        <v>1.1875</v>
      </c>
      <c r="AK9" s="95">
        <f t="shared" ref="AK9:AK14" si="3">AH9/(AK$120/AK$119)</f>
        <v>0.99563318777292598</v>
      </c>
      <c r="AL9" s="66"/>
      <c r="AM9" s="19" t="s">
        <v>7</v>
      </c>
      <c r="AN9" s="16"/>
      <c r="AO9" s="120">
        <f>APTSimulator!$P8</f>
        <v>1</v>
      </c>
      <c r="AP9" s="85">
        <f>AT9*AO9</f>
        <v>0.90730337078651691</v>
      </c>
      <c r="AQ9" s="85">
        <f>INDEX('UmfrageWerte berechnung'!$A:$Z, MATCH(AM$3, 'UmfrageWerte berechnung'!$A:$A, 0), MATCH($K9, 'UmfrageWerte berechnung'!$1:$1, 0))</f>
        <v>1.0625</v>
      </c>
      <c r="AR9" s="86">
        <f>(AQ9^2)*AO9</f>
        <v>1.12890625</v>
      </c>
      <c r="AS9" s="84">
        <f>AQ9*AO9</f>
        <v>1.0625</v>
      </c>
      <c r="AT9" s="95">
        <f t="shared" ref="AT9:AT14" si="4">AQ9/(AT$120/AT$119)</f>
        <v>0.90730337078651691</v>
      </c>
    </row>
    <row r="10" spans="1:46">
      <c r="B10" s="10"/>
      <c r="C10" s="121">
        <f>APTSimulator!$P9</f>
        <v>0</v>
      </c>
      <c r="D10" s="84">
        <f t="shared" ref="D10:D70" si="5">H10*C10</f>
        <v>0</v>
      </c>
      <c r="E10" s="85">
        <f>INDEX('UmfrageWerte berechnung'!$A:$Z, MATCH(A$3, 'UmfrageWerte berechnung'!$A:$A, 0), MATCH($K10, 'UmfrageWerte berechnung'!$1:$1, 0))</f>
        <v>1.25</v>
      </c>
      <c r="F10" s="86">
        <f t="shared" ref="F10:F70" si="6">(E10^2)*C10</f>
        <v>0</v>
      </c>
      <c r="G10" s="84">
        <f t="shared" ref="G10:G70" si="7">E10*C10</f>
        <v>0</v>
      </c>
      <c r="H10" s="84">
        <f t="shared" si="0"/>
        <v>1.0376843255051884</v>
      </c>
      <c r="I10" s="93"/>
      <c r="K10" s="115" t="s">
        <v>225</v>
      </c>
      <c r="L10"/>
      <c r="M10" s="10"/>
      <c r="N10" s="121">
        <f>APTSimulator!$P9</f>
        <v>0</v>
      </c>
      <c r="O10" s="84">
        <f t="shared" ref="O10:O14" si="8">S10*N10</f>
        <v>0</v>
      </c>
      <c r="P10" s="85">
        <f>INDEX('UmfrageWerte berechnung'!$A:$Z, MATCH(L$3, 'UmfrageWerte berechnung'!$A:$A, 0), MATCH($K10, 'UmfrageWerte berechnung'!$1:$1, 0))</f>
        <v>1.25</v>
      </c>
      <c r="Q10" s="86">
        <f t="shared" ref="Q10:Q13" si="9">(P10^2)*N10</f>
        <v>0</v>
      </c>
      <c r="R10" s="84">
        <f t="shared" ref="R10:R11" si="10">P10*N10</f>
        <v>0</v>
      </c>
      <c r="S10" s="84">
        <f t="shared" si="1"/>
        <v>1.1038489469862018</v>
      </c>
      <c r="V10" s="10"/>
      <c r="W10" s="121">
        <f>APTSimulator!$P9</f>
        <v>0</v>
      </c>
      <c r="X10" s="84">
        <f t="shared" ref="X10:X14" si="11">AB10*W10</f>
        <v>0</v>
      </c>
      <c r="Y10" s="85">
        <f>INDEX('UmfrageWerte berechnung'!$A:$Z, MATCH(U$3, 'UmfrageWerte berechnung'!$A:$A, 0), MATCH($K10, 'UmfrageWerte berechnung'!$1:$1, 0))</f>
        <v>1.25</v>
      </c>
      <c r="Z10" s="86">
        <f t="shared" ref="Z10:Z13" si="12">(Y10^2)*W10</f>
        <v>0</v>
      </c>
      <c r="AA10" s="84">
        <f t="shared" ref="AA10:AA11" si="13">Y10*W10</f>
        <v>0</v>
      </c>
      <c r="AB10" s="84">
        <f t="shared" si="2"/>
        <v>1.0775047258979213</v>
      </c>
      <c r="AE10" s="10"/>
      <c r="AF10" s="121">
        <f>APTSimulator!$P9</f>
        <v>0</v>
      </c>
      <c r="AG10" s="84">
        <f t="shared" ref="AG10:AG14" si="14">AK10*AF10</f>
        <v>0</v>
      </c>
      <c r="AH10" s="85">
        <f>INDEX('UmfrageWerte berechnung'!$A:$Z, MATCH(AD$3, 'UmfrageWerte berechnung'!$A:$A, 0), MATCH($K10, 'UmfrageWerte berechnung'!$1:$1, 0))</f>
        <v>1.1875</v>
      </c>
      <c r="AI10" s="86">
        <f t="shared" ref="AI10:AI13" si="15">(AH10^2)*AF10</f>
        <v>0</v>
      </c>
      <c r="AJ10" s="84">
        <f t="shared" ref="AJ10:AJ11" si="16">AH10*AF10</f>
        <v>0</v>
      </c>
      <c r="AK10" s="84">
        <f t="shared" si="3"/>
        <v>0.99563318777292598</v>
      </c>
      <c r="AL10" s="66"/>
      <c r="AN10" s="10"/>
      <c r="AO10" s="121">
        <f>APTSimulator!$P9</f>
        <v>0</v>
      </c>
      <c r="AP10" s="84">
        <f t="shared" ref="AP10:AP14" si="17">AT10*AO10</f>
        <v>0</v>
      </c>
      <c r="AQ10" s="85">
        <f>INDEX('UmfrageWerte berechnung'!$A:$Z, MATCH(AM$3, 'UmfrageWerte berechnung'!$A:$A, 0), MATCH($K10, 'UmfrageWerte berechnung'!$1:$1, 0))</f>
        <v>1.0625</v>
      </c>
      <c r="AR10" s="86">
        <f t="shared" ref="AR10:AR13" si="18">(AQ10^2)*AO10</f>
        <v>0</v>
      </c>
      <c r="AS10" s="84">
        <f t="shared" ref="AS10:AS11" si="19">AQ10*AO10</f>
        <v>0</v>
      </c>
      <c r="AT10" s="84">
        <f t="shared" si="4"/>
        <v>0.90730337078651691</v>
      </c>
    </row>
    <row r="11" spans="1:46">
      <c r="B11" s="4"/>
      <c r="C11" s="121">
        <f>APTSimulator!$P10</f>
        <v>3</v>
      </c>
      <c r="D11" s="84">
        <f t="shared" si="5"/>
        <v>2.7394866193336975</v>
      </c>
      <c r="E11" s="85">
        <f>INDEX('UmfrageWerte berechnung'!$A:$Z, MATCH(A$3, 'UmfrageWerte berechnung'!$A:$A, 0), MATCH($K11, 'UmfrageWerte berechnung'!$1:$1, 0))</f>
        <v>1.1000000000000001</v>
      </c>
      <c r="F11" s="86">
        <f t="shared" si="6"/>
        <v>3.6300000000000008</v>
      </c>
      <c r="G11" s="84">
        <f t="shared" si="7"/>
        <v>3.3000000000000003</v>
      </c>
      <c r="H11" s="84">
        <f t="shared" si="0"/>
        <v>0.91316220644456592</v>
      </c>
      <c r="I11" s="93"/>
      <c r="K11" s="115" t="str">
        <f>"Wie wichtig ist es Ihnen, dass das Tool 'out of the box' funktioniert und keine Drittanbietersoftware erfordert?
How important is it to you that the tool works 'out of the box' and does not require third-party software?"</f>
        <v>Wie wichtig ist es Ihnen, dass das Tool 'out of the box' funktioniert und keine Drittanbietersoftware erfordert?
How important is it to you that the tool works 'out of the box' and does not require third-party software?</v>
      </c>
      <c r="L11"/>
      <c r="M11" s="4"/>
      <c r="N11" s="121">
        <f>APTSimulator!$P10</f>
        <v>3</v>
      </c>
      <c r="O11" s="84">
        <f t="shared" si="8"/>
        <v>3.1459694989106755</v>
      </c>
      <c r="P11" s="85">
        <f>INDEX('UmfrageWerte berechnung'!$A:$Z, MATCH(L$3, 'UmfrageWerte berechnung'!$A:$A, 0), MATCH($K11, 'UmfrageWerte berechnung'!$1:$1, 0))</f>
        <v>1.1875</v>
      </c>
      <c r="Q11" s="86">
        <f t="shared" si="9"/>
        <v>4.23046875</v>
      </c>
      <c r="R11" s="84">
        <f t="shared" si="10"/>
        <v>3.5625</v>
      </c>
      <c r="S11" s="84">
        <f t="shared" si="1"/>
        <v>1.0486564996368919</v>
      </c>
      <c r="V11" s="4"/>
      <c r="W11" s="121">
        <f>APTSimulator!$P10</f>
        <v>3</v>
      </c>
      <c r="X11" s="84">
        <f t="shared" si="11"/>
        <v>2.1550094517958427</v>
      </c>
      <c r="Y11" s="85">
        <f>INDEX('UmfrageWerte berechnung'!$A:$Z, MATCH(U$3, 'UmfrageWerte berechnung'!$A:$A, 0), MATCH($K11, 'UmfrageWerte berechnung'!$1:$1, 0))</f>
        <v>0.83333333333333337</v>
      </c>
      <c r="Z11" s="86">
        <f t="shared" si="12"/>
        <v>2.0833333333333335</v>
      </c>
      <c r="AA11" s="84">
        <f t="shared" si="13"/>
        <v>2.5</v>
      </c>
      <c r="AB11" s="84">
        <f t="shared" si="2"/>
        <v>0.7183364839319476</v>
      </c>
      <c r="AE11" s="4"/>
      <c r="AF11" s="121">
        <f>APTSimulator!$P10</f>
        <v>3</v>
      </c>
      <c r="AG11" s="84">
        <f t="shared" si="14"/>
        <v>3.6157205240174681</v>
      </c>
      <c r="AH11" s="85">
        <f>INDEX('UmfrageWerte berechnung'!$A:$Z, MATCH(AD$3, 'UmfrageWerte berechnung'!$A:$A, 0), MATCH($K11, 'UmfrageWerte berechnung'!$1:$1, 0))</f>
        <v>1.4375</v>
      </c>
      <c r="AI11" s="86">
        <f t="shared" si="15"/>
        <v>6.19921875</v>
      </c>
      <c r="AJ11" s="84">
        <f t="shared" si="16"/>
        <v>4.3125</v>
      </c>
      <c r="AK11" s="84">
        <f t="shared" si="3"/>
        <v>1.2052401746724895</v>
      </c>
      <c r="AL11" s="66"/>
      <c r="AN11" s="4"/>
      <c r="AO11" s="121">
        <f>APTSimulator!$P10</f>
        <v>3</v>
      </c>
      <c r="AP11" s="84">
        <f t="shared" si="17"/>
        <v>3.202247191011236</v>
      </c>
      <c r="AQ11" s="85">
        <f>INDEX('UmfrageWerte berechnung'!$A:$Z, MATCH(AM$3, 'UmfrageWerte berechnung'!$A:$A, 0), MATCH($K11, 'UmfrageWerte berechnung'!$1:$1, 0))</f>
        <v>1.25</v>
      </c>
      <c r="AR11" s="86">
        <f t="shared" si="18"/>
        <v>4.6875</v>
      </c>
      <c r="AS11" s="84">
        <f t="shared" si="19"/>
        <v>3.75</v>
      </c>
      <c r="AT11" s="84">
        <f t="shared" si="4"/>
        <v>1.0674157303370786</v>
      </c>
    </row>
    <row r="12" spans="1:46">
      <c r="B12" s="4"/>
      <c r="C12" s="121">
        <f>APTSimulator!$P11</f>
        <v>3</v>
      </c>
      <c r="D12" s="84">
        <f t="shared" si="5"/>
        <v>2.7394866193336975</v>
      </c>
      <c r="E12" s="85">
        <f>INDEX('UmfrageWerte berechnung'!$A:$Z, MATCH(A$3, 'UmfrageWerte berechnung'!$A:$A, 0), MATCH($K12, 'UmfrageWerte berechnung'!$1:$1, 0))</f>
        <v>1.1000000000000001</v>
      </c>
      <c r="F12" s="86">
        <f t="shared" si="6"/>
        <v>3.6300000000000008</v>
      </c>
      <c r="G12" s="84">
        <f>E12*C12</f>
        <v>3.3000000000000003</v>
      </c>
      <c r="H12" s="84">
        <f t="shared" si="0"/>
        <v>0.91316220644456592</v>
      </c>
      <c r="I12" s="93"/>
      <c r="K12" s="115" t="str">
        <f>"Wie wichtig ist es Ihnen, dass das Tool 'out of the box' funktioniert und keine Drittanbietersoftware erfordert?
How important is it to you that the tool works 'out of the box' and does not require third-party software?"</f>
        <v>Wie wichtig ist es Ihnen, dass das Tool 'out of the box' funktioniert und keine Drittanbietersoftware erfordert?
How important is it to you that the tool works 'out of the box' and does not require third-party software?</v>
      </c>
      <c r="L12"/>
      <c r="M12" s="4"/>
      <c r="N12" s="121">
        <f>APTSimulator!$P11</f>
        <v>3</v>
      </c>
      <c r="O12" s="84">
        <f t="shared" si="8"/>
        <v>3.1459694989106755</v>
      </c>
      <c r="P12" s="85">
        <f>INDEX('UmfrageWerte berechnung'!$A:$Z, MATCH(L$3, 'UmfrageWerte berechnung'!$A:$A, 0), MATCH($K12, 'UmfrageWerte berechnung'!$1:$1, 0))</f>
        <v>1.1875</v>
      </c>
      <c r="Q12" s="86">
        <f t="shared" si="9"/>
        <v>4.23046875</v>
      </c>
      <c r="R12" s="84">
        <f>P12*N12</f>
        <v>3.5625</v>
      </c>
      <c r="S12" s="84">
        <f t="shared" si="1"/>
        <v>1.0486564996368919</v>
      </c>
      <c r="V12" s="4"/>
      <c r="W12" s="121">
        <f>APTSimulator!$P11</f>
        <v>3</v>
      </c>
      <c r="X12" s="84">
        <f t="shared" si="11"/>
        <v>2.1550094517958427</v>
      </c>
      <c r="Y12" s="85">
        <f>INDEX('UmfrageWerte berechnung'!$A:$Z, MATCH(U$3, 'UmfrageWerte berechnung'!$A:$A, 0), MATCH($K12, 'UmfrageWerte berechnung'!$1:$1, 0))</f>
        <v>0.83333333333333337</v>
      </c>
      <c r="Z12" s="86">
        <f t="shared" si="12"/>
        <v>2.0833333333333335</v>
      </c>
      <c r="AA12" s="84">
        <f>Y12*W12</f>
        <v>2.5</v>
      </c>
      <c r="AB12" s="84">
        <f t="shared" si="2"/>
        <v>0.7183364839319476</v>
      </c>
      <c r="AE12" s="4"/>
      <c r="AF12" s="121">
        <f>APTSimulator!$P11</f>
        <v>3</v>
      </c>
      <c r="AG12" s="84">
        <f t="shared" si="14"/>
        <v>3.6157205240174681</v>
      </c>
      <c r="AH12" s="85">
        <f>INDEX('UmfrageWerte berechnung'!$A:$Z, MATCH(AD$3, 'UmfrageWerte berechnung'!$A:$A, 0), MATCH($K12, 'UmfrageWerte berechnung'!$1:$1, 0))</f>
        <v>1.4375</v>
      </c>
      <c r="AI12" s="86">
        <f t="shared" si="15"/>
        <v>6.19921875</v>
      </c>
      <c r="AJ12" s="84">
        <f>AH12*AF12</f>
        <v>4.3125</v>
      </c>
      <c r="AK12" s="84">
        <f t="shared" si="3"/>
        <v>1.2052401746724895</v>
      </c>
      <c r="AL12" s="66"/>
      <c r="AN12" s="4"/>
      <c r="AO12" s="121">
        <f>APTSimulator!$P11</f>
        <v>3</v>
      </c>
      <c r="AP12" s="84">
        <f t="shared" si="17"/>
        <v>3.202247191011236</v>
      </c>
      <c r="AQ12" s="85">
        <f>INDEX('UmfrageWerte berechnung'!$A:$Z, MATCH(AM$3, 'UmfrageWerte berechnung'!$A:$A, 0), MATCH($K12, 'UmfrageWerte berechnung'!$1:$1, 0))</f>
        <v>1.25</v>
      </c>
      <c r="AR12" s="86">
        <f t="shared" si="18"/>
        <v>4.6875</v>
      </c>
      <c r="AS12" s="84">
        <f>AQ12*AO12</f>
        <v>3.75</v>
      </c>
      <c r="AT12" s="84">
        <f t="shared" si="4"/>
        <v>1.0674157303370786</v>
      </c>
    </row>
    <row r="13" spans="1:46">
      <c r="B13" s="12"/>
      <c r="C13" s="121">
        <f>APTSimulator!$P12</f>
        <v>3</v>
      </c>
      <c r="D13" s="84">
        <f t="shared" si="5"/>
        <v>2.614964500273075</v>
      </c>
      <c r="E13" s="85">
        <f>INDEX('UmfrageWerte berechnung'!$A:$Z, MATCH(A$3, 'UmfrageWerte berechnung'!$A:$A, 0), MATCH($K13, 'UmfrageWerte berechnung'!$1:$1, 0))</f>
        <v>1.05</v>
      </c>
      <c r="F13" s="86">
        <f t="shared" si="6"/>
        <v>3.3075000000000001</v>
      </c>
      <c r="G13" s="84">
        <f t="shared" si="7"/>
        <v>3.1500000000000004</v>
      </c>
      <c r="H13" s="84">
        <f t="shared" si="0"/>
        <v>0.87165483342435834</v>
      </c>
      <c r="I13" s="93"/>
      <c r="K13" s="115" t="s">
        <v>387</v>
      </c>
      <c r="L13"/>
      <c r="M13" s="12"/>
      <c r="N13" s="121">
        <f>APTSimulator!$P12</f>
        <v>3</v>
      </c>
      <c r="O13" s="84">
        <f t="shared" si="8"/>
        <v>3.3115468409586057</v>
      </c>
      <c r="P13" s="85">
        <f>INDEX('UmfrageWerte berechnung'!$A:$Z, MATCH(L$3, 'UmfrageWerte berechnung'!$A:$A, 0), MATCH($K13, 'UmfrageWerte berechnung'!$1:$1, 0))</f>
        <v>1.25</v>
      </c>
      <c r="Q13" s="86">
        <f t="shared" si="9"/>
        <v>4.6875</v>
      </c>
      <c r="R13" s="84">
        <f t="shared" ref="R13:R14" si="20">P13*N13</f>
        <v>3.75</v>
      </c>
      <c r="S13" s="84">
        <f t="shared" si="1"/>
        <v>1.1038489469862018</v>
      </c>
      <c r="V13" s="12"/>
      <c r="W13" s="121">
        <f>APTSimulator!$P12</f>
        <v>3</v>
      </c>
      <c r="X13" s="84">
        <f t="shared" si="11"/>
        <v>2.1550094517958427</v>
      </c>
      <c r="Y13" s="85">
        <f>INDEX('UmfrageWerte berechnung'!$A:$Z, MATCH(U$3, 'UmfrageWerte berechnung'!$A:$A, 0), MATCH($K13, 'UmfrageWerte berechnung'!$1:$1, 0))</f>
        <v>0.83333333333333337</v>
      </c>
      <c r="Z13" s="86">
        <f t="shared" si="12"/>
        <v>2.0833333333333335</v>
      </c>
      <c r="AA13" s="84">
        <f t="shared" ref="AA13:AA14" si="21">Y13*W13</f>
        <v>2.5</v>
      </c>
      <c r="AB13" s="84">
        <f t="shared" si="2"/>
        <v>0.7183364839319476</v>
      </c>
      <c r="AE13" s="12"/>
      <c r="AF13" s="121">
        <f>APTSimulator!$P12</f>
        <v>3</v>
      </c>
      <c r="AG13" s="84">
        <f t="shared" si="14"/>
        <v>3.3013100436681233</v>
      </c>
      <c r="AH13" s="85">
        <f>INDEX('UmfrageWerte berechnung'!$A:$Z, MATCH(AD$3, 'UmfrageWerte berechnung'!$A:$A, 0), MATCH($K13, 'UmfrageWerte berechnung'!$1:$1, 0))</f>
        <v>1.3125</v>
      </c>
      <c r="AI13" s="86">
        <f t="shared" si="15"/>
        <v>5.16796875</v>
      </c>
      <c r="AJ13" s="84">
        <f t="shared" ref="AJ13:AJ14" si="22">AH13*AF13</f>
        <v>3.9375</v>
      </c>
      <c r="AK13" s="84">
        <f t="shared" si="3"/>
        <v>1.1004366812227078</v>
      </c>
      <c r="AL13" s="66"/>
      <c r="AN13" s="12"/>
      <c r="AO13" s="121">
        <f>APTSimulator!$P12</f>
        <v>3</v>
      </c>
      <c r="AP13" s="84">
        <f t="shared" si="17"/>
        <v>3.0421348314606744</v>
      </c>
      <c r="AQ13" s="85">
        <f>INDEX('UmfrageWerte berechnung'!$A:$Z, MATCH(AM$3, 'UmfrageWerte berechnung'!$A:$A, 0), MATCH($K13, 'UmfrageWerte berechnung'!$1:$1, 0))</f>
        <v>1.1875</v>
      </c>
      <c r="AR13" s="86">
        <f t="shared" si="18"/>
        <v>4.23046875</v>
      </c>
      <c r="AS13" s="84">
        <f t="shared" ref="AS13:AS14" si="23">AQ13*AO13</f>
        <v>3.5625</v>
      </c>
      <c r="AT13" s="84">
        <f t="shared" si="4"/>
        <v>1.0140449438202248</v>
      </c>
    </row>
    <row r="14" spans="1:46">
      <c r="B14" s="11"/>
      <c r="C14" s="121">
        <f>APTSimulator!$P13</f>
        <v>3</v>
      </c>
      <c r="D14" s="84">
        <f t="shared" si="5"/>
        <v>2.614964500273075</v>
      </c>
      <c r="E14" s="85">
        <f>INDEX('UmfrageWerte berechnung'!$A:$Z, MATCH(A$3, 'UmfrageWerte berechnung'!$A:$A, 0), MATCH($K14, 'UmfrageWerte berechnung'!$1:$1, 0))</f>
        <v>1.05</v>
      </c>
      <c r="F14" s="86">
        <f>(E14^2)*C14</f>
        <v>3.3075000000000001</v>
      </c>
      <c r="G14" s="84">
        <f t="shared" si="7"/>
        <v>3.1500000000000004</v>
      </c>
      <c r="H14" s="84">
        <f t="shared" si="0"/>
        <v>0.87165483342435834</v>
      </c>
      <c r="I14" s="93"/>
      <c r="K14" s="115" t="s">
        <v>387</v>
      </c>
      <c r="L14"/>
      <c r="M14" s="11"/>
      <c r="N14" s="121">
        <f>APTSimulator!$P13</f>
        <v>3</v>
      </c>
      <c r="O14" s="84">
        <f t="shared" si="8"/>
        <v>3.3115468409586057</v>
      </c>
      <c r="P14" s="85">
        <f>INDEX('UmfrageWerte berechnung'!$A:$Z, MATCH(L$3, 'UmfrageWerte berechnung'!$A:$A, 0), MATCH($K14, 'UmfrageWerte berechnung'!$1:$1, 0))</f>
        <v>1.25</v>
      </c>
      <c r="Q14" s="86">
        <f>(P14^2)*N14</f>
        <v>4.6875</v>
      </c>
      <c r="R14" s="84">
        <f t="shared" si="20"/>
        <v>3.75</v>
      </c>
      <c r="S14" s="84">
        <f t="shared" si="1"/>
        <v>1.1038489469862018</v>
      </c>
      <c r="V14" s="11"/>
      <c r="W14" s="121">
        <f>APTSimulator!$P13</f>
        <v>3</v>
      </c>
      <c r="X14" s="84">
        <f t="shared" si="11"/>
        <v>2.1550094517958427</v>
      </c>
      <c r="Y14" s="85">
        <f>INDEX('UmfrageWerte berechnung'!$A:$Z, MATCH(U$3, 'UmfrageWerte berechnung'!$A:$A, 0), MATCH($K14, 'UmfrageWerte berechnung'!$1:$1, 0))</f>
        <v>0.83333333333333337</v>
      </c>
      <c r="Z14" s="86">
        <f>(Y14^2)*W14</f>
        <v>2.0833333333333335</v>
      </c>
      <c r="AA14" s="84">
        <f t="shared" si="21"/>
        <v>2.5</v>
      </c>
      <c r="AB14" s="84">
        <f t="shared" si="2"/>
        <v>0.7183364839319476</v>
      </c>
      <c r="AC14" s="17"/>
      <c r="AE14" s="11"/>
      <c r="AF14" s="121">
        <f>APTSimulator!$P13</f>
        <v>3</v>
      </c>
      <c r="AG14" s="84">
        <f t="shared" si="14"/>
        <v>3.3013100436681233</v>
      </c>
      <c r="AH14" s="85">
        <f>INDEX('UmfrageWerte berechnung'!$A:$Z, MATCH(AD$3, 'UmfrageWerte berechnung'!$A:$A, 0), MATCH($K14, 'UmfrageWerte berechnung'!$1:$1, 0))</f>
        <v>1.3125</v>
      </c>
      <c r="AI14" s="86">
        <f>(AH14^2)*AF14</f>
        <v>5.16796875</v>
      </c>
      <c r="AJ14" s="84">
        <f t="shared" si="22"/>
        <v>3.9375</v>
      </c>
      <c r="AK14" s="84">
        <f t="shared" si="3"/>
        <v>1.1004366812227078</v>
      </c>
      <c r="AL14" s="66"/>
      <c r="AN14" s="11"/>
      <c r="AO14" s="121">
        <f>APTSimulator!$P13</f>
        <v>3</v>
      </c>
      <c r="AP14" s="84">
        <f t="shared" si="17"/>
        <v>3.0421348314606744</v>
      </c>
      <c r="AQ14" s="85">
        <f>INDEX('UmfrageWerte berechnung'!$A:$Z, MATCH(AM$3, 'UmfrageWerte berechnung'!$A:$A, 0), MATCH($K14, 'UmfrageWerte berechnung'!$1:$1, 0))</f>
        <v>1.1875</v>
      </c>
      <c r="AR14" s="86">
        <f>(AQ14^2)*AO14</f>
        <v>4.23046875</v>
      </c>
      <c r="AS14" s="84">
        <f t="shared" si="23"/>
        <v>3.5625</v>
      </c>
      <c r="AT14" s="84">
        <f t="shared" si="4"/>
        <v>1.0140449438202248</v>
      </c>
    </row>
    <row r="15" spans="1:46">
      <c r="B15" t="s">
        <v>475</v>
      </c>
      <c r="C15" s="78">
        <f t="shared" ref="C15:H15" si="24">SUM(C9:C14)</f>
        <v>13</v>
      </c>
      <c r="D15" s="78">
        <f t="shared" si="24"/>
        <v>11.746586564718733</v>
      </c>
      <c r="E15" s="95">
        <f t="shared" si="24"/>
        <v>6.8</v>
      </c>
      <c r="F15" s="90">
        <f t="shared" si="24"/>
        <v>15.437500000000004</v>
      </c>
      <c r="G15" s="85">
        <f t="shared" si="24"/>
        <v>14.150000000000002</v>
      </c>
      <c r="H15" s="85">
        <f t="shared" si="24"/>
        <v>5.6450027307482253</v>
      </c>
      <c r="I15" s="93"/>
      <c r="L15"/>
      <c r="M15" t="s">
        <v>475</v>
      </c>
      <c r="N15" s="78">
        <f t="shared" ref="N15:S15" si="25">SUM(N9:N14)</f>
        <v>13</v>
      </c>
      <c r="O15" s="78">
        <f t="shared" si="25"/>
        <v>14.018881626724763</v>
      </c>
      <c r="P15" s="95">
        <f t="shared" si="25"/>
        <v>7.375</v>
      </c>
      <c r="Q15" s="90">
        <f t="shared" si="25"/>
        <v>19.3984375</v>
      </c>
      <c r="R15" s="85">
        <f t="shared" si="25"/>
        <v>15.875</v>
      </c>
      <c r="S15" s="85">
        <f t="shared" si="25"/>
        <v>6.5127087872185907</v>
      </c>
      <c r="V15" t="s">
        <v>475</v>
      </c>
      <c r="W15" s="78">
        <f t="shared" ref="W15:AB15" si="26">SUM(W9:W14)</f>
        <v>13</v>
      </c>
      <c r="X15" s="78">
        <f t="shared" si="26"/>
        <v>9.6975425330812932</v>
      </c>
      <c r="Y15" s="95">
        <f t="shared" si="26"/>
        <v>5.833333333333333</v>
      </c>
      <c r="Z15" s="90">
        <f t="shared" si="26"/>
        <v>9.8958333333333339</v>
      </c>
      <c r="AA15" s="85">
        <f t="shared" si="26"/>
        <v>11.25</v>
      </c>
      <c r="AB15" s="85">
        <f t="shared" si="26"/>
        <v>5.0283553875236331</v>
      </c>
      <c r="AE15" t="s">
        <v>475</v>
      </c>
      <c r="AF15" s="78">
        <f t="shared" ref="AF15:AK15" si="27">SUM(AF9:AF14)</f>
        <v>13</v>
      </c>
      <c r="AG15" s="78">
        <f t="shared" si="27"/>
        <v>14.829694323144111</v>
      </c>
      <c r="AH15" s="95">
        <f t="shared" si="27"/>
        <v>7.875</v>
      </c>
      <c r="AI15" s="90">
        <f t="shared" si="27"/>
        <v>24.14453125</v>
      </c>
      <c r="AJ15" s="85">
        <f t="shared" si="27"/>
        <v>17.6875</v>
      </c>
      <c r="AK15" s="85">
        <f t="shared" si="27"/>
        <v>6.6026200873362466</v>
      </c>
      <c r="AL15" s="66"/>
      <c r="AN15" t="s">
        <v>475</v>
      </c>
      <c r="AO15" s="78">
        <f t="shared" ref="AO15:AT15" si="28">SUM(AO9:AO14)</f>
        <v>13</v>
      </c>
      <c r="AP15" s="78">
        <f t="shared" si="28"/>
        <v>13.396067415730339</v>
      </c>
      <c r="AQ15" s="95">
        <f t="shared" si="28"/>
        <v>7</v>
      </c>
      <c r="AR15" s="90">
        <f t="shared" si="28"/>
        <v>18.96484375</v>
      </c>
      <c r="AS15" s="85">
        <f t="shared" si="28"/>
        <v>15.6875</v>
      </c>
      <c r="AT15" s="85">
        <f t="shared" si="28"/>
        <v>5.9775280898876408</v>
      </c>
    </row>
    <row r="16" spans="1:46">
      <c r="B16" t="s">
        <v>476</v>
      </c>
      <c r="C16" s="87">
        <v>18</v>
      </c>
      <c r="D16" s="87">
        <f>SUM(D9:D14)</f>
        <v>11.746586564718733</v>
      </c>
      <c r="E16" s="96">
        <f>COUNT(E9:E14)*5</f>
        <v>30</v>
      </c>
      <c r="F16" s="89">
        <f>C16*5^2</f>
        <v>450</v>
      </c>
      <c r="G16" s="87">
        <f>C16*1.5</f>
        <v>27</v>
      </c>
      <c r="H16" s="87"/>
      <c r="I16" s="93"/>
      <c r="L16"/>
      <c r="M16" t="s">
        <v>476</v>
      </c>
      <c r="N16" s="87">
        <v>18</v>
      </c>
      <c r="O16" s="87">
        <f>SUM(O9:O14)</f>
        <v>14.018881626724763</v>
      </c>
      <c r="P16" s="96">
        <f>COUNT(P9:P14)*5</f>
        <v>30</v>
      </c>
      <c r="Q16" s="89">
        <f>N16*5^2</f>
        <v>450</v>
      </c>
      <c r="R16" s="87">
        <f>N16*1.5</f>
        <v>27</v>
      </c>
      <c r="S16" s="87"/>
      <c r="V16" t="s">
        <v>476</v>
      </c>
      <c r="W16" s="87">
        <v>18</v>
      </c>
      <c r="X16" s="87">
        <f>SUM(X9:X14)</f>
        <v>9.6975425330812932</v>
      </c>
      <c r="Y16" s="96">
        <f>COUNT(Y9:Y14)*5</f>
        <v>30</v>
      </c>
      <c r="Z16" s="89">
        <f>W16*5^2</f>
        <v>450</v>
      </c>
      <c r="AA16" s="87">
        <f>W16*1.5</f>
        <v>27</v>
      </c>
      <c r="AB16" s="87"/>
      <c r="AE16" t="s">
        <v>476</v>
      </c>
      <c r="AF16" s="87">
        <v>18</v>
      </c>
      <c r="AG16" s="87">
        <f>SUM(AG9:AG14)</f>
        <v>14.829694323144111</v>
      </c>
      <c r="AH16" s="96">
        <f>COUNT(AH9:AH14)*5</f>
        <v>30</v>
      </c>
      <c r="AI16" s="89">
        <f>AF16*5^2</f>
        <v>450</v>
      </c>
      <c r="AJ16" s="87">
        <f>AF16*1.5</f>
        <v>27</v>
      </c>
      <c r="AK16" s="87"/>
      <c r="AL16" s="93"/>
      <c r="AN16" t="s">
        <v>476</v>
      </c>
      <c r="AO16" s="87">
        <v>18</v>
      </c>
      <c r="AP16" s="87">
        <f>SUM(AP9:AP14)</f>
        <v>13.396067415730339</v>
      </c>
      <c r="AQ16" s="96">
        <f>COUNT(AQ9:AQ14)*5</f>
        <v>30</v>
      </c>
      <c r="AR16" s="89">
        <f>AO16*5^2</f>
        <v>450</v>
      </c>
      <c r="AS16" s="87">
        <f>AO16*1.5</f>
        <v>27</v>
      </c>
      <c r="AT16" s="87"/>
    </row>
    <row r="17" spans="1:46">
      <c r="C17" s="57"/>
      <c r="D17" s="86"/>
      <c r="H17" s="84"/>
      <c r="I17" s="93"/>
      <c r="L17"/>
      <c r="N17" s="57"/>
      <c r="O17" s="86"/>
      <c r="P17" s="93"/>
      <c r="Q17" s="86"/>
      <c r="R17" s="84"/>
      <c r="S17" s="84"/>
      <c r="W17" s="57"/>
      <c r="X17" s="86"/>
      <c r="Y17" s="93"/>
      <c r="Z17" s="86"/>
      <c r="AA17" s="84"/>
      <c r="AB17" s="84"/>
      <c r="AF17" s="57"/>
      <c r="AG17" s="86"/>
      <c r="AH17" s="93"/>
      <c r="AI17" s="86"/>
      <c r="AJ17" s="84"/>
      <c r="AK17" s="84"/>
      <c r="AL17" s="57"/>
      <c r="AO17" s="57"/>
      <c r="AP17" s="86"/>
      <c r="AQ17" s="93"/>
      <c r="AR17" s="86"/>
      <c r="AS17" s="84"/>
      <c r="AT17" s="84"/>
    </row>
    <row r="18" spans="1:46">
      <c r="C18" s="57"/>
      <c r="D18" s="86"/>
      <c r="H18" s="84"/>
      <c r="I18" s="93"/>
      <c r="L18"/>
      <c r="N18" s="57"/>
      <c r="O18" s="86"/>
      <c r="P18" s="93"/>
      <c r="Q18" s="86"/>
      <c r="R18" s="84"/>
      <c r="S18" s="84"/>
      <c r="W18" s="57"/>
      <c r="X18" s="86"/>
      <c r="Y18" s="93"/>
      <c r="Z18" s="86"/>
      <c r="AA18" s="84"/>
      <c r="AB18" s="84"/>
      <c r="AF18" s="57"/>
      <c r="AG18" s="86"/>
      <c r="AH18" s="93"/>
      <c r="AI18" s="86"/>
      <c r="AJ18" s="84"/>
      <c r="AK18" s="84"/>
      <c r="AL18" s="57"/>
      <c r="AO18" s="57"/>
      <c r="AP18" s="86"/>
      <c r="AQ18" s="93"/>
      <c r="AR18" s="86"/>
      <c r="AS18" s="84"/>
      <c r="AT18" s="84"/>
    </row>
    <row r="19" spans="1:46">
      <c r="C19" s="57"/>
      <c r="D19" s="86"/>
      <c r="H19" s="84"/>
      <c r="I19" s="93"/>
      <c r="L19"/>
      <c r="N19" s="57"/>
      <c r="O19" s="86"/>
      <c r="P19" s="93"/>
      <c r="Q19" s="86"/>
      <c r="R19" s="84"/>
      <c r="S19" s="84"/>
      <c r="W19" s="57"/>
      <c r="X19" s="86"/>
      <c r="Y19" s="93"/>
      <c r="Z19" s="86"/>
      <c r="AA19" s="84"/>
      <c r="AB19" s="84"/>
      <c r="AF19" s="57"/>
      <c r="AG19" s="86"/>
      <c r="AH19" s="93"/>
      <c r="AI19" s="86"/>
      <c r="AJ19" s="84"/>
      <c r="AK19" s="84"/>
      <c r="AL19" s="57"/>
      <c r="AO19" s="57"/>
      <c r="AP19" s="86"/>
      <c r="AQ19" s="93"/>
      <c r="AR19" s="86"/>
      <c r="AS19" s="84"/>
      <c r="AT19" s="84"/>
    </row>
    <row r="20" spans="1:46" ht="21">
      <c r="A20" s="19" t="s">
        <v>20</v>
      </c>
      <c r="B20" s="16"/>
      <c r="C20" s="120">
        <f>APTSimulator!$P16</f>
        <v>2</v>
      </c>
      <c r="D20" s="95">
        <f t="shared" si="5"/>
        <v>1.9923539049699617</v>
      </c>
      <c r="E20" s="90">
        <f>INDEX('UmfrageWerte berechnung'!$A:$Z, MATCH(A$3, 'UmfrageWerte berechnung'!$A:$A, 0), MATCH($K20, 'UmfrageWerte berechnung'!$1:$1, 0))</f>
        <v>1.2</v>
      </c>
      <c r="F20" s="85">
        <f t="shared" si="6"/>
        <v>2.88</v>
      </c>
      <c r="G20" s="85">
        <f t="shared" si="7"/>
        <v>2.4</v>
      </c>
      <c r="H20" s="85">
        <f t="shared" ref="H20:H26" si="29">E20/(H$120/H$119)</f>
        <v>0.99617695248498084</v>
      </c>
      <c r="I20" s="93"/>
      <c r="K20" s="93" t="s">
        <v>228</v>
      </c>
      <c r="L20" s="19" t="s">
        <v>20</v>
      </c>
      <c r="M20" s="16"/>
      <c r="N20" s="120">
        <f>APTSimulator!$P16</f>
        <v>2</v>
      </c>
      <c r="O20" s="95">
        <f t="shared" ref="O20:O26" si="30">S20*N20</f>
        <v>2.318082788671024</v>
      </c>
      <c r="P20" s="90">
        <f>INDEX('UmfrageWerte berechnung'!$A:$Z, MATCH(L$3, 'UmfrageWerte berechnung'!$A:$A, 0), MATCH($K20, 'UmfrageWerte berechnung'!$1:$1, 0))</f>
        <v>1.3125</v>
      </c>
      <c r="Q20" s="85">
        <f t="shared" ref="Q20:Q26" si="31">(P20^2)*N20</f>
        <v>3.4453125</v>
      </c>
      <c r="R20" s="85">
        <f t="shared" ref="R20:R26" si="32">P20*N20</f>
        <v>2.625</v>
      </c>
      <c r="S20" s="85">
        <f t="shared" ref="S20:S26" si="33">P20/(S$120/S$119)</f>
        <v>1.159041394335512</v>
      </c>
      <c r="T20" s="19"/>
      <c r="U20" s="19" t="s">
        <v>20</v>
      </c>
      <c r="V20" s="16"/>
      <c r="W20" s="120">
        <f>APTSimulator!$P16</f>
        <v>2</v>
      </c>
      <c r="X20" s="95">
        <f t="shared" ref="X20:X26" si="34">AB20*W20</f>
        <v>2.2986767485822321</v>
      </c>
      <c r="Y20" s="90">
        <f>INDEX('UmfrageWerte berechnung'!$A:$Z, MATCH(U$3, 'UmfrageWerte berechnung'!$A:$A, 0), MATCH($K20, 'UmfrageWerte berechnung'!$1:$1, 0))</f>
        <v>1.3333333333333333</v>
      </c>
      <c r="Z20" s="85">
        <f t="shared" ref="Z20:Z26" si="35">(Y20^2)*W20</f>
        <v>3.5555555555555554</v>
      </c>
      <c r="AA20" s="85">
        <f t="shared" ref="AA20:AA26" si="36">Y20*W20</f>
        <v>2.6666666666666665</v>
      </c>
      <c r="AB20" s="85">
        <f t="shared" ref="AB20:AB26" si="37">Y20/(AB$120/AB$119)</f>
        <v>1.1493383742911161</v>
      </c>
      <c r="AD20" s="19" t="s">
        <v>20</v>
      </c>
      <c r="AE20" s="16"/>
      <c r="AF20" s="120">
        <f>APTSimulator!$P16</f>
        <v>2</v>
      </c>
      <c r="AG20" s="95">
        <f t="shared" ref="AG20:AG26" si="38">AK20*AF20</f>
        <v>1.991266375545852</v>
      </c>
      <c r="AH20" s="90">
        <f>INDEX('UmfrageWerte berechnung'!$A:$Z, MATCH(AD$3, 'UmfrageWerte berechnung'!$A:$A, 0), MATCH($K20, 'UmfrageWerte berechnung'!$1:$1, 0))</f>
        <v>1.1875</v>
      </c>
      <c r="AI20" s="85">
        <f t="shared" ref="AI20:AI26" si="39">(AH20^2)*AF20</f>
        <v>2.8203125</v>
      </c>
      <c r="AJ20" s="85">
        <f t="shared" ref="AJ20:AJ26" si="40">AH20*AF20</f>
        <v>2.375</v>
      </c>
      <c r="AK20" s="85">
        <f t="shared" ref="AK20:AK26" si="41">AH20/(AK$120/AK$119)</f>
        <v>0.99563318777292598</v>
      </c>
      <c r="AL20" s="66"/>
      <c r="AM20" s="19" t="s">
        <v>20</v>
      </c>
      <c r="AN20" s="16"/>
      <c r="AO20" s="120">
        <f>APTSimulator!$P16</f>
        <v>2</v>
      </c>
      <c r="AP20" s="95">
        <f t="shared" ref="AP20:AP26" si="42">AT20*AO20</f>
        <v>2.0280898876404496</v>
      </c>
      <c r="AQ20" s="90">
        <f>INDEX('UmfrageWerte berechnung'!$A:$Z, MATCH(AM$3, 'UmfrageWerte berechnung'!$A:$A, 0), MATCH($K20, 'UmfrageWerte berechnung'!$1:$1, 0))</f>
        <v>1.1875</v>
      </c>
      <c r="AR20" s="85">
        <f t="shared" ref="AR20:AR26" si="43">(AQ20^2)*AO20</f>
        <v>2.8203125</v>
      </c>
      <c r="AS20" s="85">
        <f t="shared" ref="AS20:AS26" si="44">AQ20*AO20</f>
        <v>2.375</v>
      </c>
      <c r="AT20" s="85">
        <f t="shared" ref="AT20:AT26" si="45">AQ20/(AT$120/AT$119)</f>
        <v>1.0140449438202248</v>
      </c>
    </row>
    <row r="21" spans="1:46">
      <c r="B21" s="10"/>
      <c r="C21" s="121">
        <f>APTSimulator!$P17</f>
        <v>2</v>
      </c>
      <c r="D21" s="93">
        <f t="shared" si="5"/>
        <v>1.9923539049699617</v>
      </c>
      <c r="E21" s="86">
        <f>INDEX('UmfrageWerte berechnung'!$A:$Z, MATCH(A$3, 'UmfrageWerte berechnung'!$A:$A, 0), MATCH($K21, 'UmfrageWerte berechnung'!$1:$1, 0))</f>
        <v>1.2</v>
      </c>
      <c r="F21" s="84">
        <f t="shared" si="6"/>
        <v>2.88</v>
      </c>
      <c r="G21" s="84">
        <f t="shared" si="7"/>
        <v>2.4</v>
      </c>
      <c r="H21" s="84">
        <f t="shared" si="29"/>
        <v>0.99617695248498084</v>
      </c>
      <c r="I21" s="93"/>
      <c r="K21" s="93" t="s">
        <v>228</v>
      </c>
      <c r="L21"/>
      <c r="M21" s="10"/>
      <c r="N21" s="121">
        <f>APTSimulator!$P17</f>
        <v>2</v>
      </c>
      <c r="O21" s="93">
        <f t="shared" si="30"/>
        <v>2.318082788671024</v>
      </c>
      <c r="P21" s="86">
        <f>INDEX('UmfrageWerte berechnung'!$A:$Z, MATCH(L$3, 'UmfrageWerte berechnung'!$A:$A, 0), MATCH($K21, 'UmfrageWerte berechnung'!$1:$1, 0))</f>
        <v>1.3125</v>
      </c>
      <c r="Q21" s="84">
        <f t="shared" si="31"/>
        <v>3.4453125</v>
      </c>
      <c r="R21" s="84">
        <f t="shared" si="32"/>
        <v>2.625</v>
      </c>
      <c r="S21" s="84">
        <f t="shared" si="33"/>
        <v>1.159041394335512</v>
      </c>
      <c r="V21" s="10"/>
      <c r="W21" s="121">
        <f>APTSimulator!$P17</f>
        <v>2</v>
      </c>
      <c r="X21" s="93">
        <f t="shared" si="34"/>
        <v>2.2986767485822321</v>
      </c>
      <c r="Y21" s="86">
        <f>INDEX('UmfrageWerte berechnung'!$A:$Z, MATCH(U$3, 'UmfrageWerte berechnung'!$A:$A, 0), MATCH($K21, 'UmfrageWerte berechnung'!$1:$1, 0))</f>
        <v>1.3333333333333333</v>
      </c>
      <c r="Z21" s="84">
        <f t="shared" si="35"/>
        <v>3.5555555555555554</v>
      </c>
      <c r="AA21" s="84">
        <f t="shared" si="36"/>
        <v>2.6666666666666665</v>
      </c>
      <c r="AB21" s="84">
        <f t="shared" si="37"/>
        <v>1.1493383742911161</v>
      </c>
      <c r="AE21" s="10"/>
      <c r="AF21" s="121">
        <f>APTSimulator!$P17</f>
        <v>2</v>
      </c>
      <c r="AG21" s="93">
        <f t="shared" si="38"/>
        <v>1.991266375545852</v>
      </c>
      <c r="AH21" s="86">
        <f>INDEX('UmfrageWerte berechnung'!$A:$Z, MATCH(AD$3, 'UmfrageWerte berechnung'!$A:$A, 0), MATCH($K21, 'UmfrageWerte berechnung'!$1:$1, 0))</f>
        <v>1.1875</v>
      </c>
      <c r="AI21" s="84">
        <f t="shared" si="39"/>
        <v>2.8203125</v>
      </c>
      <c r="AJ21" s="84">
        <f t="shared" si="40"/>
        <v>2.375</v>
      </c>
      <c r="AK21" s="84">
        <f t="shared" si="41"/>
        <v>0.99563318777292598</v>
      </c>
      <c r="AL21" s="66"/>
      <c r="AN21" s="10"/>
      <c r="AO21" s="121">
        <f>APTSimulator!$P17</f>
        <v>2</v>
      </c>
      <c r="AP21" s="93">
        <f t="shared" si="42"/>
        <v>2.0280898876404496</v>
      </c>
      <c r="AQ21" s="86">
        <f>INDEX('UmfrageWerte berechnung'!$A:$Z, MATCH(AM$3, 'UmfrageWerte berechnung'!$A:$A, 0), MATCH($K21, 'UmfrageWerte berechnung'!$1:$1, 0))</f>
        <v>1.1875</v>
      </c>
      <c r="AR21" s="84">
        <f t="shared" si="43"/>
        <v>2.8203125</v>
      </c>
      <c r="AS21" s="84">
        <f t="shared" si="44"/>
        <v>2.375</v>
      </c>
      <c r="AT21" s="84">
        <f t="shared" si="45"/>
        <v>1.0140449438202248</v>
      </c>
    </row>
    <row r="22" spans="1:46">
      <c r="B22" s="10"/>
      <c r="C22" s="121">
        <f>APTSimulator!$P18</f>
        <v>2</v>
      </c>
      <c r="D22" s="93">
        <f t="shared" si="5"/>
        <v>1.9923539049699617</v>
      </c>
      <c r="E22" s="86">
        <f>INDEX('UmfrageWerte berechnung'!$A:$Z, MATCH(A$3, 'UmfrageWerte berechnung'!$A:$A, 0), MATCH($K22, 'UmfrageWerte berechnung'!$1:$1, 0))</f>
        <v>1.2</v>
      </c>
      <c r="F22" s="84">
        <f t="shared" si="6"/>
        <v>2.88</v>
      </c>
      <c r="G22" s="84">
        <f t="shared" si="7"/>
        <v>2.4</v>
      </c>
      <c r="H22" s="84">
        <f t="shared" si="29"/>
        <v>0.99617695248498084</v>
      </c>
      <c r="I22" s="93"/>
      <c r="K22" s="93" t="s">
        <v>228</v>
      </c>
      <c r="L22"/>
      <c r="M22" s="10"/>
      <c r="N22" s="121">
        <f>APTSimulator!$P18</f>
        <v>2</v>
      </c>
      <c r="O22" s="93">
        <f t="shared" si="30"/>
        <v>2.318082788671024</v>
      </c>
      <c r="P22" s="86">
        <f>INDEX('UmfrageWerte berechnung'!$A:$Z, MATCH(L$3, 'UmfrageWerte berechnung'!$A:$A, 0), MATCH($K22, 'UmfrageWerte berechnung'!$1:$1, 0))</f>
        <v>1.3125</v>
      </c>
      <c r="Q22" s="84">
        <f t="shared" si="31"/>
        <v>3.4453125</v>
      </c>
      <c r="R22" s="84">
        <f t="shared" si="32"/>
        <v>2.625</v>
      </c>
      <c r="S22" s="84">
        <f t="shared" si="33"/>
        <v>1.159041394335512</v>
      </c>
      <c r="V22" s="10"/>
      <c r="W22" s="121">
        <f>APTSimulator!$P18</f>
        <v>2</v>
      </c>
      <c r="X22" s="93">
        <f t="shared" si="34"/>
        <v>2.2986767485822321</v>
      </c>
      <c r="Y22" s="86">
        <f>INDEX('UmfrageWerte berechnung'!$A:$Z, MATCH(U$3, 'UmfrageWerte berechnung'!$A:$A, 0), MATCH($K22, 'UmfrageWerte berechnung'!$1:$1, 0))</f>
        <v>1.3333333333333333</v>
      </c>
      <c r="Z22" s="84">
        <f t="shared" si="35"/>
        <v>3.5555555555555554</v>
      </c>
      <c r="AA22" s="84">
        <f t="shared" si="36"/>
        <v>2.6666666666666665</v>
      </c>
      <c r="AB22" s="84">
        <f t="shared" si="37"/>
        <v>1.1493383742911161</v>
      </c>
      <c r="AE22" s="10"/>
      <c r="AF22" s="121">
        <f>APTSimulator!$P18</f>
        <v>2</v>
      </c>
      <c r="AG22" s="93">
        <f t="shared" si="38"/>
        <v>1.991266375545852</v>
      </c>
      <c r="AH22" s="86">
        <f>INDEX('UmfrageWerte berechnung'!$A:$Z, MATCH(AD$3, 'UmfrageWerte berechnung'!$A:$A, 0), MATCH($K22, 'UmfrageWerte berechnung'!$1:$1, 0))</f>
        <v>1.1875</v>
      </c>
      <c r="AI22" s="84">
        <f t="shared" si="39"/>
        <v>2.8203125</v>
      </c>
      <c r="AJ22" s="84">
        <f t="shared" si="40"/>
        <v>2.375</v>
      </c>
      <c r="AK22" s="84">
        <f t="shared" si="41"/>
        <v>0.99563318777292598</v>
      </c>
      <c r="AL22" s="66"/>
      <c r="AN22" s="10"/>
      <c r="AO22" s="121">
        <f>APTSimulator!$P18</f>
        <v>2</v>
      </c>
      <c r="AP22" s="93">
        <f t="shared" si="42"/>
        <v>2.0280898876404496</v>
      </c>
      <c r="AQ22" s="86">
        <f>INDEX('UmfrageWerte berechnung'!$A:$Z, MATCH(AM$3, 'UmfrageWerte berechnung'!$A:$A, 0), MATCH($K22, 'UmfrageWerte berechnung'!$1:$1, 0))</f>
        <v>1.1875</v>
      </c>
      <c r="AR22" s="84">
        <f t="shared" si="43"/>
        <v>2.8203125</v>
      </c>
      <c r="AS22" s="84">
        <f t="shared" si="44"/>
        <v>2.375</v>
      </c>
      <c r="AT22" s="84">
        <f t="shared" si="45"/>
        <v>1.0140449438202248</v>
      </c>
    </row>
    <row r="23" spans="1:46">
      <c r="B23" s="10"/>
      <c r="C23" s="121">
        <f>APTSimulator!$P19</f>
        <v>1</v>
      </c>
      <c r="D23" s="93">
        <f t="shared" si="5"/>
        <v>0.99617695248498084</v>
      </c>
      <c r="E23" s="86">
        <f>INDEX('UmfrageWerte berechnung'!$A:$Z, MATCH(A$3, 'UmfrageWerte berechnung'!$A:$A, 0), MATCH($K23, 'UmfrageWerte berechnung'!$1:$1, 0))</f>
        <v>1.2</v>
      </c>
      <c r="F23" s="84">
        <f t="shared" si="6"/>
        <v>1.44</v>
      </c>
      <c r="G23" s="84">
        <f t="shared" si="7"/>
        <v>1.2</v>
      </c>
      <c r="H23" s="84">
        <f t="shared" si="29"/>
        <v>0.99617695248498084</v>
      </c>
      <c r="I23" s="93"/>
      <c r="K23" s="93" t="s">
        <v>228</v>
      </c>
      <c r="L23"/>
      <c r="M23" s="10"/>
      <c r="N23" s="121">
        <f>APTSimulator!$P19</f>
        <v>1</v>
      </c>
      <c r="O23" s="93">
        <f t="shared" si="30"/>
        <v>1.159041394335512</v>
      </c>
      <c r="P23" s="86">
        <f>INDEX('UmfrageWerte berechnung'!$A:$Z, MATCH(L$3, 'UmfrageWerte berechnung'!$A:$A, 0), MATCH($K23, 'UmfrageWerte berechnung'!$1:$1, 0))</f>
        <v>1.3125</v>
      </c>
      <c r="Q23" s="84">
        <f t="shared" si="31"/>
        <v>1.72265625</v>
      </c>
      <c r="R23" s="84">
        <f t="shared" si="32"/>
        <v>1.3125</v>
      </c>
      <c r="S23" s="84">
        <f t="shared" si="33"/>
        <v>1.159041394335512</v>
      </c>
      <c r="V23" s="10"/>
      <c r="W23" s="121">
        <f>APTSimulator!$P19</f>
        <v>1</v>
      </c>
      <c r="X23" s="93">
        <f t="shared" si="34"/>
        <v>1.1493383742911161</v>
      </c>
      <c r="Y23" s="86">
        <f>INDEX('UmfrageWerte berechnung'!$A:$Z, MATCH(U$3, 'UmfrageWerte berechnung'!$A:$A, 0), MATCH($K23, 'UmfrageWerte berechnung'!$1:$1, 0))</f>
        <v>1.3333333333333333</v>
      </c>
      <c r="Z23" s="84">
        <f t="shared" si="35"/>
        <v>1.7777777777777777</v>
      </c>
      <c r="AA23" s="84">
        <f t="shared" si="36"/>
        <v>1.3333333333333333</v>
      </c>
      <c r="AB23" s="84">
        <f t="shared" si="37"/>
        <v>1.1493383742911161</v>
      </c>
      <c r="AE23" s="10"/>
      <c r="AF23" s="121">
        <f>APTSimulator!$P19</f>
        <v>1</v>
      </c>
      <c r="AG23" s="93">
        <f t="shared" si="38"/>
        <v>0.99563318777292598</v>
      </c>
      <c r="AH23" s="86">
        <f>INDEX('UmfrageWerte berechnung'!$A:$Z, MATCH(AD$3, 'UmfrageWerte berechnung'!$A:$A, 0), MATCH($K23, 'UmfrageWerte berechnung'!$1:$1, 0))</f>
        <v>1.1875</v>
      </c>
      <c r="AI23" s="84">
        <f t="shared" si="39"/>
        <v>1.41015625</v>
      </c>
      <c r="AJ23" s="84">
        <f t="shared" si="40"/>
        <v>1.1875</v>
      </c>
      <c r="AK23" s="84">
        <f t="shared" si="41"/>
        <v>0.99563318777292598</v>
      </c>
      <c r="AL23" s="66"/>
      <c r="AN23" s="10"/>
      <c r="AO23" s="121">
        <f>APTSimulator!$P19</f>
        <v>1</v>
      </c>
      <c r="AP23" s="93">
        <f t="shared" si="42"/>
        <v>1.0140449438202248</v>
      </c>
      <c r="AQ23" s="86">
        <f>INDEX('UmfrageWerte berechnung'!$A:$Z, MATCH(AM$3, 'UmfrageWerte berechnung'!$A:$A, 0), MATCH($K23, 'UmfrageWerte berechnung'!$1:$1, 0))</f>
        <v>1.1875</v>
      </c>
      <c r="AR23" s="84">
        <f t="shared" si="43"/>
        <v>1.41015625</v>
      </c>
      <c r="AS23" s="84">
        <f t="shared" si="44"/>
        <v>1.1875</v>
      </c>
      <c r="AT23" s="84">
        <f t="shared" si="45"/>
        <v>1.0140449438202248</v>
      </c>
    </row>
    <row r="24" spans="1:46">
      <c r="B24" s="4"/>
      <c r="C24" s="121">
        <f>APTSimulator!$P20</f>
        <v>1</v>
      </c>
      <c r="D24" s="93">
        <f t="shared" si="5"/>
        <v>0.99617695248498084</v>
      </c>
      <c r="E24" s="86">
        <f>INDEX('UmfrageWerte berechnung'!$A:$Z, MATCH(A$3, 'UmfrageWerte berechnung'!$A:$A, 0), MATCH($K24, 'UmfrageWerte berechnung'!$1:$1, 0))</f>
        <v>1.2</v>
      </c>
      <c r="F24" s="84">
        <f t="shared" si="6"/>
        <v>1.44</v>
      </c>
      <c r="G24" s="84">
        <f t="shared" si="7"/>
        <v>1.2</v>
      </c>
      <c r="H24" s="84">
        <f t="shared" si="29"/>
        <v>0.99617695248498084</v>
      </c>
      <c r="I24" s="93"/>
      <c r="K24" s="93" t="s">
        <v>228</v>
      </c>
      <c r="L24"/>
      <c r="M24" s="4"/>
      <c r="N24" s="121">
        <f>APTSimulator!$P20</f>
        <v>1</v>
      </c>
      <c r="O24" s="93">
        <f t="shared" si="30"/>
        <v>1.159041394335512</v>
      </c>
      <c r="P24" s="86">
        <f>INDEX('UmfrageWerte berechnung'!$A:$Z, MATCH(L$3, 'UmfrageWerte berechnung'!$A:$A, 0), MATCH($K24, 'UmfrageWerte berechnung'!$1:$1, 0))</f>
        <v>1.3125</v>
      </c>
      <c r="Q24" s="84">
        <f t="shared" si="31"/>
        <v>1.72265625</v>
      </c>
      <c r="R24" s="84">
        <f t="shared" si="32"/>
        <v>1.3125</v>
      </c>
      <c r="S24" s="84">
        <f t="shared" si="33"/>
        <v>1.159041394335512</v>
      </c>
      <c r="V24" s="4"/>
      <c r="W24" s="121">
        <f>APTSimulator!$P20</f>
        <v>1</v>
      </c>
      <c r="X24" s="93">
        <f t="shared" si="34"/>
        <v>1.1493383742911161</v>
      </c>
      <c r="Y24" s="86">
        <f>INDEX('UmfrageWerte berechnung'!$A:$Z, MATCH(U$3, 'UmfrageWerte berechnung'!$A:$A, 0), MATCH($K24, 'UmfrageWerte berechnung'!$1:$1, 0))</f>
        <v>1.3333333333333333</v>
      </c>
      <c r="Z24" s="84">
        <f t="shared" si="35"/>
        <v>1.7777777777777777</v>
      </c>
      <c r="AA24" s="84">
        <f t="shared" si="36"/>
        <v>1.3333333333333333</v>
      </c>
      <c r="AB24" s="84">
        <f t="shared" si="37"/>
        <v>1.1493383742911161</v>
      </c>
      <c r="AE24" s="4"/>
      <c r="AF24" s="121">
        <f>APTSimulator!$P20</f>
        <v>1</v>
      </c>
      <c r="AG24" s="93">
        <f t="shared" si="38"/>
        <v>0.99563318777292598</v>
      </c>
      <c r="AH24" s="86">
        <f>INDEX('UmfrageWerte berechnung'!$A:$Z, MATCH(AD$3, 'UmfrageWerte berechnung'!$A:$A, 0), MATCH($K24, 'UmfrageWerte berechnung'!$1:$1, 0))</f>
        <v>1.1875</v>
      </c>
      <c r="AI24" s="84">
        <f t="shared" si="39"/>
        <v>1.41015625</v>
      </c>
      <c r="AJ24" s="84">
        <f t="shared" si="40"/>
        <v>1.1875</v>
      </c>
      <c r="AK24" s="84">
        <f t="shared" si="41"/>
        <v>0.99563318777292598</v>
      </c>
      <c r="AL24" s="66"/>
      <c r="AN24" s="4"/>
      <c r="AO24" s="121">
        <f>APTSimulator!$P20</f>
        <v>1</v>
      </c>
      <c r="AP24" s="93">
        <f t="shared" si="42"/>
        <v>1.0140449438202248</v>
      </c>
      <c r="AQ24" s="86">
        <f>INDEX('UmfrageWerte berechnung'!$A:$Z, MATCH(AM$3, 'UmfrageWerte berechnung'!$A:$A, 0), MATCH($K24, 'UmfrageWerte berechnung'!$1:$1, 0))</f>
        <v>1.1875</v>
      </c>
      <c r="AR24" s="84">
        <f t="shared" si="43"/>
        <v>1.41015625</v>
      </c>
      <c r="AS24" s="84">
        <f t="shared" si="44"/>
        <v>1.1875</v>
      </c>
      <c r="AT24" s="84">
        <f t="shared" si="45"/>
        <v>1.0140449438202248</v>
      </c>
    </row>
    <row r="25" spans="1:46">
      <c r="B25" s="4"/>
      <c r="C25" s="121">
        <f>APTSimulator!$P21</f>
        <v>2</v>
      </c>
      <c r="D25" s="84">
        <f t="shared" si="5"/>
        <v>0</v>
      </c>
      <c r="E25" s="84"/>
      <c r="F25" s="86">
        <f t="shared" si="6"/>
        <v>0</v>
      </c>
      <c r="G25" s="84">
        <f t="shared" si="7"/>
        <v>0</v>
      </c>
      <c r="H25" s="84">
        <f t="shared" si="29"/>
        <v>0</v>
      </c>
      <c r="I25" s="93"/>
      <c r="K25" s="93">
        <v>0</v>
      </c>
      <c r="L25"/>
      <c r="M25" s="4"/>
      <c r="N25" s="122">
        <f>APTSimulator!$P21</f>
        <v>2</v>
      </c>
      <c r="O25" s="84">
        <f t="shared" si="30"/>
        <v>0</v>
      </c>
      <c r="P25" s="84"/>
      <c r="Q25" s="86">
        <f t="shared" si="31"/>
        <v>0</v>
      </c>
      <c r="R25" s="84">
        <f t="shared" si="32"/>
        <v>0</v>
      </c>
      <c r="S25" s="84">
        <f t="shared" si="33"/>
        <v>0</v>
      </c>
      <c r="V25" s="4"/>
      <c r="W25" s="122">
        <f>APTSimulator!$P21</f>
        <v>2</v>
      </c>
      <c r="X25" s="84">
        <f t="shared" si="34"/>
        <v>0</v>
      </c>
      <c r="Y25" s="84"/>
      <c r="Z25" s="86">
        <f t="shared" si="35"/>
        <v>0</v>
      </c>
      <c r="AA25" s="84">
        <f t="shared" si="36"/>
        <v>0</v>
      </c>
      <c r="AB25" s="84">
        <f t="shared" si="37"/>
        <v>0</v>
      </c>
      <c r="AE25" s="4"/>
      <c r="AF25" s="122">
        <f>APTSimulator!$P21</f>
        <v>2</v>
      </c>
      <c r="AG25" s="84">
        <f t="shared" si="38"/>
        <v>0</v>
      </c>
      <c r="AH25" s="84"/>
      <c r="AI25" s="86">
        <f t="shared" si="39"/>
        <v>0</v>
      </c>
      <c r="AJ25" s="84">
        <f t="shared" si="40"/>
        <v>0</v>
      </c>
      <c r="AK25" s="84">
        <f t="shared" si="41"/>
        <v>0</v>
      </c>
      <c r="AL25" s="66"/>
      <c r="AN25" s="4"/>
      <c r="AO25" s="122">
        <f>APTSimulator!$P21</f>
        <v>2</v>
      </c>
      <c r="AP25" s="84">
        <f t="shared" si="42"/>
        <v>0</v>
      </c>
      <c r="AQ25" s="84"/>
      <c r="AR25" s="86">
        <f t="shared" si="43"/>
        <v>0</v>
      </c>
      <c r="AS25" s="84">
        <f t="shared" si="44"/>
        <v>0</v>
      </c>
      <c r="AT25" s="84">
        <f t="shared" si="45"/>
        <v>0</v>
      </c>
    </row>
    <row r="26" spans="1:46">
      <c r="B26" s="100"/>
      <c r="C26" s="80"/>
      <c r="D26" s="84">
        <f t="shared" si="5"/>
        <v>0</v>
      </c>
      <c r="F26" s="86">
        <f t="shared" si="6"/>
        <v>0</v>
      </c>
      <c r="G26" s="84">
        <f t="shared" si="7"/>
        <v>0</v>
      </c>
      <c r="H26" s="84">
        <f t="shared" si="29"/>
        <v>0</v>
      </c>
      <c r="I26" s="93"/>
      <c r="K26" s="93">
        <v>0</v>
      </c>
      <c r="L26"/>
      <c r="M26" s="100"/>
      <c r="N26" s="80"/>
      <c r="O26" s="84">
        <f t="shared" si="30"/>
        <v>0</v>
      </c>
      <c r="P26" s="93"/>
      <c r="Q26" s="86">
        <f t="shared" si="31"/>
        <v>0</v>
      </c>
      <c r="R26" s="84">
        <f t="shared" si="32"/>
        <v>0</v>
      </c>
      <c r="S26" s="84">
        <f t="shared" si="33"/>
        <v>0</v>
      </c>
      <c r="V26" s="100"/>
      <c r="W26" s="80"/>
      <c r="X26" s="84">
        <f t="shared" si="34"/>
        <v>0</v>
      </c>
      <c r="Y26" s="93"/>
      <c r="Z26" s="86">
        <f t="shared" si="35"/>
        <v>0</v>
      </c>
      <c r="AA26" s="84">
        <f t="shared" si="36"/>
        <v>0</v>
      </c>
      <c r="AB26" s="84">
        <f t="shared" si="37"/>
        <v>0</v>
      </c>
      <c r="AC26" s="17"/>
      <c r="AE26" s="100"/>
      <c r="AF26" s="80"/>
      <c r="AG26" s="84">
        <f t="shared" si="38"/>
        <v>0</v>
      </c>
      <c r="AH26" s="93"/>
      <c r="AI26" s="86">
        <f t="shared" si="39"/>
        <v>0</v>
      </c>
      <c r="AJ26" s="84">
        <f t="shared" si="40"/>
        <v>0</v>
      </c>
      <c r="AK26" s="84">
        <f t="shared" si="41"/>
        <v>0</v>
      </c>
      <c r="AL26" s="66"/>
      <c r="AN26" s="100"/>
      <c r="AO26" s="80"/>
      <c r="AP26" s="84">
        <f t="shared" si="42"/>
        <v>0</v>
      </c>
      <c r="AQ26" s="93"/>
      <c r="AR26" s="86">
        <f t="shared" si="43"/>
        <v>0</v>
      </c>
      <c r="AS26" s="84">
        <f t="shared" si="44"/>
        <v>0</v>
      </c>
      <c r="AT26" s="84">
        <f t="shared" si="45"/>
        <v>0</v>
      </c>
    </row>
    <row r="27" spans="1:46">
      <c r="B27" t="s">
        <v>475</v>
      </c>
      <c r="C27" s="77">
        <f>SUM(C20:C25)</f>
        <v>10</v>
      </c>
      <c r="D27" s="78">
        <f>SUM(D21:D26)</f>
        <v>5.977061714909885</v>
      </c>
      <c r="E27" s="95">
        <f>SUM(E20:E25)</f>
        <v>6</v>
      </c>
      <c r="F27" s="90">
        <f>SUM(F20:F26)</f>
        <v>11.52</v>
      </c>
      <c r="G27" s="85">
        <f>SUM(G20:G26)</f>
        <v>9.5999999999999979</v>
      </c>
      <c r="H27" s="85">
        <f>SUM(H20:H26)</f>
        <v>4.9808847624249042</v>
      </c>
      <c r="I27" s="93"/>
      <c r="K27" s="93">
        <v>0</v>
      </c>
      <c r="L27"/>
      <c r="M27" t="s">
        <v>475</v>
      </c>
      <c r="N27" s="77">
        <f>SUM(N20:N25)</f>
        <v>10</v>
      </c>
      <c r="O27" s="78">
        <f>SUM(O21:O26)</f>
        <v>6.9542483660130721</v>
      </c>
      <c r="P27" s="95">
        <f>SUM(P20:P25)</f>
        <v>6.5625</v>
      </c>
      <c r="Q27" s="90">
        <f>SUM(Q20:Q26)</f>
        <v>13.78125</v>
      </c>
      <c r="R27" s="85">
        <f>SUM(R20:R26)</f>
        <v>10.5</v>
      </c>
      <c r="S27" s="85">
        <f>SUM(S20:S26)</f>
        <v>5.79520697167756</v>
      </c>
      <c r="V27" t="s">
        <v>475</v>
      </c>
      <c r="W27" s="77">
        <f>SUM(W20:W25)</f>
        <v>10</v>
      </c>
      <c r="X27" s="78">
        <f>SUM(X21:X26)</f>
        <v>6.8960302457466955</v>
      </c>
      <c r="Y27" s="95">
        <f>SUM(Y20:Y25)</f>
        <v>6.6666666666666661</v>
      </c>
      <c r="Z27" s="90">
        <f>SUM(Z20:Z26)</f>
        <v>14.222222222222221</v>
      </c>
      <c r="AA27" s="85">
        <f>SUM(AA20:AA26)</f>
        <v>10.666666666666668</v>
      </c>
      <c r="AB27" s="85">
        <f>SUM(AB20:AB26)</f>
        <v>5.7466918714555799</v>
      </c>
      <c r="AE27" t="s">
        <v>475</v>
      </c>
      <c r="AF27" s="77">
        <f>SUM(AF20:AF25)</f>
        <v>10</v>
      </c>
      <c r="AG27" s="78">
        <f>SUM(AG21:AG26)</f>
        <v>5.9737991266375561</v>
      </c>
      <c r="AH27" s="95">
        <f>SUM(AH20:AH25)</f>
        <v>5.9375</v>
      </c>
      <c r="AI27" s="90">
        <f>SUM(AI20:AI26)</f>
        <v>11.28125</v>
      </c>
      <c r="AJ27" s="85">
        <f>SUM(AJ20:AJ26)</f>
        <v>9.5</v>
      </c>
      <c r="AK27" s="85">
        <f>SUM(AK20:AK26)</f>
        <v>4.9781659388646302</v>
      </c>
      <c r="AL27" s="66"/>
      <c r="AN27" t="s">
        <v>475</v>
      </c>
      <c r="AO27" s="77">
        <f>SUM(AO20:AO25)</f>
        <v>10</v>
      </c>
      <c r="AP27" s="78">
        <f>SUM(AP21:AP26)</f>
        <v>6.0842696629213489</v>
      </c>
      <c r="AQ27" s="95">
        <f>SUM(AQ20:AQ25)</f>
        <v>5.9375</v>
      </c>
      <c r="AR27" s="90">
        <f>SUM(AR20:AR26)</f>
        <v>11.28125</v>
      </c>
      <c r="AS27" s="85">
        <f>SUM(AS20:AS26)</f>
        <v>9.5</v>
      </c>
      <c r="AT27" s="85">
        <f>SUM(AT20:AT26)</f>
        <v>5.070224719101124</v>
      </c>
    </row>
    <row r="28" spans="1:46">
      <c r="B28" t="s">
        <v>476</v>
      </c>
      <c r="C28" s="96">
        <v>18</v>
      </c>
      <c r="D28" s="89"/>
      <c r="E28" s="96">
        <f>COUNT(E20:E26)*5</f>
        <v>25</v>
      </c>
      <c r="F28" s="89">
        <f>C28*5^2</f>
        <v>450</v>
      </c>
      <c r="G28" s="87">
        <f>C28*1.5</f>
        <v>27</v>
      </c>
      <c r="H28" s="87"/>
      <c r="I28" s="93"/>
      <c r="K28" s="93">
        <v>0</v>
      </c>
      <c r="L28"/>
      <c r="M28" t="s">
        <v>476</v>
      </c>
      <c r="N28" s="96">
        <v>18</v>
      </c>
      <c r="O28" s="89"/>
      <c r="P28" s="96">
        <f>COUNT(P20:P26)*5</f>
        <v>25</v>
      </c>
      <c r="Q28" s="89">
        <f>N28*5^2</f>
        <v>450</v>
      </c>
      <c r="R28" s="87">
        <f>N28*1.5</f>
        <v>27</v>
      </c>
      <c r="S28" s="87"/>
      <c r="V28" t="s">
        <v>476</v>
      </c>
      <c r="W28" s="96">
        <v>18</v>
      </c>
      <c r="X28" s="89"/>
      <c r="Y28" s="96">
        <f>COUNT(Y20:Y26)*5</f>
        <v>25</v>
      </c>
      <c r="Z28" s="89">
        <f>W28*5^2</f>
        <v>450</v>
      </c>
      <c r="AA28" s="87">
        <f>W28*1.5</f>
        <v>27</v>
      </c>
      <c r="AB28" s="87"/>
      <c r="AE28" t="s">
        <v>476</v>
      </c>
      <c r="AF28" s="96">
        <v>18</v>
      </c>
      <c r="AG28" s="89"/>
      <c r="AH28" s="96">
        <f>COUNT(AH20:AH26)*5</f>
        <v>25</v>
      </c>
      <c r="AI28" s="89">
        <f>AF28*5^2</f>
        <v>450</v>
      </c>
      <c r="AJ28" s="87">
        <f>AF28*1.5</f>
        <v>27</v>
      </c>
      <c r="AK28" s="87"/>
      <c r="AL28" s="93"/>
      <c r="AN28" t="s">
        <v>476</v>
      </c>
      <c r="AO28" s="96">
        <v>18</v>
      </c>
      <c r="AP28" s="89"/>
      <c r="AQ28" s="96">
        <f>COUNT(AQ20:AQ26)*5</f>
        <v>25</v>
      </c>
      <c r="AR28" s="89">
        <f>AO28*5^2</f>
        <v>450</v>
      </c>
      <c r="AS28" s="87">
        <f>AO28*1.5</f>
        <v>27</v>
      </c>
      <c r="AT28" s="87"/>
    </row>
    <row r="29" spans="1:46">
      <c r="C29" s="93"/>
      <c r="D29" s="86"/>
      <c r="E29" s="95"/>
      <c r="H29" s="84"/>
      <c r="I29" s="93"/>
      <c r="K29" s="93">
        <v>0</v>
      </c>
      <c r="L29"/>
      <c r="N29" s="93"/>
      <c r="O29" s="86"/>
      <c r="P29" s="95"/>
      <c r="Q29" s="86"/>
      <c r="R29" s="84"/>
      <c r="S29" s="84"/>
      <c r="W29" s="93"/>
      <c r="X29" s="86"/>
      <c r="Y29" s="95"/>
      <c r="Z29" s="86"/>
      <c r="AA29" s="84"/>
      <c r="AB29" s="84"/>
      <c r="AF29" s="93"/>
      <c r="AG29" s="86"/>
      <c r="AH29" s="95"/>
      <c r="AI29" s="86"/>
      <c r="AJ29" s="84"/>
      <c r="AK29" s="84"/>
      <c r="AL29" s="93"/>
      <c r="AO29" s="93"/>
      <c r="AP29" s="86"/>
      <c r="AQ29" s="95"/>
      <c r="AR29" s="86"/>
      <c r="AS29" s="84"/>
      <c r="AT29" s="84"/>
    </row>
    <row r="30" spans="1:46">
      <c r="C30" s="93"/>
      <c r="D30" s="86"/>
      <c r="H30" s="84"/>
      <c r="I30" s="93"/>
      <c r="K30" s="93">
        <v>0</v>
      </c>
      <c r="L30"/>
      <c r="N30" s="93"/>
      <c r="O30" s="86"/>
      <c r="P30" s="93"/>
      <c r="Q30" s="86"/>
      <c r="R30" s="84"/>
      <c r="S30" s="84"/>
      <c r="W30" s="93"/>
      <c r="X30" s="86"/>
      <c r="Y30" s="93"/>
      <c r="Z30" s="86"/>
      <c r="AA30" s="84"/>
      <c r="AB30" s="84"/>
      <c r="AF30" s="93"/>
      <c r="AG30" s="86"/>
      <c r="AH30" s="93"/>
      <c r="AI30" s="86"/>
      <c r="AJ30" s="84"/>
      <c r="AK30" s="84"/>
      <c r="AL30" s="93"/>
      <c r="AO30" s="93"/>
      <c r="AP30" s="86"/>
      <c r="AQ30" s="93"/>
      <c r="AR30" s="86"/>
      <c r="AS30" s="84"/>
      <c r="AT30" s="84"/>
    </row>
    <row r="31" spans="1:46">
      <c r="C31" s="93"/>
      <c r="D31" s="86"/>
      <c r="H31" s="84"/>
      <c r="I31" s="93"/>
      <c r="K31" s="93">
        <v>0</v>
      </c>
      <c r="L31"/>
      <c r="N31" s="93"/>
      <c r="O31" s="86"/>
      <c r="P31" s="93"/>
      <c r="Q31" s="86"/>
      <c r="R31" s="84"/>
      <c r="S31" s="84"/>
      <c r="W31" s="93"/>
      <c r="X31" s="86"/>
      <c r="Y31" s="93"/>
      <c r="Z31" s="86"/>
      <c r="AA31" s="84"/>
      <c r="AB31" s="84"/>
      <c r="AF31" s="93"/>
      <c r="AG31" s="86"/>
      <c r="AH31" s="93"/>
      <c r="AI31" s="86"/>
      <c r="AJ31" s="84"/>
      <c r="AK31" s="84"/>
      <c r="AL31" s="93"/>
      <c r="AO31" s="93"/>
      <c r="AP31" s="86"/>
      <c r="AQ31" s="93"/>
      <c r="AR31" s="86"/>
      <c r="AS31" s="84"/>
      <c r="AT31" s="84"/>
    </row>
    <row r="32" spans="1:46" ht="21">
      <c r="A32" s="19" t="s">
        <v>35</v>
      </c>
      <c r="B32" s="16"/>
      <c r="C32" s="120">
        <f>APTSimulator!$P25</f>
        <v>3</v>
      </c>
      <c r="D32" s="95">
        <f t="shared" si="5"/>
        <v>3.113052976515565</v>
      </c>
      <c r="E32" s="90">
        <f>INDEX('UmfrageWerte berechnung'!$A:$Z, MATCH(A$3, 'UmfrageWerte berechnung'!$A:$A, 0), MATCH($K32, 'UmfrageWerte berechnung'!$1:$1, 0))</f>
        <v>1.25</v>
      </c>
      <c r="F32" s="85">
        <f t="shared" si="6"/>
        <v>4.6875</v>
      </c>
      <c r="G32" s="85">
        <f t="shared" si="7"/>
        <v>3.75</v>
      </c>
      <c r="H32" s="85">
        <f t="shared" ref="H32:H46" si="46">E32/(H$120/H$119)</f>
        <v>1.0376843255051884</v>
      </c>
      <c r="I32" s="93"/>
      <c r="K32" s="93" t="s">
        <v>231</v>
      </c>
      <c r="L32" s="19" t="s">
        <v>35</v>
      </c>
      <c r="M32" s="16"/>
      <c r="N32" s="120">
        <f>APTSimulator!$P25</f>
        <v>3</v>
      </c>
      <c r="O32" s="95">
        <f t="shared" ref="O32:O46" si="47">S32*N32</f>
        <v>3.3115468409586057</v>
      </c>
      <c r="P32" s="90">
        <f>INDEX('UmfrageWerte berechnung'!$A:$Z, MATCH(L$3, 'UmfrageWerte berechnung'!$A:$A, 0), MATCH($K32, 'UmfrageWerte berechnung'!$1:$1, 0))</f>
        <v>1.25</v>
      </c>
      <c r="Q32" s="85">
        <f t="shared" ref="Q32:Q46" si="48">(P32^2)*N32</f>
        <v>4.6875</v>
      </c>
      <c r="R32" s="85">
        <f t="shared" ref="R32:R46" si="49">P32*N32</f>
        <v>3.75</v>
      </c>
      <c r="S32" s="85">
        <f t="shared" ref="S32:S46" si="50">P32/(S$120/S$119)</f>
        <v>1.1038489469862018</v>
      </c>
      <c r="T32" s="19"/>
      <c r="U32" s="19" t="s">
        <v>35</v>
      </c>
      <c r="V32" s="16"/>
      <c r="W32" s="120">
        <f>APTSimulator!$P25</f>
        <v>3</v>
      </c>
      <c r="X32" s="95">
        <f t="shared" ref="X32:X46" si="51">AB32*W32</f>
        <v>3.0170132325141799</v>
      </c>
      <c r="Y32" s="90">
        <f>INDEX('UmfrageWerte berechnung'!$A:$Z, MATCH(U$3, 'UmfrageWerte berechnung'!$A:$A, 0), MATCH($K32, 'UmfrageWerte berechnung'!$1:$1, 0))</f>
        <v>1.1666666666666667</v>
      </c>
      <c r="Z32" s="85">
        <f t="shared" ref="Z32:Z46" si="52">(Y32^2)*W32</f>
        <v>4.0833333333333339</v>
      </c>
      <c r="AA32" s="85">
        <f t="shared" ref="AA32:AA46" si="53">Y32*W32</f>
        <v>3.5</v>
      </c>
      <c r="AB32" s="85">
        <f t="shared" ref="AB32:AB46" si="54">Y32/(AB$120/AB$119)</f>
        <v>1.0056710775047266</v>
      </c>
      <c r="AD32" s="19" t="s">
        <v>35</v>
      </c>
      <c r="AE32" s="16"/>
      <c r="AF32" s="120">
        <f>APTSimulator!$P25</f>
        <v>3</v>
      </c>
      <c r="AG32" s="95">
        <f t="shared" ref="AG32:AG46" si="55">AK32*AF32</f>
        <v>3.1441048034934505</v>
      </c>
      <c r="AH32" s="90">
        <f>INDEX('UmfrageWerte berechnung'!$A:$Z, MATCH(AD$3, 'UmfrageWerte berechnung'!$A:$A, 0), MATCH($K32, 'UmfrageWerte berechnung'!$1:$1, 0))</f>
        <v>1.25</v>
      </c>
      <c r="AI32" s="85">
        <f t="shared" ref="AI32:AI46" si="56">(AH32^2)*AF32</f>
        <v>4.6875</v>
      </c>
      <c r="AJ32" s="85">
        <f t="shared" ref="AJ32:AJ46" si="57">AH32*AF32</f>
        <v>3.75</v>
      </c>
      <c r="AK32" s="85">
        <f t="shared" ref="AK32:AK46" si="58">AH32/(AK$120/AK$119)</f>
        <v>1.0480349344978168</v>
      </c>
      <c r="AL32" s="66"/>
      <c r="AM32" s="19" t="s">
        <v>35</v>
      </c>
      <c r="AN32" s="16"/>
      <c r="AO32" s="120">
        <f>APTSimulator!$P25</f>
        <v>3</v>
      </c>
      <c r="AP32" s="95">
        <f t="shared" ref="AP32:AP46" si="59">AT32*AO32</f>
        <v>3.0421348314606744</v>
      </c>
      <c r="AQ32" s="90">
        <f>INDEX('UmfrageWerte berechnung'!$A:$Z, MATCH(AM$3, 'UmfrageWerte berechnung'!$A:$A, 0), MATCH($K32, 'UmfrageWerte berechnung'!$1:$1, 0))</f>
        <v>1.1875</v>
      </c>
      <c r="AR32" s="85">
        <f t="shared" ref="AR32:AR46" si="60">(AQ32^2)*AO32</f>
        <v>4.23046875</v>
      </c>
      <c r="AS32" s="85">
        <f t="shared" ref="AS32:AS46" si="61">AQ32*AO32</f>
        <v>3.5625</v>
      </c>
      <c r="AT32" s="85">
        <f t="shared" ref="AT32:AT46" si="62">AQ32/(AT$120/AT$119)</f>
        <v>1.0140449438202248</v>
      </c>
    </row>
    <row r="33" spans="2:46">
      <c r="B33" s="10"/>
      <c r="C33" s="121">
        <f>APTSimulator!$P26</f>
        <v>3</v>
      </c>
      <c r="D33" s="93">
        <f t="shared" si="5"/>
        <v>3.113052976515565</v>
      </c>
      <c r="E33" s="86">
        <f>INDEX('UmfrageWerte berechnung'!$A:$Z, MATCH(A$3, 'UmfrageWerte berechnung'!$A:$A, 0), MATCH($K33, 'UmfrageWerte berechnung'!$1:$1, 0))</f>
        <v>1.25</v>
      </c>
      <c r="F33" s="84">
        <f t="shared" si="6"/>
        <v>4.6875</v>
      </c>
      <c r="G33" s="84">
        <f t="shared" si="7"/>
        <v>3.75</v>
      </c>
      <c r="H33" s="84">
        <f t="shared" si="46"/>
        <v>1.0376843255051884</v>
      </c>
      <c r="I33" s="93"/>
      <c r="K33" s="93" t="s">
        <v>231</v>
      </c>
      <c r="L33"/>
      <c r="M33" s="10"/>
      <c r="N33" s="121">
        <f>APTSimulator!$P26</f>
        <v>3</v>
      </c>
      <c r="O33" s="93">
        <f t="shared" si="47"/>
        <v>3.3115468409586057</v>
      </c>
      <c r="P33" s="86">
        <f>INDEX('UmfrageWerte berechnung'!$A:$Z, MATCH(L$3, 'UmfrageWerte berechnung'!$A:$A, 0), MATCH($K33, 'UmfrageWerte berechnung'!$1:$1, 0))</f>
        <v>1.25</v>
      </c>
      <c r="Q33" s="84">
        <f t="shared" si="48"/>
        <v>4.6875</v>
      </c>
      <c r="R33" s="84">
        <f t="shared" si="49"/>
        <v>3.75</v>
      </c>
      <c r="S33" s="84">
        <f t="shared" si="50"/>
        <v>1.1038489469862018</v>
      </c>
      <c r="V33" s="10"/>
      <c r="W33" s="121">
        <f>APTSimulator!$P26</f>
        <v>3</v>
      </c>
      <c r="X33" s="93">
        <f t="shared" si="51"/>
        <v>3.0170132325141799</v>
      </c>
      <c r="Y33" s="86">
        <f>INDEX('UmfrageWerte berechnung'!$A:$Z, MATCH(U$3, 'UmfrageWerte berechnung'!$A:$A, 0), MATCH($K33, 'UmfrageWerte berechnung'!$1:$1, 0))</f>
        <v>1.1666666666666667</v>
      </c>
      <c r="Z33" s="84">
        <f t="shared" si="52"/>
        <v>4.0833333333333339</v>
      </c>
      <c r="AA33" s="84">
        <f t="shared" si="53"/>
        <v>3.5</v>
      </c>
      <c r="AB33" s="84">
        <f t="shared" si="54"/>
        <v>1.0056710775047266</v>
      </c>
      <c r="AE33" s="10"/>
      <c r="AF33" s="121">
        <f>APTSimulator!$P26</f>
        <v>3</v>
      </c>
      <c r="AG33" s="93">
        <f t="shared" si="55"/>
        <v>3.1441048034934505</v>
      </c>
      <c r="AH33" s="86">
        <f>INDEX('UmfrageWerte berechnung'!$A:$Z, MATCH(AD$3, 'UmfrageWerte berechnung'!$A:$A, 0), MATCH($K33, 'UmfrageWerte berechnung'!$1:$1, 0))</f>
        <v>1.25</v>
      </c>
      <c r="AI33" s="84">
        <f t="shared" si="56"/>
        <v>4.6875</v>
      </c>
      <c r="AJ33" s="84">
        <f t="shared" si="57"/>
        <v>3.75</v>
      </c>
      <c r="AK33" s="84">
        <f t="shared" si="58"/>
        <v>1.0480349344978168</v>
      </c>
      <c r="AL33" s="66"/>
      <c r="AN33" s="10"/>
      <c r="AO33" s="121">
        <f>APTSimulator!$P26</f>
        <v>3</v>
      </c>
      <c r="AP33" s="93">
        <f t="shared" si="59"/>
        <v>3.0421348314606744</v>
      </c>
      <c r="AQ33" s="86">
        <f>INDEX('UmfrageWerte berechnung'!$A:$Z, MATCH(AM$3, 'UmfrageWerte berechnung'!$A:$A, 0), MATCH($K33, 'UmfrageWerte berechnung'!$1:$1, 0))</f>
        <v>1.1875</v>
      </c>
      <c r="AR33" s="84">
        <f t="shared" si="60"/>
        <v>4.23046875</v>
      </c>
      <c r="AS33" s="84">
        <f t="shared" si="61"/>
        <v>3.5625</v>
      </c>
      <c r="AT33" s="84">
        <f t="shared" si="62"/>
        <v>1.0140449438202248</v>
      </c>
    </row>
    <row r="34" spans="2:46">
      <c r="B34" s="10"/>
      <c r="C34" s="121">
        <f>APTSimulator!$P27</f>
        <v>3</v>
      </c>
      <c r="D34" s="93">
        <f t="shared" si="5"/>
        <v>3.113052976515565</v>
      </c>
      <c r="E34" s="86">
        <f>INDEX('UmfrageWerte berechnung'!$A:$Z, MATCH(A$3, 'UmfrageWerte berechnung'!$A:$A, 0), MATCH($K34, 'UmfrageWerte berechnung'!$1:$1, 0))</f>
        <v>1.25</v>
      </c>
      <c r="F34" s="84">
        <f t="shared" si="6"/>
        <v>4.6875</v>
      </c>
      <c r="G34" s="84">
        <f t="shared" si="7"/>
        <v>3.75</v>
      </c>
      <c r="H34" s="84">
        <f t="shared" si="46"/>
        <v>1.0376843255051884</v>
      </c>
      <c r="I34" s="93"/>
      <c r="K34" s="93" t="s">
        <v>231</v>
      </c>
      <c r="L34"/>
      <c r="M34" s="10"/>
      <c r="N34" s="121">
        <f>APTSimulator!$P27</f>
        <v>3</v>
      </c>
      <c r="O34" s="93">
        <f t="shared" si="47"/>
        <v>3.3115468409586057</v>
      </c>
      <c r="P34" s="86">
        <f>INDEX('UmfrageWerte berechnung'!$A:$Z, MATCH(L$3, 'UmfrageWerte berechnung'!$A:$A, 0), MATCH($K34, 'UmfrageWerte berechnung'!$1:$1, 0))</f>
        <v>1.25</v>
      </c>
      <c r="Q34" s="84">
        <f t="shared" si="48"/>
        <v>4.6875</v>
      </c>
      <c r="R34" s="84">
        <f t="shared" si="49"/>
        <v>3.75</v>
      </c>
      <c r="S34" s="84">
        <f t="shared" si="50"/>
        <v>1.1038489469862018</v>
      </c>
      <c r="V34" s="10"/>
      <c r="W34" s="121">
        <f>APTSimulator!$P27</f>
        <v>3</v>
      </c>
      <c r="X34" s="93">
        <f t="shared" si="51"/>
        <v>3.0170132325141799</v>
      </c>
      <c r="Y34" s="86">
        <f>INDEX('UmfrageWerte berechnung'!$A:$Z, MATCH(U$3, 'UmfrageWerte berechnung'!$A:$A, 0), MATCH($K34, 'UmfrageWerte berechnung'!$1:$1, 0))</f>
        <v>1.1666666666666667</v>
      </c>
      <c r="Z34" s="84">
        <f t="shared" si="52"/>
        <v>4.0833333333333339</v>
      </c>
      <c r="AA34" s="84">
        <f t="shared" si="53"/>
        <v>3.5</v>
      </c>
      <c r="AB34" s="84">
        <f t="shared" si="54"/>
        <v>1.0056710775047266</v>
      </c>
      <c r="AE34" s="10"/>
      <c r="AF34" s="121">
        <f>APTSimulator!$P27</f>
        <v>3</v>
      </c>
      <c r="AG34" s="93">
        <f t="shared" si="55"/>
        <v>3.1441048034934505</v>
      </c>
      <c r="AH34" s="86">
        <f>INDEX('UmfrageWerte berechnung'!$A:$Z, MATCH(AD$3, 'UmfrageWerte berechnung'!$A:$A, 0), MATCH($K34, 'UmfrageWerte berechnung'!$1:$1, 0))</f>
        <v>1.25</v>
      </c>
      <c r="AI34" s="84">
        <f t="shared" si="56"/>
        <v>4.6875</v>
      </c>
      <c r="AJ34" s="84">
        <f t="shared" si="57"/>
        <v>3.75</v>
      </c>
      <c r="AK34" s="84">
        <f t="shared" si="58"/>
        <v>1.0480349344978168</v>
      </c>
      <c r="AL34" s="66"/>
      <c r="AN34" s="10"/>
      <c r="AO34" s="121">
        <f>APTSimulator!$P27</f>
        <v>3</v>
      </c>
      <c r="AP34" s="93">
        <f t="shared" si="59"/>
        <v>3.0421348314606744</v>
      </c>
      <c r="AQ34" s="86">
        <f>INDEX('UmfrageWerte berechnung'!$A:$Z, MATCH(AM$3, 'UmfrageWerte berechnung'!$A:$A, 0), MATCH($K34, 'UmfrageWerte berechnung'!$1:$1, 0))</f>
        <v>1.1875</v>
      </c>
      <c r="AR34" s="84">
        <f t="shared" si="60"/>
        <v>4.23046875</v>
      </c>
      <c r="AS34" s="84">
        <f t="shared" si="61"/>
        <v>3.5625</v>
      </c>
      <c r="AT34" s="84">
        <f t="shared" si="62"/>
        <v>1.0140449438202248</v>
      </c>
    </row>
    <row r="35" spans="2:46">
      <c r="B35" s="10"/>
      <c r="C35" s="121">
        <f>APTSimulator!$P28</f>
        <v>0</v>
      </c>
      <c r="D35" s="93">
        <f t="shared" si="5"/>
        <v>0</v>
      </c>
      <c r="E35" s="86">
        <f>INDEX('UmfrageWerte berechnung'!$A:$Z, MATCH(A$3, 'UmfrageWerte berechnung'!$A:$A, 0), MATCH($K35, 'UmfrageWerte berechnung'!$1:$1, 0))</f>
        <v>1.25</v>
      </c>
      <c r="F35" s="84">
        <f t="shared" si="6"/>
        <v>0</v>
      </c>
      <c r="G35" s="84">
        <f t="shared" si="7"/>
        <v>0</v>
      </c>
      <c r="H35" s="84">
        <f t="shared" si="46"/>
        <v>1.0376843255051884</v>
      </c>
      <c r="I35" s="93"/>
      <c r="K35" s="93" t="s">
        <v>231</v>
      </c>
      <c r="L35"/>
      <c r="M35" s="10"/>
      <c r="N35" s="121">
        <f>APTSimulator!$P28</f>
        <v>0</v>
      </c>
      <c r="O35" s="93">
        <f t="shared" si="47"/>
        <v>0</v>
      </c>
      <c r="P35" s="86">
        <f>INDEX('UmfrageWerte berechnung'!$A:$Z, MATCH(L$3, 'UmfrageWerte berechnung'!$A:$A, 0), MATCH($K35, 'UmfrageWerte berechnung'!$1:$1, 0))</f>
        <v>1.25</v>
      </c>
      <c r="Q35" s="84">
        <f t="shared" si="48"/>
        <v>0</v>
      </c>
      <c r="R35" s="84">
        <f t="shared" si="49"/>
        <v>0</v>
      </c>
      <c r="S35" s="84">
        <f t="shared" si="50"/>
        <v>1.1038489469862018</v>
      </c>
      <c r="V35" s="10"/>
      <c r="W35" s="121">
        <f>APTSimulator!$P28</f>
        <v>0</v>
      </c>
      <c r="X35" s="93">
        <f t="shared" si="51"/>
        <v>0</v>
      </c>
      <c r="Y35" s="86">
        <f>INDEX('UmfrageWerte berechnung'!$A:$Z, MATCH(U$3, 'UmfrageWerte berechnung'!$A:$A, 0), MATCH($K35, 'UmfrageWerte berechnung'!$1:$1, 0))</f>
        <v>1.1666666666666667</v>
      </c>
      <c r="Z35" s="84">
        <f t="shared" si="52"/>
        <v>0</v>
      </c>
      <c r="AA35" s="84">
        <f t="shared" si="53"/>
        <v>0</v>
      </c>
      <c r="AB35" s="84">
        <f t="shared" si="54"/>
        <v>1.0056710775047266</v>
      </c>
      <c r="AE35" s="10"/>
      <c r="AF35" s="121">
        <f>APTSimulator!$P28</f>
        <v>0</v>
      </c>
      <c r="AG35" s="93">
        <f t="shared" si="55"/>
        <v>0</v>
      </c>
      <c r="AH35" s="86">
        <f>INDEX('UmfrageWerte berechnung'!$A:$Z, MATCH(AD$3, 'UmfrageWerte berechnung'!$A:$A, 0), MATCH($K35, 'UmfrageWerte berechnung'!$1:$1, 0))</f>
        <v>1.25</v>
      </c>
      <c r="AI35" s="84">
        <f t="shared" si="56"/>
        <v>0</v>
      </c>
      <c r="AJ35" s="84">
        <f t="shared" si="57"/>
        <v>0</v>
      </c>
      <c r="AK35" s="84">
        <f t="shared" si="58"/>
        <v>1.0480349344978168</v>
      </c>
      <c r="AL35" s="66"/>
      <c r="AN35" s="10"/>
      <c r="AO35" s="121">
        <f>APTSimulator!$P28</f>
        <v>0</v>
      </c>
      <c r="AP35" s="93">
        <f t="shared" si="59"/>
        <v>0</v>
      </c>
      <c r="AQ35" s="86">
        <f>INDEX('UmfrageWerte berechnung'!$A:$Z, MATCH(AM$3, 'UmfrageWerte berechnung'!$A:$A, 0), MATCH($K35, 'UmfrageWerte berechnung'!$1:$1, 0))</f>
        <v>1.1875</v>
      </c>
      <c r="AR35" s="84">
        <f t="shared" si="60"/>
        <v>0</v>
      </c>
      <c r="AS35" s="84">
        <f t="shared" si="61"/>
        <v>0</v>
      </c>
      <c r="AT35" s="84">
        <f t="shared" si="62"/>
        <v>1.0140449438202248</v>
      </c>
    </row>
    <row r="36" spans="2:46">
      <c r="B36" s="10"/>
      <c r="C36" s="121">
        <f>APTSimulator!$P29</f>
        <v>0</v>
      </c>
      <c r="D36" s="93">
        <f t="shared" si="5"/>
        <v>0</v>
      </c>
      <c r="E36" s="86">
        <f>INDEX('UmfrageWerte berechnung'!$A:$Z, MATCH(A$3, 'UmfrageWerte berechnung'!$A:$A, 0), MATCH($K36, 'UmfrageWerte berechnung'!$1:$1, 0))</f>
        <v>1.25</v>
      </c>
      <c r="F36" s="84">
        <f t="shared" si="6"/>
        <v>0</v>
      </c>
      <c r="G36" s="84">
        <f t="shared" si="7"/>
        <v>0</v>
      </c>
      <c r="H36" s="84">
        <f t="shared" si="46"/>
        <v>1.0376843255051884</v>
      </c>
      <c r="I36" s="93"/>
      <c r="K36" s="93" t="s">
        <v>231</v>
      </c>
      <c r="L36"/>
      <c r="M36" s="10"/>
      <c r="N36" s="121">
        <f>APTSimulator!$P29</f>
        <v>0</v>
      </c>
      <c r="O36" s="93">
        <f t="shared" si="47"/>
        <v>0</v>
      </c>
      <c r="P36" s="86">
        <f>INDEX('UmfrageWerte berechnung'!$A:$Z, MATCH(L$3, 'UmfrageWerte berechnung'!$A:$A, 0), MATCH($K36, 'UmfrageWerte berechnung'!$1:$1, 0))</f>
        <v>1.25</v>
      </c>
      <c r="Q36" s="84">
        <f t="shared" si="48"/>
        <v>0</v>
      </c>
      <c r="R36" s="84">
        <f t="shared" si="49"/>
        <v>0</v>
      </c>
      <c r="S36" s="84">
        <f t="shared" si="50"/>
        <v>1.1038489469862018</v>
      </c>
      <c r="V36" s="10"/>
      <c r="W36" s="121">
        <f>APTSimulator!$P29</f>
        <v>0</v>
      </c>
      <c r="X36" s="93">
        <f t="shared" si="51"/>
        <v>0</v>
      </c>
      <c r="Y36" s="86">
        <f>INDEX('UmfrageWerte berechnung'!$A:$Z, MATCH(U$3, 'UmfrageWerte berechnung'!$A:$A, 0), MATCH($K36, 'UmfrageWerte berechnung'!$1:$1, 0))</f>
        <v>1.1666666666666667</v>
      </c>
      <c r="Z36" s="84">
        <f t="shared" si="52"/>
        <v>0</v>
      </c>
      <c r="AA36" s="84">
        <f t="shared" si="53"/>
        <v>0</v>
      </c>
      <c r="AB36" s="84">
        <f t="shared" si="54"/>
        <v>1.0056710775047266</v>
      </c>
      <c r="AE36" s="10"/>
      <c r="AF36" s="121">
        <f>APTSimulator!$P29</f>
        <v>0</v>
      </c>
      <c r="AG36" s="93">
        <f t="shared" si="55"/>
        <v>0</v>
      </c>
      <c r="AH36" s="86">
        <f>INDEX('UmfrageWerte berechnung'!$A:$Z, MATCH(AD$3, 'UmfrageWerte berechnung'!$A:$A, 0), MATCH($K36, 'UmfrageWerte berechnung'!$1:$1, 0))</f>
        <v>1.25</v>
      </c>
      <c r="AI36" s="84">
        <f t="shared" si="56"/>
        <v>0</v>
      </c>
      <c r="AJ36" s="84">
        <f t="shared" si="57"/>
        <v>0</v>
      </c>
      <c r="AK36" s="84">
        <f t="shared" si="58"/>
        <v>1.0480349344978168</v>
      </c>
      <c r="AL36" s="66"/>
      <c r="AN36" s="10"/>
      <c r="AO36" s="121">
        <f>APTSimulator!$P29</f>
        <v>0</v>
      </c>
      <c r="AP36" s="93">
        <f t="shared" si="59"/>
        <v>0</v>
      </c>
      <c r="AQ36" s="86">
        <f>INDEX('UmfrageWerte berechnung'!$A:$Z, MATCH(AM$3, 'UmfrageWerte berechnung'!$A:$A, 0), MATCH($K36, 'UmfrageWerte berechnung'!$1:$1, 0))</f>
        <v>1.1875</v>
      </c>
      <c r="AR36" s="84">
        <f t="shared" si="60"/>
        <v>0</v>
      </c>
      <c r="AS36" s="84">
        <f t="shared" si="61"/>
        <v>0</v>
      </c>
      <c r="AT36" s="84">
        <f t="shared" si="62"/>
        <v>1.0140449438202248</v>
      </c>
    </row>
    <row r="37" spans="2:46">
      <c r="B37" s="10"/>
      <c r="C37" s="121">
        <f>APTSimulator!$P30</f>
        <v>0</v>
      </c>
      <c r="D37" s="93">
        <f t="shared" si="5"/>
        <v>0</v>
      </c>
      <c r="E37" s="86">
        <f>INDEX('UmfrageWerte berechnung'!$A:$Z, MATCH(A$3, 'UmfrageWerte berechnung'!$A:$A, 0), MATCH($K37, 'UmfrageWerte berechnung'!$1:$1, 0))</f>
        <v>1.25</v>
      </c>
      <c r="F37" s="84">
        <f t="shared" si="6"/>
        <v>0</v>
      </c>
      <c r="G37" s="84">
        <f t="shared" si="7"/>
        <v>0</v>
      </c>
      <c r="H37" s="84">
        <f t="shared" si="46"/>
        <v>1.0376843255051884</v>
      </c>
      <c r="I37" s="93"/>
      <c r="K37" s="93" t="s">
        <v>231</v>
      </c>
      <c r="L37"/>
      <c r="M37" s="10"/>
      <c r="N37" s="121">
        <f>APTSimulator!$P30</f>
        <v>0</v>
      </c>
      <c r="O37" s="93">
        <f t="shared" si="47"/>
        <v>0</v>
      </c>
      <c r="P37" s="86">
        <f>INDEX('UmfrageWerte berechnung'!$A:$Z, MATCH(L$3, 'UmfrageWerte berechnung'!$A:$A, 0), MATCH($K37, 'UmfrageWerte berechnung'!$1:$1, 0))</f>
        <v>1.25</v>
      </c>
      <c r="Q37" s="84">
        <f t="shared" si="48"/>
        <v>0</v>
      </c>
      <c r="R37" s="84">
        <f t="shared" si="49"/>
        <v>0</v>
      </c>
      <c r="S37" s="84">
        <f t="shared" si="50"/>
        <v>1.1038489469862018</v>
      </c>
      <c r="V37" s="10"/>
      <c r="W37" s="121">
        <f>APTSimulator!$P30</f>
        <v>0</v>
      </c>
      <c r="X37" s="93">
        <f t="shared" si="51"/>
        <v>0</v>
      </c>
      <c r="Y37" s="86">
        <f>INDEX('UmfrageWerte berechnung'!$A:$Z, MATCH(U$3, 'UmfrageWerte berechnung'!$A:$A, 0), MATCH($K37, 'UmfrageWerte berechnung'!$1:$1, 0))</f>
        <v>1.1666666666666667</v>
      </c>
      <c r="Z37" s="84">
        <f t="shared" si="52"/>
        <v>0</v>
      </c>
      <c r="AA37" s="84">
        <f t="shared" si="53"/>
        <v>0</v>
      </c>
      <c r="AB37" s="84">
        <f t="shared" si="54"/>
        <v>1.0056710775047266</v>
      </c>
      <c r="AE37" s="10"/>
      <c r="AF37" s="121">
        <f>APTSimulator!$P30</f>
        <v>0</v>
      </c>
      <c r="AG37" s="93">
        <f t="shared" si="55"/>
        <v>0</v>
      </c>
      <c r="AH37" s="86">
        <f>INDEX('UmfrageWerte berechnung'!$A:$Z, MATCH(AD$3, 'UmfrageWerte berechnung'!$A:$A, 0), MATCH($K37, 'UmfrageWerte berechnung'!$1:$1, 0))</f>
        <v>1.25</v>
      </c>
      <c r="AI37" s="84">
        <f t="shared" si="56"/>
        <v>0</v>
      </c>
      <c r="AJ37" s="84">
        <f t="shared" si="57"/>
        <v>0</v>
      </c>
      <c r="AK37" s="84">
        <f t="shared" si="58"/>
        <v>1.0480349344978168</v>
      </c>
      <c r="AL37" s="66"/>
      <c r="AN37" s="10"/>
      <c r="AO37" s="121">
        <f>APTSimulator!$P30</f>
        <v>0</v>
      </c>
      <c r="AP37" s="93">
        <f t="shared" si="59"/>
        <v>0</v>
      </c>
      <c r="AQ37" s="86">
        <f>INDEX('UmfrageWerte berechnung'!$A:$Z, MATCH(AM$3, 'UmfrageWerte berechnung'!$A:$A, 0), MATCH($K37, 'UmfrageWerte berechnung'!$1:$1, 0))</f>
        <v>1.1875</v>
      </c>
      <c r="AR37" s="84">
        <f t="shared" si="60"/>
        <v>0</v>
      </c>
      <c r="AS37" s="84">
        <f t="shared" si="61"/>
        <v>0</v>
      </c>
      <c r="AT37" s="84">
        <f t="shared" si="62"/>
        <v>1.0140449438202248</v>
      </c>
    </row>
    <row r="38" spans="2:46">
      <c r="B38" s="4"/>
      <c r="C38" s="121">
        <f>APTSimulator!$P31</f>
        <v>0</v>
      </c>
      <c r="D38" s="93">
        <f t="shared" si="5"/>
        <v>0</v>
      </c>
      <c r="E38" s="86">
        <f>INDEX('UmfrageWerte berechnung'!$A:$Z, MATCH(A$3, 'UmfrageWerte berechnung'!$A:$A, 0), MATCH($K38, 'UmfrageWerte berechnung'!$1:$1, 0))</f>
        <v>1.35</v>
      </c>
      <c r="F38" s="84">
        <f t="shared" si="6"/>
        <v>0</v>
      </c>
      <c r="G38" s="84">
        <f t="shared" si="7"/>
        <v>0</v>
      </c>
      <c r="H38" s="84">
        <f t="shared" si="46"/>
        <v>1.1206990715456036</v>
      </c>
      <c r="I38" s="93"/>
      <c r="K38" s="93" t="s">
        <v>232</v>
      </c>
      <c r="L38"/>
      <c r="M38" s="4"/>
      <c r="N38" s="121">
        <f>APTSimulator!$P31</f>
        <v>0</v>
      </c>
      <c r="O38" s="93">
        <f t="shared" si="47"/>
        <v>0</v>
      </c>
      <c r="P38" s="86">
        <f>INDEX('UmfrageWerte berechnung'!$A:$Z, MATCH(L$3, 'UmfrageWerte berechnung'!$A:$A, 0), MATCH($K38, 'UmfrageWerte berechnung'!$1:$1, 0))</f>
        <v>1</v>
      </c>
      <c r="Q38" s="84">
        <f t="shared" si="48"/>
        <v>0</v>
      </c>
      <c r="R38" s="84">
        <f t="shared" si="49"/>
        <v>0</v>
      </c>
      <c r="S38" s="84">
        <f t="shared" si="50"/>
        <v>0.88307915758896149</v>
      </c>
      <c r="V38" s="4"/>
      <c r="W38" s="121">
        <f>APTSimulator!$P31</f>
        <v>0</v>
      </c>
      <c r="X38" s="93">
        <f t="shared" si="51"/>
        <v>0</v>
      </c>
      <c r="Y38" s="86">
        <f>INDEX('UmfrageWerte berechnung'!$A:$Z, MATCH(U$3, 'UmfrageWerte berechnung'!$A:$A, 0), MATCH($K38, 'UmfrageWerte berechnung'!$1:$1, 0))</f>
        <v>1.1666666666666667</v>
      </c>
      <c r="Z38" s="84">
        <f t="shared" si="52"/>
        <v>0</v>
      </c>
      <c r="AA38" s="84">
        <f t="shared" si="53"/>
        <v>0</v>
      </c>
      <c r="AB38" s="84">
        <f t="shared" si="54"/>
        <v>1.0056710775047266</v>
      </c>
      <c r="AE38" s="4"/>
      <c r="AF38" s="121">
        <f>APTSimulator!$P31</f>
        <v>0</v>
      </c>
      <c r="AG38" s="93">
        <f t="shared" si="55"/>
        <v>0</v>
      </c>
      <c r="AH38" s="86">
        <f>INDEX('UmfrageWerte berechnung'!$A:$Z, MATCH(AD$3, 'UmfrageWerte berechnung'!$A:$A, 0), MATCH($K38, 'UmfrageWerte berechnung'!$1:$1, 0))</f>
        <v>1.375</v>
      </c>
      <c r="AI38" s="84">
        <f t="shared" si="56"/>
        <v>0</v>
      </c>
      <c r="AJ38" s="84">
        <f t="shared" si="57"/>
        <v>0</v>
      </c>
      <c r="AK38" s="84">
        <f t="shared" si="58"/>
        <v>1.1528384279475985</v>
      </c>
      <c r="AL38" s="66"/>
      <c r="AN38" s="4"/>
      <c r="AO38" s="121">
        <f>APTSimulator!$P31</f>
        <v>0</v>
      </c>
      <c r="AP38" s="93">
        <f t="shared" si="59"/>
        <v>0</v>
      </c>
      <c r="AQ38" s="86">
        <f>INDEX('UmfrageWerte berechnung'!$A:$Z, MATCH(AM$3, 'UmfrageWerte berechnung'!$A:$A, 0), MATCH($K38, 'UmfrageWerte berechnung'!$1:$1, 0))</f>
        <v>1.25</v>
      </c>
      <c r="AR38" s="84">
        <f t="shared" si="60"/>
        <v>0</v>
      </c>
      <c r="AS38" s="84">
        <f t="shared" si="61"/>
        <v>0</v>
      </c>
      <c r="AT38" s="84">
        <f t="shared" si="62"/>
        <v>1.0674157303370786</v>
      </c>
    </row>
    <row r="39" spans="2:46">
      <c r="B39" s="12"/>
      <c r="C39" s="121">
        <f>APTSimulator!$P32</f>
        <v>0</v>
      </c>
      <c r="D39" s="93">
        <f t="shared" si="5"/>
        <v>0</v>
      </c>
      <c r="E39" s="86">
        <f>INDEX('UmfrageWerte berechnung'!$A:$Z, MATCH(A$3, 'UmfrageWerte berechnung'!$A:$A, 0), MATCH($K39, 'UmfrageWerte berechnung'!$1:$1, 0))</f>
        <v>1</v>
      </c>
      <c r="F39" s="84">
        <f t="shared" si="6"/>
        <v>0</v>
      </c>
      <c r="G39" s="84">
        <f t="shared" si="7"/>
        <v>0</v>
      </c>
      <c r="H39" s="84">
        <f t="shared" si="46"/>
        <v>0.83014746040415077</v>
      </c>
      <c r="I39" s="93"/>
      <c r="K39" s="93" t="s">
        <v>388</v>
      </c>
      <c r="L39"/>
      <c r="M39" s="12"/>
      <c r="N39" s="121">
        <f>APTSimulator!$P32</f>
        <v>0</v>
      </c>
      <c r="O39" s="93">
        <f t="shared" si="47"/>
        <v>0</v>
      </c>
      <c r="P39" s="86">
        <f>INDEX('UmfrageWerte berechnung'!$A:$Z, MATCH(L$3, 'UmfrageWerte berechnung'!$A:$A, 0), MATCH($K39, 'UmfrageWerte berechnung'!$1:$1, 0))</f>
        <v>1.125</v>
      </c>
      <c r="Q39" s="84">
        <f t="shared" si="48"/>
        <v>0</v>
      </c>
      <c r="R39" s="84">
        <f t="shared" si="49"/>
        <v>0</v>
      </c>
      <c r="S39" s="84">
        <f t="shared" si="50"/>
        <v>0.99346405228758172</v>
      </c>
      <c r="V39" s="12"/>
      <c r="W39" s="121">
        <f>APTSimulator!$P32</f>
        <v>0</v>
      </c>
      <c r="X39" s="93">
        <f t="shared" si="51"/>
        <v>0</v>
      </c>
      <c r="Y39" s="86">
        <f>INDEX('UmfrageWerte berechnung'!$A:$Z, MATCH(U$3, 'UmfrageWerte berechnung'!$A:$A, 0), MATCH($K39, 'UmfrageWerte berechnung'!$1:$1, 0))</f>
        <v>1.0833333333333333</v>
      </c>
      <c r="Z39" s="84">
        <f t="shared" si="52"/>
        <v>0</v>
      </c>
      <c r="AA39" s="84">
        <f t="shared" si="53"/>
        <v>0</v>
      </c>
      <c r="AB39" s="84">
        <f t="shared" si="54"/>
        <v>0.93383742911153178</v>
      </c>
      <c r="AE39" s="12"/>
      <c r="AF39" s="121">
        <f>APTSimulator!$P32</f>
        <v>0</v>
      </c>
      <c r="AG39" s="93">
        <f t="shared" si="55"/>
        <v>0</v>
      </c>
      <c r="AH39" s="86">
        <f>INDEX('UmfrageWerte berechnung'!$A:$Z, MATCH(AD$3, 'UmfrageWerte berechnung'!$A:$A, 0), MATCH($K39, 'UmfrageWerte berechnung'!$1:$1, 0))</f>
        <v>1</v>
      </c>
      <c r="AI39" s="84">
        <f t="shared" si="56"/>
        <v>0</v>
      </c>
      <c r="AJ39" s="84">
        <f t="shared" si="57"/>
        <v>0</v>
      </c>
      <c r="AK39" s="84">
        <f t="shared" si="58"/>
        <v>0.83842794759825345</v>
      </c>
      <c r="AL39" s="66"/>
      <c r="AN39" s="12"/>
      <c r="AO39" s="121">
        <f>APTSimulator!$P32</f>
        <v>0</v>
      </c>
      <c r="AP39" s="93">
        <f t="shared" si="59"/>
        <v>0</v>
      </c>
      <c r="AQ39" s="86">
        <f>INDEX('UmfrageWerte berechnung'!$A:$Z, MATCH(AM$3, 'UmfrageWerte berechnung'!$A:$A, 0), MATCH($K39, 'UmfrageWerte berechnung'!$1:$1, 0))</f>
        <v>0.875</v>
      </c>
      <c r="AR39" s="84">
        <f t="shared" si="60"/>
        <v>0</v>
      </c>
      <c r="AS39" s="84">
        <f t="shared" si="61"/>
        <v>0</v>
      </c>
      <c r="AT39" s="84">
        <f t="shared" si="62"/>
        <v>0.7471910112359551</v>
      </c>
    </row>
    <row r="40" spans="2:46">
      <c r="B40" s="12"/>
      <c r="C40" s="121">
        <f>APTSimulator!$P33</f>
        <v>3</v>
      </c>
      <c r="D40" s="93">
        <f t="shared" si="5"/>
        <v>2.4904423812124525</v>
      </c>
      <c r="E40" s="86">
        <f>INDEX('UmfrageWerte berechnung'!$A:$Z, MATCH(A$3, 'UmfrageWerte berechnung'!$A:$A, 0), MATCH($K40, 'UmfrageWerte berechnung'!$1:$1, 0))</f>
        <v>1</v>
      </c>
      <c r="F40" s="84">
        <f t="shared" si="6"/>
        <v>3</v>
      </c>
      <c r="G40" s="84">
        <f t="shared" si="7"/>
        <v>3</v>
      </c>
      <c r="H40" s="84">
        <f t="shared" si="46"/>
        <v>0.83014746040415077</v>
      </c>
      <c r="I40" s="93"/>
      <c r="K40" s="93" t="s">
        <v>388</v>
      </c>
      <c r="L40"/>
      <c r="M40" s="12"/>
      <c r="N40" s="121">
        <f>APTSimulator!$P33</f>
        <v>3</v>
      </c>
      <c r="O40" s="93">
        <f t="shared" si="47"/>
        <v>2.9803921568627452</v>
      </c>
      <c r="P40" s="86">
        <f>INDEX('UmfrageWerte berechnung'!$A:$Z, MATCH(L$3, 'UmfrageWerte berechnung'!$A:$A, 0), MATCH($K40, 'UmfrageWerte berechnung'!$1:$1, 0))</f>
        <v>1.125</v>
      </c>
      <c r="Q40" s="84">
        <f t="shared" si="48"/>
        <v>3.796875</v>
      </c>
      <c r="R40" s="84">
        <f t="shared" si="49"/>
        <v>3.375</v>
      </c>
      <c r="S40" s="84">
        <f t="shared" si="50"/>
        <v>0.99346405228758172</v>
      </c>
      <c r="V40" s="12"/>
      <c r="W40" s="121">
        <f>APTSimulator!$P33</f>
        <v>3</v>
      </c>
      <c r="X40" s="93">
        <f t="shared" si="51"/>
        <v>2.8015122873345955</v>
      </c>
      <c r="Y40" s="86">
        <f>INDEX('UmfrageWerte berechnung'!$A:$Z, MATCH(U$3, 'UmfrageWerte berechnung'!$A:$A, 0), MATCH($K40, 'UmfrageWerte berechnung'!$1:$1, 0))</f>
        <v>1.0833333333333333</v>
      </c>
      <c r="Z40" s="84">
        <f t="shared" si="52"/>
        <v>3.520833333333333</v>
      </c>
      <c r="AA40" s="84">
        <f t="shared" si="53"/>
        <v>3.25</v>
      </c>
      <c r="AB40" s="84">
        <f t="shared" si="54"/>
        <v>0.93383742911153178</v>
      </c>
      <c r="AE40" s="12"/>
      <c r="AF40" s="121">
        <f>APTSimulator!$P33</f>
        <v>3</v>
      </c>
      <c r="AG40" s="93">
        <f t="shared" si="55"/>
        <v>2.5152838427947604</v>
      </c>
      <c r="AH40" s="86">
        <f>INDEX('UmfrageWerte berechnung'!$A:$Z, MATCH(AD$3, 'UmfrageWerte berechnung'!$A:$A, 0), MATCH($K40, 'UmfrageWerte berechnung'!$1:$1, 0))</f>
        <v>1</v>
      </c>
      <c r="AI40" s="84">
        <f t="shared" si="56"/>
        <v>3</v>
      </c>
      <c r="AJ40" s="84">
        <f t="shared" si="57"/>
        <v>3</v>
      </c>
      <c r="AK40" s="84">
        <f t="shared" si="58"/>
        <v>0.83842794759825345</v>
      </c>
      <c r="AL40" s="66"/>
      <c r="AN40" s="12"/>
      <c r="AO40" s="121">
        <f>APTSimulator!$P33</f>
        <v>3</v>
      </c>
      <c r="AP40" s="93">
        <f t="shared" si="59"/>
        <v>2.2415730337078652</v>
      </c>
      <c r="AQ40" s="86">
        <f>INDEX('UmfrageWerte berechnung'!$A:$Z, MATCH(AM$3, 'UmfrageWerte berechnung'!$A:$A, 0), MATCH($K40, 'UmfrageWerte berechnung'!$1:$1, 0))</f>
        <v>0.875</v>
      </c>
      <c r="AR40" s="84">
        <f t="shared" si="60"/>
        <v>2.296875</v>
      </c>
      <c r="AS40" s="84">
        <f t="shared" si="61"/>
        <v>2.625</v>
      </c>
      <c r="AT40" s="84">
        <f t="shared" si="62"/>
        <v>0.7471910112359551</v>
      </c>
    </row>
    <row r="41" spans="2:46">
      <c r="B41" s="12"/>
      <c r="C41" s="121">
        <f>APTSimulator!$P34</f>
        <v>3</v>
      </c>
      <c r="D41" s="93">
        <f t="shared" si="5"/>
        <v>2.4904423812124525</v>
      </c>
      <c r="E41" s="86">
        <f>INDEX('UmfrageWerte berechnung'!$A:$Z, MATCH(A$3, 'UmfrageWerte berechnung'!$A:$A, 0), MATCH($K41, 'UmfrageWerte berechnung'!$1:$1, 0))</f>
        <v>1</v>
      </c>
      <c r="F41" s="84">
        <f t="shared" si="6"/>
        <v>3</v>
      </c>
      <c r="G41" s="84">
        <f t="shared" si="7"/>
        <v>3</v>
      </c>
      <c r="H41" s="84">
        <f t="shared" si="46"/>
        <v>0.83014746040415077</v>
      </c>
      <c r="I41" s="93"/>
      <c r="K41" s="93" t="s">
        <v>388</v>
      </c>
      <c r="L41"/>
      <c r="M41" s="12"/>
      <c r="N41" s="121">
        <f>APTSimulator!$P34</f>
        <v>3</v>
      </c>
      <c r="O41" s="93">
        <f t="shared" si="47"/>
        <v>2.9803921568627452</v>
      </c>
      <c r="P41" s="86">
        <f>INDEX('UmfrageWerte berechnung'!$A:$Z, MATCH(L$3, 'UmfrageWerte berechnung'!$A:$A, 0), MATCH($K41, 'UmfrageWerte berechnung'!$1:$1, 0))</f>
        <v>1.125</v>
      </c>
      <c r="Q41" s="84">
        <f t="shared" si="48"/>
        <v>3.796875</v>
      </c>
      <c r="R41" s="84">
        <f t="shared" si="49"/>
        <v>3.375</v>
      </c>
      <c r="S41" s="84">
        <f t="shared" si="50"/>
        <v>0.99346405228758172</v>
      </c>
      <c r="V41" s="12"/>
      <c r="W41" s="121">
        <f>APTSimulator!$P34</f>
        <v>3</v>
      </c>
      <c r="X41" s="93">
        <f t="shared" si="51"/>
        <v>2.8015122873345955</v>
      </c>
      <c r="Y41" s="86">
        <f>INDEX('UmfrageWerte berechnung'!$A:$Z, MATCH(U$3, 'UmfrageWerte berechnung'!$A:$A, 0), MATCH($K41, 'UmfrageWerte berechnung'!$1:$1, 0))</f>
        <v>1.0833333333333333</v>
      </c>
      <c r="Z41" s="84">
        <f t="shared" si="52"/>
        <v>3.520833333333333</v>
      </c>
      <c r="AA41" s="84">
        <f t="shared" si="53"/>
        <v>3.25</v>
      </c>
      <c r="AB41" s="84">
        <f t="shared" si="54"/>
        <v>0.93383742911153178</v>
      </c>
      <c r="AE41" s="12"/>
      <c r="AF41" s="121">
        <f>APTSimulator!$P34</f>
        <v>3</v>
      </c>
      <c r="AG41" s="93">
        <f t="shared" si="55"/>
        <v>2.5152838427947604</v>
      </c>
      <c r="AH41" s="86">
        <f>INDEX('UmfrageWerte berechnung'!$A:$Z, MATCH(AD$3, 'UmfrageWerte berechnung'!$A:$A, 0), MATCH($K41, 'UmfrageWerte berechnung'!$1:$1, 0))</f>
        <v>1</v>
      </c>
      <c r="AI41" s="84">
        <f t="shared" si="56"/>
        <v>3</v>
      </c>
      <c r="AJ41" s="84">
        <f t="shared" si="57"/>
        <v>3</v>
      </c>
      <c r="AK41" s="84">
        <f t="shared" si="58"/>
        <v>0.83842794759825345</v>
      </c>
      <c r="AL41" s="66"/>
      <c r="AN41" s="12"/>
      <c r="AO41" s="121">
        <f>APTSimulator!$P34</f>
        <v>3</v>
      </c>
      <c r="AP41" s="93">
        <f t="shared" si="59"/>
        <v>2.2415730337078652</v>
      </c>
      <c r="AQ41" s="86">
        <f>INDEX('UmfrageWerte berechnung'!$A:$Z, MATCH(AM$3, 'UmfrageWerte berechnung'!$A:$A, 0), MATCH($K41, 'UmfrageWerte berechnung'!$1:$1, 0))</f>
        <v>0.875</v>
      </c>
      <c r="AR41" s="84">
        <f t="shared" si="60"/>
        <v>2.296875</v>
      </c>
      <c r="AS41" s="84">
        <f t="shared" si="61"/>
        <v>2.625</v>
      </c>
      <c r="AT41" s="84">
        <f t="shared" si="62"/>
        <v>0.7471910112359551</v>
      </c>
    </row>
    <row r="42" spans="2:46">
      <c r="B42" s="22"/>
      <c r="C42" s="121">
        <f>APTSimulator!$P35</f>
        <v>0</v>
      </c>
      <c r="D42" s="93">
        <f t="shared" si="5"/>
        <v>0</v>
      </c>
      <c r="E42" s="86">
        <f>INDEX('UmfrageWerte berechnung'!$A:$Z, MATCH(A$3, 'UmfrageWerte berechnung'!$A:$A, 0), MATCH($K42, 'UmfrageWerte berechnung'!$1:$1, 0))</f>
        <v>0.65</v>
      </c>
      <c r="F42" s="84">
        <f t="shared" si="6"/>
        <v>0</v>
      </c>
      <c r="G42" s="84">
        <f t="shared" si="7"/>
        <v>0</v>
      </c>
      <c r="H42" s="84">
        <f t="shared" si="46"/>
        <v>0.53959584926269799</v>
      </c>
      <c r="I42" s="93"/>
      <c r="K42" s="93" t="s">
        <v>235</v>
      </c>
      <c r="L42"/>
      <c r="M42" s="22"/>
      <c r="N42" s="121">
        <f>APTSimulator!$P35</f>
        <v>0</v>
      </c>
      <c r="O42" s="93">
        <f t="shared" si="47"/>
        <v>0</v>
      </c>
      <c r="P42" s="86">
        <f>INDEX('UmfrageWerte berechnung'!$A:$Z, MATCH(L$3, 'UmfrageWerte berechnung'!$A:$A, 0), MATCH($K42, 'UmfrageWerte berechnung'!$1:$1, 0))</f>
        <v>0.625</v>
      </c>
      <c r="Q42" s="84">
        <f t="shared" si="48"/>
        <v>0</v>
      </c>
      <c r="R42" s="84">
        <f t="shared" si="49"/>
        <v>0</v>
      </c>
      <c r="S42" s="84">
        <f t="shared" si="50"/>
        <v>0.55192447349310092</v>
      </c>
      <c r="V42" s="22"/>
      <c r="W42" s="121">
        <f>APTSimulator!$P35</f>
        <v>0</v>
      </c>
      <c r="X42" s="93">
        <f t="shared" si="51"/>
        <v>0</v>
      </c>
      <c r="Y42" s="86">
        <f>INDEX('UmfrageWerte berechnung'!$A:$Z, MATCH(U$3, 'UmfrageWerte berechnung'!$A:$A, 0), MATCH($K42, 'UmfrageWerte berechnung'!$1:$1, 0))</f>
        <v>0.58333333333333337</v>
      </c>
      <c r="Z42" s="84">
        <f t="shared" si="52"/>
        <v>0</v>
      </c>
      <c r="AA42" s="84">
        <f t="shared" si="53"/>
        <v>0</v>
      </c>
      <c r="AB42" s="84">
        <f t="shared" si="54"/>
        <v>0.50283553875236331</v>
      </c>
      <c r="AE42" s="22"/>
      <c r="AF42" s="121">
        <f>APTSimulator!$P35</f>
        <v>0</v>
      </c>
      <c r="AG42" s="93">
        <f t="shared" si="55"/>
        <v>0</v>
      </c>
      <c r="AH42" s="86">
        <f>INDEX('UmfrageWerte berechnung'!$A:$Z, MATCH(AD$3, 'UmfrageWerte berechnung'!$A:$A, 0), MATCH($K42, 'UmfrageWerte berechnung'!$1:$1, 0))</f>
        <v>0.5</v>
      </c>
      <c r="AI42" s="84">
        <f t="shared" si="56"/>
        <v>0</v>
      </c>
      <c r="AJ42" s="84">
        <f t="shared" si="57"/>
        <v>0</v>
      </c>
      <c r="AK42" s="84">
        <f t="shared" si="58"/>
        <v>0.41921397379912673</v>
      </c>
      <c r="AL42" s="66"/>
      <c r="AN42" s="22"/>
      <c r="AO42" s="121">
        <f>APTSimulator!$P35</f>
        <v>0</v>
      </c>
      <c r="AP42" s="93">
        <f t="shared" si="59"/>
        <v>0</v>
      </c>
      <c r="AQ42" s="86">
        <f>INDEX('UmfrageWerte berechnung'!$A:$Z, MATCH(AM$3, 'UmfrageWerte berechnung'!$A:$A, 0), MATCH($K42, 'UmfrageWerte berechnung'!$1:$1, 0))</f>
        <v>0.5</v>
      </c>
      <c r="AR42" s="84">
        <f t="shared" si="60"/>
        <v>0</v>
      </c>
      <c r="AS42" s="84">
        <f t="shared" si="61"/>
        <v>0</v>
      </c>
      <c r="AT42" s="84">
        <f t="shared" si="62"/>
        <v>0.42696629213483145</v>
      </c>
    </row>
    <row r="43" spans="2:46">
      <c r="B43" s="21"/>
      <c r="C43" s="121">
        <f>APTSimulator!$P36</f>
        <v>3</v>
      </c>
      <c r="D43" s="93">
        <f t="shared" si="5"/>
        <v>3.2375750955761879</v>
      </c>
      <c r="E43" s="86">
        <f>INDEX('UmfrageWerte berechnung'!$A:$Z, MATCH(A$3, 'UmfrageWerte berechnung'!$A:$A, 0), MATCH($K43, 'UmfrageWerte berechnung'!$1:$1, 0))</f>
        <v>1.3</v>
      </c>
      <c r="F43" s="84">
        <f t="shared" si="6"/>
        <v>5.07</v>
      </c>
      <c r="G43" s="84">
        <f t="shared" si="7"/>
        <v>3.9000000000000004</v>
      </c>
      <c r="H43" s="84">
        <f t="shared" si="46"/>
        <v>1.079191698525396</v>
      </c>
      <c r="I43" s="93"/>
      <c r="K43" s="93" t="s">
        <v>234</v>
      </c>
      <c r="L43"/>
      <c r="M43" s="21"/>
      <c r="N43" s="121">
        <f>APTSimulator!$P36</f>
        <v>3</v>
      </c>
      <c r="O43" s="93">
        <f t="shared" si="47"/>
        <v>2.8148148148148149</v>
      </c>
      <c r="P43" s="86">
        <f>INDEX('UmfrageWerte berechnung'!$A:$Z, MATCH(L$3, 'UmfrageWerte berechnung'!$A:$A, 0), MATCH($K43, 'UmfrageWerte berechnung'!$1:$1, 0))</f>
        <v>1.0625</v>
      </c>
      <c r="Q43" s="84">
        <f t="shared" si="48"/>
        <v>3.38671875</v>
      </c>
      <c r="R43" s="84">
        <f t="shared" si="49"/>
        <v>3.1875</v>
      </c>
      <c r="S43" s="84">
        <f t="shared" si="50"/>
        <v>0.93827160493827166</v>
      </c>
      <c r="V43" s="21"/>
      <c r="W43" s="121">
        <f>APTSimulator!$P36</f>
        <v>3</v>
      </c>
      <c r="X43" s="93">
        <f t="shared" si="51"/>
        <v>3.0170132325141799</v>
      </c>
      <c r="Y43" s="86">
        <f>INDEX('UmfrageWerte berechnung'!$A:$Z, MATCH(U$3, 'UmfrageWerte berechnung'!$A:$A, 0), MATCH($K43, 'UmfrageWerte berechnung'!$1:$1, 0))</f>
        <v>1.1666666666666667</v>
      </c>
      <c r="Z43" s="84">
        <f t="shared" si="52"/>
        <v>4.0833333333333339</v>
      </c>
      <c r="AA43" s="84">
        <f t="shared" si="53"/>
        <v>3.5</v>
      </c>
      <c r="AB43" s="84">
        <f t="shared" si="54"/>
        <v>1.0056710775047266</v>
      </c>
      <c r="AE43" s="21"/>
      <c r="AF43" s="121">
        <f>APTSimulator!$P36</f>
        <v>3</v>
      </c>
      <c r="AG43" s="93">
        <f t="shared" si="55"/>
        <v>2.5152838427947604</v>
      </c>
      <c r="AH43" s="86">
        <f>INDEX('UmfrageWerte berechnung'!$A:$Z, MATCH(AD$3, 'UmfrageWerte berechnung'!$A:$A, 0), MATCH($K43, 'UmfrageWerte berechnung'!$1:$1, 0))</f>
        <v>1</v>
      </c>
      <c r="AI43" s="84">
        <f t="shared" si="56"/>
        <v>3</v>
      </c>
      <c r="AJ43" s="84">
        <f t="shared" si="57"/>
        <v>3</v>
      </c>
      <c r="AK43" s="84">
        <f t="shared" si="58"/>
        <v>0.83842794759825345</v>
      </c>
      <c r="AL43" s="66"/>
      <c r="AN43" s="21"/>
      <c r="AO43" s="121">
        <f>APTSimulator!$P36</f>
        <v>3</v>
      </c>
      <c r="AP43" s="93">
        <f t="shared" si="59"/>
        <v>3.3623595505617976</v>
      </c>
      <c r="AQ43" s="86">
        <f>INDEX('UmfrageWerte berechnung'!$A:$Z, MATCH(AM$3, 'UmfrageWerte berechnung'!$A:$A, 0), MATCH($K43, 'UmfrageWerte berechnung'!$1:$1, 0))</f>
        <v>1.3125</v>
      </c>
      <c r="AR43" s="84">
        <f t="shared" si="60"/>
        <v>5.16796875</v>
      </c>
      <c r="AS43" s="84">
        <f t="shared" si="61"/>
        <v>3.9375</v>
      </c>
      <c r="AT43" s="84">
        <f t="shared" si="62"/>
        <v>1.1207865168539326</v>
      </c>
    </row>
    <row r="44" spans="2:46">
      <c r="B44" s="21"/>
      <c r="C44" s="121">
        <f>APTSimulator!$P37</f>
        <v>0</v>
      </c>
      <c r="D44" s="93">
        <f t="shared" si="5"/>
        <v>0</v>
      </c>
      <c r="E44" s="86">
        <f>INDEX('UmfrageWerte berechnung'!$A:$Z, MATCH(A$3, 'UmfrageWerte berechnung'!$A:$A, 0), MATCH($K44, 'UmfrageWerte berechnung'!$1:$1, 0))</f>
        <v>1.3</v>
      </c>
      <c r="F44" s="84">
        <f t="shared" si="6"/>
        <v>0</v>
      </c>
      <c r="G44" s="84">
        <f t="shared" si="7"/>
        <v>0</v>
      </c>
      <c r="H44" s="84">
        <f t="shared" si="46"/>
        <v>1.079191698525396</v>
      </c>
      <c r="I44" s="93"/>
      <c r="K44" s="93" t="s">
        <v>234</v>
      </c>
      <c r="L44"/>
      <c r="M44" s="21"/>
      <c r="N44" s="121">
        <f>APTSimulator!$P37</f>
        <v>0</v>
      </c>
      <c r="O44" s="93">
        <f t="shared" si="47"/>
        <v>0</v>
      </c>
      <c r="P44" s="86">
        <f>INDEX('UmfrageWerte berechnung'!$A:$Z, MATCH(L$3, 'UmfrageWerte berechnung'!$A:$A, 0), MATCH($K44, 'UmfrageWerte berechnung'!$1:$1, 0))</f>
        <v>1.0625</v>
      </c>
      <c r="Q44" s="84">
        <f t="shared" si="48"/>
        <v>0</v>
      </c>
      <c r="R44" s="84">
        <f t="shared" si="49"/>
        <v>0</v>
      </c>
      <c r="S44" s="84">
        <f t="shared" si="50"/>
        <v>0.93827160493827166</v>
      </c>
      <c r="V44" s="21"/>
      <c r="W44" s="121">
        <f>APTSimulator!$P37</f>
        <v>0</v>
      </c>
      <c r="X44" s="93">
        <f t="shared" si="51"/>
        <v>0</v>
      </c>
      <c r="Y44" s="86">
        <f>INDEX('UmfrageWerte berechnung'!$A:$Z, MATCH(U$3, 'UmfrageWerte berechnung'!$A:$A, 0), MATCH($K44, 'UmfrageWerte berechnung'!$1:$1, 0))</f>
        <v>1.1666666666666667</v>
      </c>
      <c r="Z44" s="84">
        <f t="shared" si="52"/>
        <v>0</v>
      </c>
      <c r="AA44" s="84">
        <f t="shared" si="53"/>
        <v>0</v>
      </c>
      <c r="AB44" s="84">
        <f t="shared" si="54"/>
        <v>1.0056710775047266</v>
      </c>
      <c r="AE44" s="21"/>
      <c r="AF44" s="121">
        <f>APTSimulator!$P37</f>
        <v>0</v>
      </c>
      <c r="AG44" s="93">
        <f t="shared" si="55"/>
        <v>0</v>
      </c>
      <c r="AH44" s="86">
        <f>INDEX('UmfrageWerte berechnung'!$A:$Z, MATCH(AD$3, 'UmfrageWerte berechnung'!$A:$A, 0), MATCH($K44, 'UmfrageWerte berechnung'!$1:$1, 0))</f>
        <v>1</v>
      </c>
      <c r="AI44" s="84">
        <f t="shared" si="56"/>
        <v>0</v>
      </c>
      <c r="AJ44" s="84">
        <f t="shared" si="57"/>
        <v>0</v>
      </c>
      <c r="AK44" s="84">
        <f t="shared" si="58"/>
        <v>0.83842794759825345</v>
      </c>
      <c r="AL44" s="66"/>
      <c r="AN44" s="21"/>
      <c r="AO44" s="121">
        <f>APTSimulator!$P37</f>
        <v>0</v>
      </c>
      <c r="AP44" s="93">
        <f t="shared" si="59"/>
        <v>0</v>
      </c>
      <c r="AQ44" s="86">
        <f>INDEX('UmfrageWerte berechnung'!$A:$Z, MATCH(AM$3, 'UmfrageWerte berechnung'!$A:$A, 0), MATCH($K44, 'UmfrageWerte berechnung'!$1:$1, 0))</f>
        <v>1.3125</v>
      </c>
      <c r="AR44" s="84">
        <f t="shared" si="60"/>
        <v>0</v>
      </c>
      <c r="AS44" s="84">
        <f t="shared" si="61"/>
        <v>0</v>
      </c>
      <c r="AT44" s="84">
        <f t="shared" si="62"/>
        <v>1.1207865168539326</v>
      </c>
    </row>
    <row r="45" spans="2:46">
      <c r="B45" s="21"/>
      <c r="C45" s="121">
        <f>APTSimulator!$P38</f>
        <v>3</v>
      </c>
      <c r="D45" s="93">
        <f t="shared" si="5"/>
        <v>3.2375750955761879</v>
      </c>
      <c r="E45" s="86">
        <f>INDEX('UmfrageWerte berechnung'!$A:$Z, MATCH(A$3, 'UmfrageWerte berechnung'!$A:$A, 0), MATCH($K45, 'UmfrageWerte berechnung'!$1:$1, 0))</f>
        <v>1.3</v>
      </c>
      <c r="F45" s="84">
        <f t="shared" si="6"/>
        <v>5.07</v>
      </c>
      <c r="G45" s="84">
        <f t="shared" si="7"/>
        <v>3.9000000000000004</v>
      </c>
      <c r="H45" s="84">
        <f t="shared" si="46"/>
        <v>1.079191698525396</v>
      </c>
      <c r="I45" s="93"/>
      <c r="K45" s="93" t="s">
        <v>234</v>
      </c>
      <c r="L45"/>
      <c r="M45" s="21"/>
      <c r="N45" s="121">
        <f>APTSimulator!$P38</f>
        <v>3</v>
      </c>
      <c r="O45" s="93">
        <f t="shared" si="47"/>
        <v>2.8148148148148149</v>
      </c>
      <c r="P45" s="86">
        <f>INDEX('UmfrageWerte berechnung'!$A:$Z, MATCH(L$3, 'UmfrageWerte berechnung'!$A:$A, 0), MATCH($K45, 'UmfrageWerte berechnung'!$1:$1, 0))</f>
        <v>1.0625</v>
      </c>
      <c r="Q45" s="84">
        <f t="shared" si="48"/>
        <v>3.38671875</v>
      </c>
      <c r="R45" s="84">
        <f t="shared" si="49"/>
        <v>3.1875</v>
      </c>
      <c r="S45" s="84">
        <f t="shared" si="50"/>
        <v>0.93827160493827166</v>
      </c>
      <c r="V45" s="21"/>
      <c r="W45" s="121">
        <f>APTSimulator!$P38</f>
        <v>3</v>
      </c>
      <c r="X45" s="93">
        <f t="shared" si="51"/>
        <v>3.0170132325141799</v>
      </c>
      <c r="Y45" s="86">
        <f>INDEX('UmfrageWerte berechnung'!$A:$Z, MATCH(U$3, 'UmfrageWerte berechnung'!$A:$A, 0), MATCH($K45, 'UmfrageWerte berechnung'!$1:$1, 0))</f>
        <v>1.1666666666666667</v>
      </c>
      <c r="Z45" s="84">
        <f t="shared" si="52"/>
        <v>4.0833333333333339</v>
      </c>
      <c r="AA45" s="84">
        <f t="shared" si="53"/>
        <v>3.5</v>
      </c>
      <c r="AB45" s="84">
        <f t="shared" si="54"/>
        <v>1.0056710775047266</v>
      </c>
      <c r="AE45" s="21"/>
      <c r="AF45" s="121">
        <f>APTSimulator!$P38</f>
        <v>3</v>
      </c>
      <c r="AG45" s="93">
        <f t="shared" si="55"/>
        <v>2.5152838427947604</v>
      </c>
      <c r="AH45" s="86">
        <f>INDEX('UmfrageWerte berechnung'!$A:$Z, MATCH(AD$3, 'UmfrageWerte berechnung'!$A:$A, 0), MATCH($K45, 'UmfrageWerte berechnung'!$1:$1, 0))</f>
        <v>1</v>
      </c>
      <c r="AI45" s="84">
        <f t="shared" si="56"/>
        <v>3</v>
      </c>
      <c r="AJ45" s="84">
        <f t="shared" si="57"/>
        <v>3</v>
      </c>
      <c r="AK45" s="84">
        <f t="shared" si="58"/>
        <v>0.83842794759825345</v>
      </c>
      <c r="AL45" s="66"/>
      <c r="AN45" s="21"/>
      <c r="AO45" s="121">
        <f>APTSimulator!$P38</f>
        <v>3</v>
      </c>
      <c r="AP45" s="93">
        <f t="shared" si="59"/>
        <v>3.3623595505617976</v>
      </c>
      <c r="AQ45" s="86">
        <f>INDEX('UmfrageWerte berechnung'!$A:$Z, MATCH(AM$3, 'UmfrageWerte berechnung'!$A:$A, 0), MATCH($K45, 'UmfrageWerte berechnung'!$1:$1, 0))</f>
        <v>1.3125</v>
      </c>
      <c r="AR45" s="84">
        <f t="shared" si="60"/>
        <v>5.16796875</v>
      </c>
      <c r="AS45" s="84">
        <f t="shared" si="61"/>
        <v>3.9375</v>
      </c>
      <c r="AT45" s="84">
        <f t="shared" si="62"/>
        <v>1.1207865168539326</v>
      </c>
    </row>
    <row r="46" spans="2:46">
      <c r="B46" s="22"/>
      <c r="C46" s="122">
        <f>APTSimulator!$P39</f>
        <v>3</v>
      </c>
      <c r="D46" s="84">
        <f t="shared" si="5"/>
        <v>1.618787547788094</v>
      </c>
      <c r="E46" s="84">
        <f>INDEX('UmfrageWerte berechnung'!$A:$Z, MATCH(A$3, 'UmfrageWerte berechnung'!$A:$A, 0), MATCH($K46, 'UmfrageWerte berechnung'!$1:$1, 0))</f>
        <v>0.65</v>
      </c>
      <c r="F46" s="86">
        <f t="shared" si="6"/>
        <v>1.2675000000000001</v>
      </c>
      <c r="G46" s="84">
        <f t="shared" si="7"/>
        <v>1.9500000000000002</v>
      </c>
      <c r="H46" s="84">
        <f t="shared" si="46"/>
        <v>0.53959584926269799</v>
      </c>
      <c r="I46" s="93"/>
      <c r="K46" s="93" t="s">
        <v>235</v>
      </c>
      <c r="L46"/>
      <c r="M46" s="22"/>
      <c r="N46" s="122">
        <f>APTSimulator!$P39</f>
        <v>3</v>
      </c>
      <c r="O46" s="84">
        <f t="shared" si="47"/>
        <v>1.6557734204793029</v>
      </c>
      <c r="P46" s="84">
        <f>INDEX('UmfrageWerte berechnung'!$A:$Z, MATCH(L$3, 'UmfrageWerte berechnung'!$A:$A, 0), MATCH($K46, 'UmfrageWerte berechnung'!$1:$1, 0))</f>
        <v>0.625</v>
      </c>
      <c r="Q46" s="86">
        <f t="shared" si="48"/>
        <v>1.171875</v>
      </c>
      <c r="R46" s="84">
        <f t="shared" si="49"/>
        <v>1.875</v>
      </c>
      <c r="S46" s="84">
        <f t="shared" si="50"/>
        <v>0.55192447349310092</v>
      </c>
      <c r="V46" s="22"/>
      <c r="W46" s="122">
        <f>APTSimulator!$P39</f>
        <v>3</v>
      </c>
      <c r="X46" s="84">
        <f t="shared" si="51"/>
        <v>1.5085066162570899</v>
      </c>
      <c r="Y46" s="84">
        <f>INDEX('UmfrageWerte berechnung'!$A:$Z, MATCH(U$3, 'UmfrageWerte berechnung'!$A:$A, 0), MATCH($K46, 'UmfrageWerte berechnung'!$1:$1, 0))</f>
        <v>0.58333333333333337</v>
      </c>
      <c r="Z46" s="86">
        <f t="shared" si="52"/>
        <v>1.0208333333333335</v>
      </c>
      <c r="AA46" s="84">
        <f t="shared" si="53"/>
        <v>1.75</v>
      </c>
      <c r="AB46" s="84">
        <f t="shared" si="54"/>
        <v>0.50283553875236331</v>
      </c>
      <c r="AE46" s="22"/>
      <c r="AF46" s="122">
        <f>APTSimulator!$P39</f>
        <v>3</v>
      </c>
      <c r="AG46" s="84">
        <f t="shared" si="55"/>
        <v>1.2576419213973802</v>
      </c>
      <c r="AH46" s="84">
        <f>INDEX('UmfrageWerte berechnung'!$A:$Z, MATCH(AD$3, 'UmfrageWerte berechnung'!$A:$A, 0), MATCH($K46, 'UmfrageWerte berechnung'!$1:$1, 0))</f>
        <v>0.5</v>
      </c>
      <c r="AI46" s="86">
        <f t="shared" si="56"/>
        <v>0.75</v>
      </c>
      <c r="AJ46" s="84">
        <f t="shared" si="57"/>
        <v>1.5</v>
      </c>
      <c r="AK46" s="84">
        <f t="shared" si="58"/>
        <v>0.41921397379912673</v>
      </c>
      <c r="AL46" s="66"/>
      <c r="AN46" s="22"/>
      <c r="AO46" s="122">
        <f>APTSimulator!$P39</f>
        <v>3</v>
      </c>
      <c r="AP46" s="84">
        <f t="shared" si="59"/>
        <v>1.2808988764044944</v>
      </c>
      <c r="AQ46" s="84">
        <f>INDEX('UmfrageWerte berechnung'!$A:$Z, MATCH(AM$3, 'UmfrageWerte berechnung'!$A:$A, 0), MATCH($K46, 'UmfrageWerte berechnung'!$1:$1, 0))</f>
        <v>0.5</v>
      </c>
      <c r="AR46" s="86">
        <f t="shared" si="60"/>
        <v>0.75</v>
      </c>
      <c r="AS46" s="84">
        <f t="shared" si="61"/>
        <v>1.5</v>
      </c>
      <c r="AT46" s="84">
        <f t="shared" si="62"/>
        <v>0.42696629213483145</v>
      </c>
    </row>
    <row r="47" spans="2:46">
      <c r="B47" t="s">
        <v>475</v>
      </c>
      <c r="C47" s="77">
        <f t="shared" ref="C47:H47" si="63">SUM(C32:C46)</f>
        <v>24</v>
      </c>
      <c r="D47" s="69">
        <f t="shared" si="63"/>
        <v>22.41398143091207</v>
      </c>
      <c r="E47" s="90">
        <f t="shared" si="63"/>
        <v>17.05</v>
      </c>
      <c r="F47" s="90">
        <f t="shared" si="63"/>
        <v>31.47</v>
      </c>
      <c r="G47" s="85">
        <f t="shared" si="63"/>
        <v>26.999999999999996</v>
      </c>
      <c r="H47" s="85">
        <f t="shared" si="63"/>
        <v>14.154014199890769</v>
      </c>
      <c r="I47" s="93"/>
      <c r="K47" s="93">
        <v>0</v>
      </c>
      <c r="L47"/>
      <c r="M47" t="s">
        <v>475</v>
      </c>
      <c r="N47" s="77">
        <f t="shared" ref="N47:S47" si="64">SUM(N32:N46)</f>
        <v>24</v>
      </c>
      <c r="O47" s="69">
        <f t="shared" si="64"/>
        <v>23.180827886710244</v>
      </c>
      <c r="P47" s="90">
        <f t="shared" si="64"/>
        <v>16.3125</v>
      </c>
      <c r="Q47" s="90">
        <f t="shared" si="64"/>
        <v>29.6015625</v>
      </c>
      <c r="R47" s="85">
        <f t="shared" si="64"/>
        <v>26.25</v>
      </c>
      <c r="S47" s="85">
        <f t="shared" si="64"/>
        <v>14.405228758169935</v>
      </c>
      <c r="V47" t="s">
        <v>475</v>
      </c>
      <c r="W47" s="77">
        <f t="shared" ref="W47:AB47" si="65">SUM(W32:W46)</f>
        <v>24</v>
      </c>
      <c r="X47" s="69">
        <f t="shared" si="65"/>
        <v>22.196597353497182</v>
      </c>
      <c r="Y47" s="90">
        <f t="shared" si="65"/>
        <v>16.083333333333336</v>
      </c>
      <c r="Z47" s="90">
        <f t="shared" si="65"/>
        <v>28.479166666666668</v>
      </c>
      <c r="AA47" s="85">
        <f t="shared" si="65"/>
        <v>25.75</v>
      </c>
      <c r="AB47" s="85">
        <f t="shared" si="65"/>
        <v>13.863894139886588</v>
      </c>
      <c r="AE47" t="s">
        <v>475</v>
      </c>
      <c r="AF47" s="77">
        <f t="shared" ref="AF47:AK47" si="66">SUM(AF32:AF46)</f>
        <v>24</v>
      </c>
      <c r="AG47" s="69">
        <f t="shared" si="66"/>
        <v>20.751091703056773</v>
      </c>
      <c r="AH47" s="90">
        <f t="shared" si="66"/>
        <v>15.875</v>
      </c>
      <c r="AI47" s="90">
        <f t="shared" si="66"/>
        <v>26.8125</v>
      </c>
      <c r="AJ47" s="85">
        <f t="shared" si="66"/>
        <v>24.75</v>
      </c>
      <c r="AK47" s="85">
        <f t="shared" si="66"/>
        <v>13.310043668122272</v>
      </c>
      <c r="AL47" s="66"/>
      <c r="AN47" t="s">
        <v>475</v>
      </c>
      <c r="AO47" s="77">
        <f t="shared" ref="AO47:AT47" si="67">SUM(AO32:AO46)</f>
        <v>24</v>
      </c>
      <c r="AP47" s="69">
        <f t="shared" si="67"/>
        <v>21.615168539325843</v>
      </c>
      <c r="AQ47" s="90">
        <f t="shared" si="67"/>
        <v>15.9375</v>
      </c>
      <c r="AR47" s="90">
        <f t="shared" si="67"/>
        <v>28.37109375</v>
      </c>
      <c r="AS47" s="85">
        <f t="shared" si="67"/>
        <v>25.3125</v>
      </c>
      <c r="AT47" s="85">
        <f t="shared" si="67"/>
        <v>13.609550561797755</v>
      </c>
    </row>
    <row r="48" spans="2:46">
      <c r="B48" t="s">
        <v>476</v>
      </c>
      <c r="C48" s="57">
        <v>42</v>
      </c>
      <c r="D48" s="89"/>
      <c r="E48" s="96">
        <f>COUNT(E32:E46)*5</f>
        <v>75</v>
      </c>
      <c r="F48" s="89">
        <f>C48*5^2</f>
        <v>1050</v>
      </c>
      <c r="G48" s="87">
        <f>C48*1.5</f>
        <v>63</v>
      </c>
      <c r="H48" s="87"/>
      <c r="I48" s="93"/>
      <c r="K48" s="93">
        <v>0</v>
      </c>
      <c r="L48"/>
      <c r="M48" t="s">
        <v>476</v>
      </c>
      <c r="N48" s="57">
        <v>42</v>
      </c>
      <c r="O48" s="89"/>
      <c r="P48" s="96">
        <f>COUNT(P32:P46)*5</f>
        <v>75</v>
      </c>
      <c r="Q48" s="89">
        <f>N48*5^2</f>
        <v>1050</v>
      </c>
      <c r="R48" s="87">
        <f>N48*1.5</f>
        <v>63</v>
      </c>
      <c r="S48" s="87"/>
      <c r="V48" t="s">
        <v>476</v>
      </c>
      <c r="W48" s="57">
        <v>42</v>
      </c>
      <c r="X48" s="89"/>
      <c r="Y48" s="96">
        <f>COUNT(Y32:Y46)*5</f>
        <v>75</v>
      </c>
      <c r="Z48" s="89">
        <f>W48*5^2</f>
        <v>1050</v>
      </c>
      <c r="AA48" s="87">
        <f>W48*1.5</f>
        <v>63</v>
      </c>
      <c r="AB48" s="87"/>
      <c r="AE48" t="s">
        <v>476</v>
      </c>
      <c r="AF48" s="57">
        <v>42</v>
      </c>
      <c r="AG48" s="89"/>
      <c r="AH48" s="96">
        <f>COUNT(AH32:AH46)*5</f>
        <v>75</v>
      </c>
      <c r="AI48" s="89">
        <f>AF48*5^2</f>
        <v>1050</v>
      </c>
      <c r="AJ48" s="87">
        <f>AF48*1.5</f>
        <v>63</v>
      </c>
      <c r="AK48" s="87"/>
      <c r="AL48" s="57"/>
      <c r="AN48" t="s">
        <v>476</v>
      </c>
      <c r="AO48" s="57">
        <v>42</v>
      </c>
      <c r="AP48" s="89"/>
      <c r="AQ48" s="96">
        <f>COUNT(AQ32:AQ46)*5</f>
        <v>75</v>
      </c>
      <c r="AR48" s="89">
        <f>AO48*5^2</f>
        <v>1050</v>
      </c>
      <c r="AS48" s="87">
        <f>AO48*1.5</f>
        <v>63</v>
      </c>
      <c r="AT48" s="87"/>
    </row>
    <row r="49" spans="1:46">
      <c r="C49" s="91"/>
      <c r="D49" s="86"/>
      <c r="H49" s="84"/>
      <c r="I49" s="93"/>
      <c r="K49" s="93">
        <v>0</v>
      </c>
      <c r="L49"/>
      <c r="N49" s="91"/>
      <c r="O49" s="86"/>
      <c r="P49" s="93"/>
      <c r="Q49" s="86"/>
      <c r="R49" s="84"/>
      <c r="S49" s="84"/>
      <c r="W49" s="91"/>
      <c r="X49" s="86"/>
      <c r="Y49" s="93"/>
      <c r="Z49" s="86"/>
      <c r="AA49" s="84"/>
      <c r="AB49" s="84"/>
      <c r="AF49" s="91"/>
      <c r="AG49" s="86"/>
      <c r="AH49" s="93"/>
      <c r="AI49" s="86"/>
      <c r="AJ49" s="84"/>
      <c r="AK49" s="84"/>
      <c r="AL49" s="57"/>
      <c r="AO49" s="91"/>
      <c r="AP49" s="86"/>
      <c r="AQ49" s="93"/>
      <c r="AR49" s="86"/>
      <c r="AS49" s="84"/>
      <c r="AT49" s="84"/>
    </row>
    <row r="50" spans="1:46">
      <c r="C50" s="57"/>
      <c r="D50" s="86"/>
      <c r="H50" s="84"/>
      <c r="I50" s="93"/>
      <c r="K50" s="93">
        <v>0</v>
      </c>
      <c r="L50"/>
      <c r="N50" s="57"/>
      <c r="O50" s="86"/>
      <c r="P50" s="93"/>
      <c r="Q50" s="86"/>
      <c r="R50" s="84"/>
      <c r="S50" s="84"/>
      <c r="W50" s="57"/>
      <c r="X50" s="86"/>
      <c r="Y50" s="93"/>
      <c r="Z50" s="86"/>
      <c r="AA50" s="84"/>
      <c r="AB50" s="84"/>
      <c r="AF50" s="57"/>
      <c r="AG50" s="86"/>
      <c r="AH50" s="93"/>
      <c r="AI50" s="86"/>
      <c r="AJ50" s="84"/>
      <c r="AK50" s="84"/>
      <c r="AL50" s="57"/>
      <c r="AO50" s="57"/>
      <c r="AP50" s="86"/>
      <c r="AQ50" s="93"/>
      <c r="AR50" s="86"/>
      <c r="AS50" s="84"/>
      <c r="AT50" s="84"/>
    </row>
    <row r="51" spans="1:46">
      <c r="C51" s="57"/>
      <c r="D51" s="86"/>
      <c r="H51" s="84"/>
      <c r="I51" s="93"/>
      <c r="K51" s="93">
        <v>0</v>
      </c>
      <c r="L51"/>
      <c r="N51" s="57"/>
      <c r="O51" s="86"/>
      <c r="P51" s="93"/>
      <c r="Q51" s="86"/>
      <c r="R51" s="84"/>
      <c r="S51" s="84"/>
      <c r="W51" s="57"/>
      <c r="X51" s="86"/>
      <c r="Y51" s="93"/>
      <c r="Z51" s="86"/>
      <c r="AA51" s="84"/>
      <c r="AB51" s="84"/>
      <c r="AF51" s="57"/>
      <c r="AG51" s="86"/>
      <c r="AH51" s="93"/>
      <c r="AI51" s="86"/>
      <c r="AJ51" s="84"/>
      <c r="AK51" s="84"/>
      <c r="AL51" s="57"/>
      <c r="AO51" s="57"/>
      <c r="AP51" s="86"/>
      <c r="AQ51" s="93"/>
      <c r="AR51" s="86"/>
      <c r="AS51" s="84"/>
      <c r="AT51" s="84"/>
    </row>
    <row r="52" spans="1:46" ht="21">
      <c r="A52" s="19" t="s">
        <v>66</v>
      </c>
      <c r="B52" s="16"/>
      <c r="C52" s="120">
        <f>APTSimulator!$P42</f>
        <v>3</v>
      </c>
      <c r="D52" s="85">
        <f t="shared" si="5"/>
        <v>3.2375750955761879</v>
      </c>
      <c r="E52" s="85">
        <f>INDEX('UmfrageWerte berechnung'!$A:$Z, MATCH(A$3, 'UmfrageWerte berechnung'!$A:$A, 0), MATCH($K52, 'UmfrageWerte berechnung'!$1:$1, 0))</f>
        <v>1.3</v>
      </c>
      <c r="F52" s="90">
        <f t="shared" si="6"/>
        <v>5.07</v>
      </c>
      <c r="G52" s="85">
        <f t="shared" si="7"/>
        <v>3.9000000000000004</v>
      </c>
      <c r="H52" s="85">
        <f t="shared" ref="H52:H70" si="68">E52/(H$120/H$119)</f>
        <v>1.079191698525396</v>
      </c>
      <c r="I52" s="93"/>
      <c r="K52" s="93" t="s">
        <v>236</v>
      </c>
      <c r="L52" s="19" t="s">
        <v>66</v>
      </c>
      <c r="M52" s="16"/>
      <c r="N52" s="120">
        <f>APTSimulator!$P42</f>
        <v>3</v>
      </c>
      <c r="O52" s="85">
        <f t="shared" ref="O52:O60" si="69">S52*N52</f>
        <v>3.477124183006536</v>
      </c>
      <c r="P52" s="85">
        <f>INDEX('UmfrageWerte berechnung'!$A:$Z, MATCH(L$3, 'UmfrageWerte berechnung'!$A:$A, 0), MATCH($K52, 'UmfrageWerte berechnung'!$1:$1, 0))</f>
        <v>1.3125</v>
      </c>
      <c r="Q52" s="90">
        <f t="shared" ref="Q52:Q70" si="70">(P52^2)*N52</f>
        <v>5.16796875</v>
      </c>
      <c r="R52" s="85">
        <f t="shared" ref="R52:R70" si="71">P52*N52</f>
        <v>3.9375</v>
      </c>
      <c r="S52" s="85">
        <f t="shared" ref="S52:S70" si="72">P52/(S$120/S$119)</f>
        <v>1.159041394335512</v>
      </c>
      <c r="T52" s="19"/>
      <c r="U52" s="19" t="s">
        <v>66</v>
      </c>
      <c r="V52" s="16"/>
      <c r="W52" s="120">
        <f>APTSimulator!$P42</f>
        <v>3</v>
      </c>
      <c r="X52" s="85">
        <f t="shared" ref="X52:X60" si="73">AB52*W52</f>
        <v>3.4480151228733482</v>
      </c>
      <c r="Y52" s="85">
        <f>INDEX('UmfrageWerte berechnung'!$A:$Z, MATCH(U$3, 'UmfrageWerte berechnung'!$A:$A, 0), MATCH($K52, 'UmfrageWerte berechnung'!$1:$1, 0))</f>
        <v>1.3333333333333333</v>
      </c>
      <c r="Z52" s="90">
        <f t="shared" ref="Z52:Z70" si="74">(Y52^2)*W52</f>
        <v>5.333333333333333</v>
      </c>
      <c r="AA52" s="85">
        <f t="shared" ref="AA52:AA70" si="75">Y52*W52</f>
        <v>4</v>
      </c>
      <c r="AB52" s="85">
        <f t="shared" ref="AB52:AB70" si="76">Y52/(AB$120/AB$119)</f>
        <v>1.1493383742911161</v>
      </c>
      <c r="AD52" s="19" t="s">
        <v>66</v>
      </c>
      <c r="AE52" s="16"/>
      <c r="AF52" s="120">
        <f>APTSimulator!$P42</f>
        <v>3</v>
      </c>
      <c r="AG52" s="85">
        <f t="shared" ref="AG52:AG60" si="77">AK52*AF52</f>
        <v>3.7729257641921405</v>
      </c>
      <c r="AH52" s="85">
        <f>INDEX('UmfrageWerte berechnung'!$A:$Z, MATCH(AD$3, 'UmfrageWerte berechnung'!$A:$A, 0), MATCH($K52, 'UmfrageWerte berechnung'!$1:$1, 0))</f>
        <v>1.5</v>
      </c>
      <c r="AI52" s="90">
        <f t="shared" ref="AI52:AI70" si="78">(AH52^2)*AF52</f>
        <v>6.75</v>
      </c>
      <c r="AJ52" s="85">
        <f t="shared" ref="AJ52:AJ70" si="79">AH52*AF52</f>
        <v>4.5</v>
      </c>
      <c r="AK52" s="85">
        <f t="shared" ref="AK52:AK70" si="80">AH52/(AK$120/AK$119)</f>
        <v>1.2576419213973802</v>
      </c>
      <c r="AL52" s="66"/>
      <c r="AM52" s="19" t="s">
        <v>66</v>
      </c>
      <c r="AN52" s="16"/>
      <c r="AO52" s="120">
        <f>APTSimulator!$P42</f>
        <v>3</v>
      </c>
      <c r="AP52" s="85">
        <f t="shared" ref="AP52:AP60" si="81">AT52*AO52</f>
        <v>3.3623595505617976</v>
      </c>
      <c r="AQ52" s="85">
        <f>INDEX('UmfrageWerte berechnung'!$A:$Z, MATCH(AM$3, 'UmfrageWerte berechnung'!$A:$A, 0), MATCH($K52, 'UmfrageWerte berechnung'!$1:$1, 0))</f>
        <v>1.3125</v>
      </c>
      <c r="AR52" s="90">
        <f t="shared" ref="AR52:AR70" si="82">(AQ52^2)*AO52</f>
        <v>5.16796875</v>
      </c>
      <c r="AS52" s="85">
        <f t="shared" ref="AS52:AS70" si="83">AQ52*AO52</f>
        <v>3.9375</v>
      </c>
      <c r="AT52" s="85">
        <f t="shared" ref="AT52:AT70" si="84">AQ52/(AT$120/AT$119)</f>
        <v>1.1207865168539326</v>
      </c>
    </row>
    <row r="53" spans="1:46">
      <c r="B53" s="10"/>
      <c r="C53" s="121">
        <f>APTSimulator!$P43</f>
        <v>0</v>
      </c>
      <c r="D53" s="93">
        <f t="shared" si="5"/>
        <v>0</v>
      </c>
      <c r="E53" s="86">
        <f>INDEX('UmfrageWerte berechnung'!$A:$Z, MATCH(A$3, 'UmfrageWerte berechnung'!$A:$A, 0), MATCH($K53, 'UmfrageWerte berechnung'!$1:$1, 0))</f>
        <v>1.3</v>
      </c>
      <c r="F53" s="84">
        <f t="shared" si="6"/>
        <v>0</v>
      </c>
      <c r="G53" s="84">
        <f t="shared" si="7"/>
        <v>0</v>
      </c>
      <c r="H53" s="84">
        <f t="shared" si="68"/>
        <v>1.079191698525396</v>
      </c>
      <c r="I53" s="93"/>
      <c r="K53" s="93" t="s">
        <v>236</v>
      </c>
      <c r="L53"/>
      <c r="M53" s="10"/>
      <c r="N53" s="121">
        <f>APTSimulator!$P43</f>
        <v>0</v>
      </c>
      <c r="O53" s="93">
        <f t="shared" si="69"/>
        <v>0</v>
      </c>
      <c r="P53" s="86">
        <f>INDEX('UmfrageWerte berechnung'!$A:$Z, MATCH(L$3, 'UmfrageWerte berechnung'!$A:$A, 0), MATCH($K53, 'UmfrageWerte berechnung'!$1:$1, 0))</f>
        <v>1.3125</v>
      </c>
      <c r="Q53" s="84">
        <f t="shared" si="70"/>
        <v>0</v>
      </c>
      <c r="R53" s="84">
        <f t="shared" si="71"/>
        <v>0</v>
      </c>
      <c r="S53" s="84">
        <f t="shared" si="72"/>
        <v>1.159041394335512</v>
      </c>
      <c r="V53" s="10"/>
      <c r="W53" s="121">
        <f>APTSimulator!$P43</f>
        <v>0</v>
      </c>
      <c r="X53" s="93">
        <f t="shared" si="73"/>
        <v>0</v>
      </c>
      <c r="Y53" s="86">
        <f>INDEX('UmfrageWerte berechnung'!$A:$Z, MATCH(U$3, 'UmfrageWerte berechnung'!$A:$A, 0), MATCH($K53, 'UmfrageWerte berechnung'!$1:$1, 0))</f>
        <v>1.3333333333333333</v>
      </c>
      <c r="Z53" s="84">
        <f t="shared" si="74"/>
        <v>0</v>
      </c>
      <c r="AA53" s="84">
        <f t="shared" si="75"/>
        <v>0</v>
      </c>
      <c r="AB53" s="84">
        <f t="shared" si="76"/>
        <v>1.1493383742911161</v>
      </c>
      <c r="AE53" s="10"/>
      <c r="AF53" s="121">
        <f>APTSimulator!$P43</f>
        <v>0</v>
      </c>
      <c r="AG53" s="93">
        <f t="shared" si="77"/>
        <v>0</v>
      </c>
      <c r="AH53" s="86">
        <f>INDEX('UmfrageWerte berechnung'!$A:$Z, MATCH(AD$3, 'UmfrageWerte berechnung'!$A:$A, 0), MATCH($K53, 'UmfrageWerte berechnung'!$1:$1, 0))</f>
        <v>1.5</v>
      </c>
      <c r="AI53" s="84">
        <f t="shared" si="78"/>
        <v>0</v>
      </c>
      <c r="AJ53" s="84">
        <f t="shared" si="79"/>
        <v>0</v>
      </c>
      <c r="AK53" s="84">
        <f t="shared" si="80"/>
        <v>1.2576419213973802</v>
      </c>
      <c r="AL53" s="66"/>
      <c r="AN53" s="10"/>
      <c r="AO53" s="121">
        <f>APTSimulator!$P43</f>
        <v>0</v>
      </c>
      <c r="AP53" s="93">
        <f t="shared" si="81"/>
        <v>0</v>
      </c>
      <c r="AQ53" s="86">
        <f>INDEX('UmfrageWerte berechnung'!$A:$Z, MATCH(AM$3, 'UmfrageWerte berechnung'!$A:$A, 0), MATCH($K53, 'UmfrageWerte berechnung'!$1:$1, 0))</f>
        <v>1.3125</v>
      </c>
      <c r="AR53" s="84">
        <f t="shared" si="82"/>
        <v>0</v>
      </c>
      <c r="AS53" s="84">
        <f t="shared" si="83"/>
        <v>0</v>
      </c>
      <c r="AT53" s="84">
        <f t="shared" si="84"/>
        <v>1.1207865168539326</v>
      </c>
    </row>
    <row r="54" spans="1:46">
      <c r="B54" s="10"/>
      <c r="C54" s="121">
        <f>APTSimulator!$P44</f>
        <v>3</v>
      </c>
      <c r="D54" s="93">
        <f t="shared" si="5"/>
        <v>3.2375750955761879</v>
      </c>
      <c r="E54" s="86">
        <f>INDEX('UmfrageWerte berechnung'!$A:$Z, MATCH(A$3, 'UmfrageWerte berechnung'!$A:$A, 0), MATCH($K54, 'UmfrageWerte berechnung'!$1:$1, 0))</f>
        <v>1.3</v>
      </c>
      <c r="F54" s="84">
        <f t="shared" si="6"/>
        <v>5.07</v>
      </c>
      <c r="G54" s="84">
        <f t="shared" si="7"/>
        <v>3.9000000000000004</v>
      </c>
      <c r="H54" s="84">
        <f t="shared" si="68"/>
        <v>1.079191698525396</v>
      </c>
      <c r="I54" s="93"/>
      <c r="K54" s="93" t="s">
        <v>236</v>
      </c>
      <c r="L54"/>
      <c r="M54" s="10"/>
      <c r="N54" s="121">
        <f>APTSimulator!$P44</f>
        <v>3</v>
      </c>
      <c r="O54" s="93">
        <f t="shared" si="69"/>
        <v>3.477124183006536</v>
      </c>
      <c r="P54" s="86">
        <f>INDEX('UmfrageWerte berechnung'!$A:$Z, MATCH(L$3, 'UmfrageWerte berechnung'!$A:$A, 0), MATCH($K54, 'UmfrageWerte berechnung'!$1:$1, 0))</f>
        <v>1.3125</v>
      </c>
      <c r="Q54" s="84">
        <f t="shared" si="70"/>
        <v>5.16796875</v>
      </c>
      <c r="R54" s="84">
        <f t="shared" si="71"/>
        <v>3.9375</v>
      </c>
      <c r="S54" s="84">
        <f t="shared" si="72"/>
        <v>1.159041394335512</v>
      </c>
      <c r="V54" s="10"/>
      <c r="W54" s="121">
        <f>APTSimulator!$P44</f>
        <v>3</v>
      </c>
      <c r="X54" s="93">
        <f t="shared" si="73"/>
        <v>3.4480151228733482</v>
      </c>
      <c r="Y54" s="86">
        <f>INDEX('UmfrageWerte berechnung'!$A:$Z, MATCH(U$3, 'UmfrageWerte berechnung'!$A:$A, 0), MATCH($K54, 'UmfrageWerte berechnung'!$1:$1, 0))</f>
        <v>1.3333333333333333</v>
      </c>
      <c r="Z54" s="84">
        <f t="shared" si="74"/>
        <v>5.333333333333333</v>
      </c>
      <c r="AA54" s="84">
        <f t="shared" si="75"/>
        <v>4</v>
      </c>
      <c r="AB54" s="84">
        <f t="shared" si="76"/>
        <v>1.1493383742911161</v>
      </c>
      <c r="AE54" s="10"/>
      <c r="AF54" s="121">
        <f>APTSimulator!$P44</f>
        <v>3</v>
      </c>
      <c r="AG54" s="93">
        <f t="shared" si="77"/>
        <v>3.7729257641921405</v>
      </c>
      <c r="AH54" s="86">
        <f>INDEX('UmfrageWerte berechnung'!$A:$Z, MATCH(AD$3, 'UmfrageWerte berechnung'!$A:$A, 0), MATCH($K54, 'UmfrageWerte berechnung'!$1:$1, 0))</f>
        <v>1.5</v>
      </c>
      <c r="AI54" s="84">
        <f t="shared" si="78"/>
        <v>6.75</v>
      </c>
      <c r="AJ54" s="84">
        <f t="shared" si="79"/>
        <v>4.5</v>
      </c>
      <c r="AK54" s="84">
        <f t="shared" si="80"/>
        <v>1.2576419213973802</v>
      </c>
      <c r="AL54" s="66"/>
      <c r="AN54" s="10"/>
      <c r="AO54" s="121">
        <f>APTSimulator!$P44</f>
        <v>3</v>
      </c>
      <c r="AP54" s="93">
        <f t="shared" si="81"/>
        <v>3.3623595505617976</v>
      </c>
      <c r="AQ54" s="86">
        <f>INDEX('UmfrageWerte berechnung'!$A:$Z, MATCH(AM$3, 'UmfrageWerte berechnung'!$A:$A, 0), MATCH($K54, 'UmfrageWerte berechnung'!$1:$1, 0))</f>
        <v>1.3125</v>
      </c>
      <c r="AR54" s="84">
        <f t="shared" si="82"/>
        <v>5.16796875</v>
      </c>
      <c r="AS54" s="84">
        <f t="shared" si="83"/>
        <v>3.9375</v>
      </c>
      <c r="AT54" s="84">
        <f t="shared" si="84"/>
        <v>1.1207865168539326</v>
      </c>
    </row>
    <row r="55" spans="1:46">
      <c r="B55" s="4"/>
      <c r="C55" s="121">
        <f>APTSimulator!$P45</f>
        <v>3</v>
      </c>
      <c r="D55" s="93">
        <f t="shared" si="5"/>
        <v>2.3659202621518296</v>
      </c>
      <c r="E55" s="86">
        <f>INDEX('UmfrageWerte berechnung'!$A:$Z, MATCH(A$3, 'UmfrageWerte berechnung'!$A:$A, 0), MATCH($K55, 'UmfrageWerte berechnung'!$1:$1, 0))</f>
        <v>0.95</v>
      </c>
      <c r="F55" s="84">
        <f t="shared" si="6"/>
        <v>2.7075</v>
      </c>
      <c r="G55" s="84">
        <f t="shared" si="7"/>
        <v>2.8499999999999996</v>
      </c>
      <c r="H55" s="84">
        <f t="shared" si="68"/>
        <v>0.7886400873839432</v>
      </c>
      <c r="I55" s="93"/>
      <c r="K55" s="93" t="s">
        <v>237</v>
      </c>
      <c r="L55"/>
      <c r="M55" s="4"/>
      <c r="N55" s="121">
        <f>APTSimulator!$P45</f>
        <v>3</v>
      </c>
      <c r="O55" s="93">
        <f t="shared" si="69"/>
        <v>2.4836601307189543</v>
      </c>
      <c r="P55" s="86">
        <f>INDEX('UmfrageWerte berechnung'!$A:$Z, MATCH(L$3, 'UmfrageWerte berechnung'!$A:$A, 0), MATCH($K55, 'UmfrageWerte berechnung'!$1:$1, 0))</f>
        <v>0.9375</v>
      </c>
      <c r="Q55" s="84">
        <f t="shared" si="70"/>
        <v>2.63671875</v>
      </c>
      <c r="R55" s="84">
        <f t="shared" si="71"/>
        <v>2.8125</v>
      </c>
      <c r="S55" s="84">
        <f t="shared" si="72"/>
        <v>0.82788671023965144</v>
      </c>
      <c r="V55" s="4"/>
      <c r="W55" s="121">
        <f>APTSimulator!$P45</f>
        <v>3</v>
      </c>
      <c r="X55" s="93">
        <f t="shared" si="73"/>
        <v>1.9395085066162583</v>
      </c>
      <c r="Y55" s="86">
        <f>INDEX('UmfrageWerte berechnung'!$A:$Z, MATCH(U$3, 'UmfrageWerte berechnung'!$A:$A, 0), MATCH($K55, 'UmfrageWerte berechnung'!$1:$1, 0))</f>
        <v>0.75</v>
      </c>
      <c r="Z55" s="84">
        <f t="shared" si="74"/>
        <v>1.6875</v>
      </c>
      <c r="AA55" s="84">
        <f t="shared" si="75"/>
        <v>2.25</v>
      </c>
      <c r="AB55" s="84">
        <f t="shared" si="76"/>
        <v>0.64650283553875276</v>
      </c>
      <c r="AE55" s="4"/>
      <c r="AF55" s="121">
        <f>APTSimulator!$P45</f>
        <v>3</v>
      </c>
      <c r="AG55" s="93">
        <f t="shared" si="77"/>
        <v>2.5152838427947604</v>
      </c>
      <c r="AH55" s="86">
        <f>INDEX('UmfrageWerte berechnung'!$A:$Z, MATCH(AD$3, 'UmfrageWerte berechnung'!$A:$A, 0), MATCH($K55, 'UmfrageWerte berechnung'!$1:$1, 0))</f>
        <v>1</v>
      </c>
      <c r="AI55" s="84">
        <f t="shared" si="78"/>
        <v>3</v>
      </c>
      <c r="AJ55" s="84">
        <f t="shared" si="79"/>
        <v>3</v>
      </c>
      <c r="AK55" s="84">
        <f t="shared" si="80"/>
        <v>0.83842794759825345</v>
      </c>
      <c r="AL55" s="66"/>
      <c r="AN55" s="4"/>
      <c r="AO55" s="121">
        <f>APTSimulator!$P45</f>
        <v>3</v>
      </c>
      <c r="AP55" s="93">
        <f t="shared" si="81"/>
        <v>1.76123595505618</v>
      </c>
      <c r="AQ55" s="86">
        <f>INDEX('UmfrageWerte berechnung'!$A:$Z, MATCH(AM$3, 'UmfrageWerte berechnung'!$A:$A, 0), MATCH($K55, 'UmfrageWerte berechnung'!$1:$1, 0))</f>
        <v>0.6875</v>
      </c>
      <c r="AR55" s="84">
        <f t="shared" si="82"/>
        <v>1.41796875</v>
      </c>
      <c r="AS55" s="84">
        <f t="shared" si="83"/>
        <v>2.0625</v>
      </c>
      <c r="AT55" s="84">
        <f t="shared" si="84"/>
        <v>0.5870786516853933</v>
      </c>
    </row>
    <row r="56" spans="1:46">
      <c r="B56" s="4"/>
      <c r="C56" s="121">
        <f>APTSimulator!$P46</f>
        <v>1</v>
      </c>
      <c r="D56" s="93">
        <f t="shared" si="5"/>
        <v>0.7886400873839432</v>
      </c>
      <c r="E56" s="86">
        <f>INDEX('UmfrageWerte berechnung'!$A:$Z, MATCH(A$3, 'UmfrageWerte berechnung'!$A:$A, 0), MATCH($K56, 'UmfrageWerte berechnung'!$1:$1, 0))</f>
        <v>0.95</v>
      </c>
      <c r="F56" s="84">
        <f t="shared" si="6"/>
        <v>0.90249999999999997</v>
      </c>
      <c r="G56" s="84">
        <f t="shared" si="7"/>
        <v>0.95</v>
      </c>
      <c r="H56" s="84">
        <f t="shared" si="68"/>
        <v>0.7886400873839432</v>
      </c>
      <c r="I56" s="93"/>
      <c r="K56" s="93" t="s">
        <v>237</v>
      </c>
      <c r="L56"/>
      <c r="M56" s="4"/>
      <c r="N56" s="121">
        <f>APTSimulator!$P46</f>
        <v>1</v>
      </c>
      <c r="O56" s="93">
        <f t="shared" si="69"/>
        <v>0.82788671023965144</v>
      </c>
      <c r="P56" s="86">
        <f>INDEX('UmfrageWerte berechnung'!$A:$Z, MATCH(L$3, 'UmfrageWerte berechnung'!$A:$A, 0), MATCH($K56, 'UmfrageWerte berechnung'!$1:$1, 0))</f>
        <v>0.9375</v>
      </c>
      <c r="Q56" s="84">
        <f t="shared" si="70"/>
        <v>0.87890625</v>
      </c>
      <c r="R56" s="84">
        <f t="shared" si="71"/>
        <v>0.9375</v>
      </c>
      <c r="S56" s="84">
        <f t="shared" si="72"/>
        <v>0.82788671023965144</v>
      </c>
      <c r="V56" s="4"/>
      <c r="W56" s="121">
        <f>APTSimulator!$P46</f>
        <v>1</v>
      </c>
      <c r="X56" s="93">
        <f t="shared" si="73"/>
        <v>0.64650283553875276</v>
      </c>
      <c r="Y56" s="86">
        <f>INDEX('UmfrageWerte berechnung'!$A:$Z, MATCH(U$3, 'UmfrageWerte berechnung'!$A:$A, 0), MATCH($K56, 'UmfrageWerte berechnung'!$1:$1, 0))</f>
        <v>0.75</v>
      </c>
      <c r="Z56" s="84">
        <f t="shared" si="74"/>
        <v>0.5625</v>
      </c>
      <c r="AA56" s="84">
        <f t="shared" si="75"/>
        <v>0.75</v>
      </c>
      <c r="AB56" s="84">
        <f t="shared" si="76"/>
        <v>0.64650283553875276</v>
      </c>
      <c r="AE56" s="4"/>
      <c r="AF56" s="121">
        <f>APTSimulator!$P46</f>
        <v>1</v>
      </c>
      <c r="AG56" s="93">
        <f t="shared" si="77"/>
        <v>0.83842794759825345</v>
      </c>
      <c r="AH56" s="86">
        <f>INDEX('UmfrageWerte berechnung'!$A:$Z, MATCH(AD$3, 'UmfrageWerte berechnung'!$A:$A, 0), MATCH($K56, 'UmfrageWerte berechnung'!$1:$1, 0))</f>
        <v>1</v>
      </c>
      <c r="AI56" s="84">
        <f t="shared" si="78"/>
        <v>1</v>
      </c>
      <c r="AJ56" s="84">
        <f t="shared" si="79"/>
        <v>1</v>
      </c>
      <c r="AK56" s="84">
        <f t="shared" si="80"/>
        <v>0.83842794759825345</v>
      </c>
      <c r="AL56" s="66"/>
      <c r="AN56" s="4"/>
      <c r="AO56" s="121">
        <f>APTSimulator!$P46</f>
        <v>1</v>
      </c>
      <c r="AP56" s="93">
        <f t="shared" si="81"/>
        <v>0.5870786516853933</v>
      </c>
      <c r="AQ56" s="86">
        <f>INDEX('UmfrageWerte berechnung'!$A:$Z, MATCH(AM$3, 'UmfrageWerte berechnung'!$A:$A, 0), MATCH($K56, 'UmfrageWerte berechnung'!$1:$1, 0))</f>
        <v>0.6875</v>
      </c>
      <c r="AR56" s="84">
        <f t="shared" si="82"/>
        <v>0.47265625</v>
      </c>
      <c r="AS56" s="84">
        <f t="shared" si="83"/>
        <v>0.6875</v>
      </c>
      <c r="AT56" s="84">
        <f t="shared" si="84"/>
        <v>0.5870786516853933</v>
      </c>
    </row>
    <row r="57" spans="1:46">
      <c r="B57" s="12"/>
      <c r="C57" s="121">
        <f>APTSimulator!$P47</f>
        <v>0</v>
      </c>
      <c r="D57" s="93">
        <f t="shared" si="5"/>
        <v>0</v>
      </c>
      <c r="E57" s="86">
        <f>INDEX('UmfrageWerte berechnung'!$A:$Z, MATCH(A$3, 'UmfrageWerte berechnung'!$A:$A, 0), MATCH($K57, 'UmfrageWerte berechnung'!$1:$1, 0))</f>
        <v>1</v>
      </c>
      <c r="F57" s="84">
        <f t="shared" si="6"/>
        <v>0</v>
      </c>
      <c r="G57" s="84">
        <f t="shared" si="7"/>
        <v>0</v>
      </c>
      <c r="H57" s="84">
        <f t="shared" si="68"/>
        <v>0.83014746040415077</v>
      </c>
      <c r="I57" s="93"/>
      <c r="K57" s="93" t="s">
        <v>238</v>
      </c>
      <c r="L57"/>
      <c r="M57" s="12"/>
      <c r="N57" s="121">
        <f>APTSimulator!$P47</f>
        <v>0</v>
      </c>
      <c r="O57" s="93">
        <f t="shared" si="69"/>
        <v>0</v>
      </c>
      <c r="P57" s="86">
        <f>INDEX('UmfrageWerte berechnung'!$A:$Z, MATCH(L$3, 'UmfrageWerte berechnung'!$A:$A, 0), MATCH($K57, 'UmfrageWerte berechnung'!$1:$1, 0))</f>
        <v>1.0625</v>
      </c>
      <c r="Q57" s="84">
        <f t="shared" si="70"/>
        <v>0</v>
      </c>
      <c r="R57" s="84">
        <f t="shared" si="71"/>
        <v>0</v>
      </c>
      <c r="S57" s="84">
        <f t="shared" si="72"/>
        <v>0.93827160493827166</v>
      </c>
      <c r="V57" s="12"/>
      <c r="W57" s="121">
        <f>APTSimulator!$P47</f>
        <v>0</v>
      </c>
      <c r="X57" s="93">
        <f t="shared" si="73"/>
        <v>0</v>
      </c>
      <c r="Y57" s="86">
        <f>INDEX('UmfrageWerte berechnung'!$A:$Z, MATCH(U$3, 'UmfrageWerte berechnung'!$A:$A, 0), MATCH($K57, 'UmfrageWerte berechnung'!$1:$1, 0))</f>
        <v>0.91666666666666663</v>
      </c>
      <c r="Z57" s="84">
        <f t="shared" si="74"/>
        <v>0</v>
      </c>
      <c r="AA57" s="84">
        <f t="shared" si="75"/>
        <v>0</v>
      </c>
      <c r="AB57" s="84">
        <f t="shared" si="76"/>
        <v>0.79017013232514233</v>
      </c>
      <c r="AE57" s="12"/>
      <c r="AF57" s="121">
        <f>APTSimulator!$P47</f>
        <v>0</v>
      </c>
      <c r="AG57" s="93">
        <f t="shared" si="77"/>
        <v>0</v>
      </c>
      <c r="AH57" s="86">
        <f>INDEX('UmfrageWerte berechnung'!$A:$Z, MATCH(AD$3, 'UmfrageWerte berechnung'!$A:$A, 0), MATCH($K57, 'UmfrageWerte berechnung'!$1:$1, 0))</f>
        <v>1</v>
      </c>
      <c r="AI57" s="84">
        <f t="shared" si="78"/>
        <v>0</v>
      </c>
      <c r="AJ57" s="84">
        <f t="shared" si="79"/>
        <v>0</v>
      </c>
      <c r="AK57" s="84">
        <f t="shared" si="80"/>
        <v>0.83842794759825345</v>
      </c>
      <c r="AL57" s="66"/>
      <c r="AN57" s="12"/>
      <c r="AO57" s="121">
        <f>APTSimulator!$P47</f>
        <v>0</v>
      </c>
      <c r="AP57" s="93">
        <f t="shared" si="81"/>
        <v>0</v>
      </c>
      <c r="AQ57" s="86">
        <f>INDEX('UmfrageWerte berechnung'!$A:$Z, MATCH(AM$3, 'UmfrageWerte berechnung'!$A:$A, 0), MATCH($K57, 'UmfrageWerte berechnung'!$1:$1, 0))</f>
        <v>0.6875</v>
      </c>
      <c r="AR57" s="84">
        <f t="shared" si="82"/>
        <v>0</v>
      </c>
      <c r="AS57" s="84">
        <f t="shared" si="83"/>
        <v>0</v>
      </c>
      <c r="AT57" s="84">
        <f t="shared" si="84"/>
        <v>0.5870786516853933</v>
      </c>
    </row>
    <row r="58" spans="1:46">
      <c r="B58" s="12"/>
      <c r="C58" s="121">
        <f>APTSimulator!$P48</f>
        <v>0</v>
      </c>
      <c r="D58" s="93">
        <f t="shared" si="5"/>
        <v>0</v>
      </c>
      <c r="E58" s="86">
        <f>INDEX('UmfrageWerte berechnung'!$A:$Z, MATCH(A$3, 'UmfrageWerte berechnung'!$A:$A, 0), MATCH($K58, 'UmfrageWerte berechnung'!$1:$1, 0))</f>
        <v>1</v>
      </c>
      <c r="F58" s="84">
        <f t="shared" si="6"/>
        <v>0</v>
      </c>
      <c r="G58" s="84">
        <f t="shared" si="7"/>
        <v>0</v>
      </c>
      <c r="H58" s="84">
        <f t="shared" si="68"/>
        <v>0.83014746040415077</v>
      </c>
      <c r="I58" s="93"/>
      <c r="K58" s="93" t="s">
        <v>238</v>
      </c>
      <c r="L58"/>
      <c r="M58" s="12"/>
      <c r="N58" s="121">
        <f>APTSimulator!$P48</f>
        <v>0</v>
      </c>
      <c r="O58" s="93">
        <f t="shared" si="69"/>
        <v>0</v>
      </c>
      <c r="P58" s="86">
        <f>INDEX('UmfrageWerte berechnung'!$A:$Z, MATCH(L$3, 'UmfrageWerte berechnung'!$A:$A, 0), MATCH($K58, 'UmfrageWerte berechnung'!$1:$1, 0))</f>
        <v>1.0625</v>
      </c>
      <c r="Q58" s="84">
        <f t="shared" si="70"/>
        <v>0</v>
      </c>
      <c r="R58" s="84">
        <f t="shared" si="71"/>
        <v>0</v>
      </c>
      <c r="S58" s="84">
        <f t="shared" si="72"/>
        <v>0.93827160493827166</v>
      </c>
      <c r="V58" s="12"/>
      <c r="W58" s="121">
        <f>APTSimulator!$P48</f>
        <v>0</v>
      </c>
      <c r="X58" s="93">
        <f t="shared" si="73"/>
        <v>0</v>
      </c>
      <c r="Y58" s="86">
        <f>INDEX('UmfrageWerte berechnung'!$A:$Z, MATCH(U$3, 'UmfrageWerte berechnung'!$A:$A, 0), MATCH($K58, 'UmfrageWerte berechnung'!$1:$1, 0))</f>
        <v>0.91666666666666663</v>
      </c>
      <c r="Z58" s="84">
        <f t="shared" si="74"/>
        <v>0</v>
      </c>
      <c r="AA58" s="84">
        <f t="shared" si="75"/>
        <v>0</v>
      </c>
      <c r="AB58" s="84">
        <f t="shared" si="76"/>
        <v>0.79017013232514233</v>
      </c>
      <c r="AE58" s="12"/>
      <c r="AF58" s="121">
        <f>APTSimulator!$P48</f>
        <v>0</v>
      </c>
      <c r="AG58" s="93">
        <f t="shared" si="77"/>
        <v>0</v>
      </c>
      <c r="AH58" s="86">
        <f>INDEX('UmfrageWerte berechnung'!$A:$Z, MATCH(AD$3, 'UmfrageWerte berechnung'!$A:$A, 0), MATCH($K58, 'UmfrageWerte berechnung'!$1:$1, 0))</f>
        <v>1</v>
      </c>
      <c r="AI58" s="84">
        <f t="shared" si="78"/>
        <v>0</v>
      </c>
      <c r="AJ58" s="84">
        <f t="shared" si="79"/>
        <v>0</v>
      </c>
      <c r="AK58" s="84">
        <f t="shared" si="80"/>
        <v>0.83842794759825345</v>
      </c>
      <c r="AL58" s="66"/>
      <c r="AN58" s="12"/>
      <c r="AO58" s="121">
        <f>APTSimulator!$P48</f>
        <v>0</v>
      </c>
      <c r="AP58" s="93">
        <f t="shared" si="81"/>
        <v>0</v>
      </c>
      <c r="AQ58" s="86">
        <f>INDEX('UmfrageWerte berechnung'!$A:$Z, MATCH(AM$3, 'UmfrageWerte berechnung'!$A:$A, 0), MATCH($K58, 'UmfrageWerte berechnung'!$1:$1, 0))</f>
        <v>0.6875</v>
      </c>
      <c r="AR58" s="84">
        <f t="shared" si="82"/>
        <v>0</v>
      </c>
      <c r="AS58" s="84">
        <f t="shared" si="83"/>
        <v>0</v>
      </c>
      <c r="AT58" s="84">
        <f t="shared" si="84"/>
        <v>0.5870786516853933</v>
      </c>
    </row>
    <row r="59" spans="1:46">
      <c r="B59" s="12"/>
      <c r="C59" s="121">
        <f>APTSimulator!$P49</f>
        <v>0</v>
      </c>
      <c r="D59" s="93">
        <f t="shared" si="5"/>
        <v>0</v>
      </c>
      <c r="E59" s="86">
        <f>INDEX('UmfrageWerte berechnung'!$A:$Z, MATCH(A$3, 'UmfrageWerte berechnung'!$A:$A, 0), MATCH($K59, 'UmfrageWerte berechnung'!$1:$1, 0))</f>
        <v>1</v>
      </c>
      <c r="F59" s="84">
        <f t="shared" si="6"/>
        <v>0</v>
      </c>
      <c r="G59" s="84">
        <f t="shared" si="7"/>
        <v>0</v>
      </c>
      <c r="H59" s="84">
        <f t="shared" si="68"/>
        <v>0.83014746040415077</v>
      </c>
      <c r="I59" s="93"/>
      <c r="K59" s="93" t="s">
        <v>238</v>
      </c>
      <c r="L59"/>
      <c r="M59" s="12"/>
      <c r="N59" s="121">
        <f>APTSimulator!$P49</f>
        <v>0</v>
      </c>
      <c r="O59" s="93">
        <f t="shared" si="69"/>
        <v>0</v>
      </c>
      <c r="P59" s="86">
        <f>INDEX('UmfrageWerte berechnung'!$A:$Z, MATCH(L$3, 'UmfrageWerte berechnung'!$A:$A, 0), MATCH($K59, 'UmfrageWerte berechnung'!$1:$1, 0))</f>
        <v>1.0625</v>
      </c>
      <c r="Q59" s="84">
        <f t="shared" si="70"/>
        <v>0</v>
      </c>
      <c r="R59" s="84">
        <f t="shared" si="71"/>
        <v>0</v>
      </c>
      <c r="S59" s="84">
        <f t="shared" si="72"/>
        <v>0.93827160493827166</v>
      </c>
      <c r="V59" s="12"/>
      <c r="W59" s="121">
        <f>APTSimulator!$P49</f>
        <v>0</v>
      </c>
      <c r="X59" s="93">
        <f t="shared" si="73"/>
        <v>0</v>
      </c>
      <c r="Y59" s="86">
        <f>INDEX('UmfrageWerte berechnung'!$A:$Z, MATCH(U$3, 'UmfrageWerte berechnung'!$A:$A, 0), MATCH($K59, 'UmfrageWerte berechnung'!$1:$1, 0))</f>
        <v>0.91666666666666663</v>
      </c>
      <c r="Z59" s="84">
        <f t="shared" si="74"/>
        <v>0</v>
      </c>
      <c r="AA59" s="84">
        <f t="shared" si="75"/>
        <v>0</v>
      </c>
      <c r="AB59" s="84">
        <f t="shared" si="76"/>
        <v>0.79017013232514233</v>
      </c>
      <c r="AE59" s="12"/>
      <c r="AF59" s="121">
        <f>APTSimulator!$P49</f>
        <v>0</v>
      </c>
      <c r="AG59" s="93">
        <f t="shared" si="77"/>
        <v>0</v>
      </c>
      <c r="AH59" s="86">
        <f>INDEX('UmfrageWerte berechnung'!$A:$Z, MATCH(AD$3, 'UmfrageWerte berechnung'!$A:$A, 0), MATCH($K59, 'UmfrageWerte berechnung'!$1:$1, 0))</f>
        <v>1</v>
      </c>
      <c r="AI59" s="84">
        <f t="shared" si="78"/>
        <v>0</v>
      </c>
      <c r="AJ59" s="84">
        <f t="shared" si="79"/>
        <v>0</v>
      </c>
      <c r="AK59" s="84">
        <f t="shared" si="80"/>
        <v>0.83842794759825345</v>
      </c>
      <c r="AL59" s="66"/>
      <c r="AN59" s="12"/>
      <c r="AO59" s="121">
        <f>APTSimulator!$P49</f>
        <v>0</v>
      </c>
      <c r="AP59" s="93">
        <f t="shared" si="81"/>
        <v>0</v>
      </c>
      <c r="AQ59" s="86">
        <f>INDEX('UmfrageWerte berechnung'!$A:$Z, MATCH(AM$3, 'UmfrageWerte berechnung'!$A:$A, 0), MATCH($K59, 'UmfrageWerte berechnung'!$1:$1, 0))</f>
        <v>0.6875</v>
      </c>
      <c r="AR59" s="84">
        <f t="shared" si="82"/>
        <v>0</v>
      </c>
      <c r="AS59" s="84">
        <f t="shared" si="83"/>
        <v>0</v>
      </c>
      <c r="AT59" s="84">
        <f t="shared" si="84"/>
        <v>0.5870786516853933</v>
      </c>
    </row>
    <row r="60" spans="1:46">
      <c r="B60" s="6"/>
      <c r="C60" s="121">
        <f>APTSimulator!$P50</f>
        <v>0</v>
      </c>
      <c r="D60" s="93">
        <f t="shared" si="5"/>
        <v>0</v>
      </c>
      <c r="E60" s="86">
        <f>INDEX('UmfrageWerte berechnung'!$A:$Z, MATCH(A$3, 'UmfrageWerte berechnung'!$A:$A, 0), MATCH($K60, 'UmfrageWerte berechnung'!$1:$1, 0))</f>
        <v>1.3</v>
      </c>
      <c r="F60" s="84">
        <f t="shared" si="6"/>
        <v>0</v>
      </c>
      <c r="G60" s="84">
        <f t="shared" si="7"/>
        <v>0</v>
      </c>
      <c r="H60" s="84">
        <f t="shared" si="68"/>
        <v>1.079191698525396</v>
      </c>
      <c r="I60" s="93"/>
      <c r="K60" s="93" t="s">
        <v>239</v>
      </c>
      <c r="L60"/>
      <c r="M60" s="6"/>
      <c r="N60" s="121">
        <f>APTSimulator!$P50</f>
        <v>0</v>
      </c>
      <c r="O60" s="93">
        <f t="shared" si="69"/>
        <v>0</v>
      </c>
      <c r="P60" s="86">
        <f>INDEX('UmfrageWerte berechnung'!$A:$Z, MATCH(L$3, 'UmfrageWerte berechnung'!$A:$A, 0), MATCH($K60, 'UmfrageWerte berechnung'!$1:$1, 0))</f>
        <v>1.1875</v>
      </c>
      <c r="Q60" s="84">
        <f t="shared" si="70"/>
        <v>0</v>
      </c>
      <c r="R60" s="84">
        <f t="shared" si="71"/>
        <v>0</v>
      </c>
      <c r="S60" s="84">
        <f t="shared" si="72"/>
        <v>1.0486564996368919</v>
      </c>
      <c r="V60" s="6"/>
      <c r="W60" s="121">
        <f>APTSimulator!$P50</f>
        <v>0</v>
      </c>
      <c r="X60" s="93">
        <f t="shared" si="73"/>
        <v>0</v>
      </c>
      <c r="Y60" s="86">
        <f>INDEX('UmfrageWerte berechnung'!$A:$Z, MATCH(U$3, 'UmfrageWerte berechnung'!$A:$A, 0), MATCH($K60, 'UmfrageWerte berechnung'!$1:$1, 0))</f>
        <v>1.3333333333333333</v>
      </c>
      <c r="Z60" s="84">
        <f t="shared" si="74"/>
        <v>0</v>
      </c>
      <c r="AA60" s="84">
        <f t="shared" si="75"/>
        <v>0</v>
      </c>
      <c r="AB60" s="84">
        <f t="shared" si="76"/>
        <v>1.1493383742911161</v>
      </c>
      <c r="AE60" s="6"/>
      <c r="AF60" s="121">
        <f>APTSimulator!$P50</f>
        <v>0</v>
      </c>
      <c r="AG60" s="93">
        <f t="shared" si="77"/>
        <v>0</v>
      </c>
      <c r="AH60" s="86">
        <f>INDEX('UmfrageWerte berechnung'!$A:$Z, MATCH(AD$3, 'UmfrageWerte berechnung'!$A:$A, 0), MATCH($K60, 'UmfrageWerte berechnung'!$1:$1, 0))</f>
        <v>1.375</v>
      </c>
      <c r="AI60" s="84">
        <f t="shared" si="78"/>
        <v>0</v>
      </c>
      <c r="AJ60" s="84">
        <f t="shared" si="79"/>
        <v>0</v>
      </c>
      <c r="AK60" s="84">
        <f t="shared" si="80"/>
        <v>1.1528384279475985</v>
      </c>
      <c r="AL60" s="66"/>
      <c r="AN60" s="6"/>
      <c r="AO60" s="121">
        <f>APTSimulator!$P50</f>
        <v>0</v>
      </c>
      <c r="AP60" s="93">
        <f t="shared" si="81"/>
        <v>0</v>
      </c>
      <c r="AQ60" s="86">
        <f>INDEX('UmfrageWerte berechnung'!$A:$Z, MATCH(AM$3, 'UmfrageWerte berechnung'!$A:$A, 0), MATCH($K60, 'UmfrageWerte berechnung'!$1:$1, 0))</f>
        <v>1.1875</v>
      </c>
      <c r="AR60" s="84">
        <f t="shared" si="82"/>
        <v>0</v>
      </c>
      <c r="AS60" s="84">
        <f t="shared" si="83"/>
        <v>0</v>
      </c>
      <c r="AT60" s="84">
        <f t="shared" si="84"/>
        <v>1.0140449438202248</v>
      </c>
    </row>
    <row r="61" spans="1:46">
      <c r="A61" t="s">
        <v>598</v>
      </c>
      <c r="C61" s="121">
        <f>APTSimulator!$P51</f>
        <v>0</v>
      </c>
      <c r="D61" s="93">
        <f>H61*C61</f>
        <v>0</v>
      </c>
      <c r="E61" s="86"/>
      <c r="F61" s="84">
        <f t="shared" si="6"/>
        <v>0</v>
      </c>
      <c r="G61" s="84">
        <f t="shared" si="7"/>
        <v>0</v>
      </c>
      <c r="H61" s="84">
        <f t="shared" si="68"/>
        <v>0</v>
      </c>
      <c r="I61" s="93"/>
      <c r="K61" s="93">
        <v>0</v>
      </c>
      <c r="L61" t="s">
        <v>598</v>
      </c>
      <c r="N61" s="121">
        <f>APTSimulator!$P51</f>
        <v>0</v>
      </c>
      <c r="O61" s="93">
        <f>S61*N61</f>
        <v>0</v>
      </c>
      <c r="P61" s="86"/>
      <c r="Q61" s="84">
        <f t="shared" si="70"/>
        <v>0</v>
      </c>
      <c r="R61" s="84">
        <f t="shared" si="71"/>
        <v>0</v>
      </c>
      <c r="S61" s="84">
        <f t="shared" si="72"/>
        <v>0</v>
      </c>
      <c r="U61" t="s">
        <v>598</v>
      </c>
      <c r="W61" s="121">
        <f>APTSimulator!$P51</f>
        <v>0</v>
      </c>
      <c r="X61" s="93">
        <f>AB61*W61</f>
        <v>0</v>
      </c>
      <c r="Y61" s="86"/>
      <c r="Z61" s="84">
        <f t="shared" si="74"/>
        <v>0</v>
      </c>
      <c r="AA61" s="84">
        <f t="shared" si="75"/>
        <v>0</v>
      </c>
      <c r="AB61" s="84">
        <f t="shared" si="76"/>
        <v>0</v>
      </c>
      <c r="AD61" t="s">
        <v>598</v>
      </c>
      <c r="AF61" s="121">
        <f>APTSimulator!$P51</f>
        <v>0</v>
      </c>
      <c r="AG61" s="93">
        <f>AK61*AF61</f>
        <v>0</v>
      </c>
      <c r="AH61" s="86"/>
      <c r="AI61" s="84">
        <f t="shared" si="78"/>
        <v>0</v>
      </c>
      <c r="AJ61" s="84">
        <f t="shared" si="79"/>
        <v>0</v>
      </c>
      <c r="AK61" s="84">
        <f t="shared" si="80"/>
        <v>0</v>
      </c>
      <c r="AL61" s="66"/>
      <c r="AM61" t="s">
        <v>598</v>
      </c>
      <c r="AO61" s="121">
        <f>APTSimulator!$P51</f>
        <v>0</v>
      </c>
      <c r="AP61" s="93">
        <f>AT61*AO61</f>
        <v>0</v>
      </c>
      <c r="AQ61" s="86"/>
      <c r="AR61" s="84">
        <f t="shared" si="82"/>
        <v>0</v>
      </c>
      <c r="AS61" s="84">
        <f t="shared" si="83"/>
        <v>0</v>
      </c>
      <c r="AT61" s="84">
        <f t="shared" si="84"/>
        <v>0</v>
      </c>
    </row>
    <row r="62" spans="1:46">
      <c r="B62" s="21"/>
      <c r="C62" s="121">
        <f>APTSimulator!$P52</f>
        <v>1</v>
      </c>
      <c r="D62" s="93">
        <f t="shared" si="5"/>
        <v>1.0376843255051884</v>
      </c>
      <c r="E62" s="86">
        <f>INDEX('UmfrageWerte berechnung'!$A:$Z, MATCH(A$3, 'UmfrageWerte berechnung'!$A:$A, 0), MATCH($K62, 'UmfrageWerte berechnung'!$1:$1, 0))</f>
        <v>1.25</v>
      </c>
      <c r="F62" s="84">
        <f t="shared" si="6"/>
        <v>1.5625</v>
      </c>
      <c r="G62" s="84">
        <f t="shared" si="7"/>
        <v>1.25</v>
      </c>
      <c r="H62" s="84">
        <f t="shared" si="68"/>
        <v>1.0376843255051884</v>
      </c>
      <c r="I62" s="93"/>
      <c r="K62" s="93" t="s">
        <v>371</v>
      </c>
      <c r="L62"/>
      <c r="M62" s="21"/>
      <c r="N62" s="121">
        <f>APTSimulator!$P52</f>
        <v>1</v>
      </c>
      <c r="O62" s="93">
        <f t="shared" ref="O62:O70" si="85">S62*N62</f>
        <v>0.93827160493827166</v>
      </c>
      <c r="P62" s="86">
        <f>INDEX('UmfrageWerte berechnung'!$A:$Z, MATCH(L$3, 'UmfrageWerte berechnung'!$A:$A, 0), MATCH($K62, 'UmfrageWerte berechnung'!$1:$1, 0))</f>
        <v>1.0625</v>
      </c>
      <c r="Q62" s="84">
        <f t="shared" si="70"/>
        <v>1.12890625</v>
      </c>
      <c r="R62" s="84">
        <f t="shared" si="71"/>
        <v>1.0625</v>
      </c>
      <c r="S62" s="84">
        <f t="shared" si="72"/>
        <v>0.93827160493827166</v>
      </c>
      <c r="V62" s="21"/>
      <c r="W62" s="121">
        <f>APTSimulator!$P52</f>
        <v>1</v>
      </c>
      <c r="X62" s="93">
        <f t="shared" ref="X62:X70" si="86">AB62*W62</f>
        <v>1.0056710775047266</v>
      </c>
      <c r="Y62" s="86">
        <f>INDEX('UmfrageWerte berechnung'!$A:$Z, MATCH(U$3, 'UmfrageWerte berechnung'!$A:$A, 0), MATCH($K62, 'UmfrageWerte berechnung'!$1:$1, 0))</f>
        <v>1.1666666666666667</v>
      </c>
      <c r="Z62" s="84">
        <f t="shared" si="74"/>
        <v>1.3611111111111114</v>
      </c>
      <c r="AA62" s="84">
        <f t="shared" si="75"/>
        <v>1.1666666666666667</v>
      </c>
      <c r="AB62" s="84">
        <f t="shared" si="76"/>
        <v>1.0056710775047266</v>
      </c>
      <c r="AE62" s="21"/>
      <c r="AF62" s="121">
        <f>APTSimulator!$P52</f>
        <v>1</v>
      </c>
      <c r="AG62" s="93">
        <f t="shared" ref="AG62:AG70" si="87">AK62*AF62</f>
        <v>0.94323144104803514</v>
      </c>
      <c r="AH62" s="86">
        <f>INDEX('UmfrageWerte berechnung'!$A:$Z, MATCH(AD$3, 'UmfrageWerte berechnung'!$A:$A, 0), MATCH($K62, 'UmfrageWerte berechnung'!$1:$1, 0))</f>
        <v>1.125</v>
      </c>
      <c r="AI62" s="84">
        <f t="shared" si="78"/>
        <v>1.265625</v>
      </c>
      <c r="AJ62" s="84">
        <f t="shared" si="79"/>
        <v>1.125</v>
      </c>
      <c r="AK62" s="84">
        <f t="shared" si="80"/>
        <v>0.94323144104803514</v>
      </c>
      <c r="AL62" s="66"/>
      <c r="AN62" s="21"/>
      <c r="AO62" s="121">
        <f>APTSimulator!$P52</f>
        <v>1</v>
      </c>
      <c r="AP62" s="93">
        <f t="shared" ref="AP62:AP70" si="88">AT62*AO62</f>
        <v>1.0140449438202248</v>
      </c>
      <c r="AQ62" s="86">
        <f>INDEX('UmfrageWerte berechnung'!$A:$Z, MATCH(AM$3, 'UmfrageWerte berechnung'!$A:$A, 0), MATCH($K62, 'UmfrageWerte berechnung'!$1:$1, 0))</f>
        <v>1.1875</v>
      </c>
      <c r="AR62" s="84">
        <f t="shared" si="82"/>
        <v>1.41015625</v>
      </c>
      <c r="AS62" s="84">
        <f t="shared" si="83"/>
        <v>1.1875</v>
      </c>
      <c r="AT62" s="84">
        <f t="shared" si="84"/>
        <v>1.0140449438202248</v>
      </c>
    </row>
    <row r="63" spans="1:46">
      <c r="B63" s="21"/>
      <c r="C63" s="121">
        <f>APTSimulator!$P53</f>
        <v>1</v>
      </c>
      <c r="D63" s="93">
        <f t="shared" si="5"/>
        <v>1.0376843255051884</v>
      </c>
      <c r="E63" s="86">
        <f>INDEX('UmfrageWerte berechnung'!$A:$Z, MATCH(A$3, 'UmfrageWerte berechnung'!$A:$A, 0), MATCH($K63, 'UmfrageWerte berechnung'!$1:$1, 0))</f>
        <v>1.25</v>
      </c>
      <c r="F63" s="84">
        <f t="shared" si="6"/>
        <v>1.5625</v>
      </c>
      <c r="G63" s="84">
        <f t="shared" si="7"/>
        <v>1.25</v>
      </c>
      <c r="H63" s="84">
        <f t="shared" si="68"/>
        <v>1.0376843255051884</v>
      </c>
      <c r="I63" s="93"/>
      <c r="K63" s="93" t="s">
        <v>371</v>
      </c>
      <c r="L63"/>
      <c r="M63" s="21"/>
      <c r="N63" s="121">
        <f>APTSimulator!$P53</f>
        <v>1</v>
      </c>
      <c r="O63" s="93">
        <f t="shared" si="85"/>
        <v>0.93827160493827166</v>
      </c>
      <c r="P63" s="86">
        <f>INDEX('UmfrageWerte berechnung'!$A:$Z, MATCH(L$3, 'UmfrageWerte berechnung'!$A:$A, 0), MATCH($K63, 'UmfrageWerte berechnung'!$1:$1, 0))</f>
        <v>1.0625</v>
      </c>
      <c r="Q63" s="84">
        <f t="shared" si="70"/>
        <v>1.12890625</v>
      </c>
      <c r="R63" s="84">
        <f t="shared" si="71"/>
        <v>1.0625</v>
      </c>
      <c r="S63" s="84">
        <f t="shared" si="72"/>
        <v>0.93827160493827166</v>
      </c>
      <c r="V63" s="21"/>
      <c r="W63" s="121">
        <f>APTSimulator!$P53</f>
        <v>1</v>
      </c>
      <c r="X63" s="93">
        <f t="shared" si="86"/>
        <v>1.0056710775047266</v>
      </c>
      <c r="Y63" s="86">
        <f>INDEX('UmfrageWerte berechnung'!$A:$Z, MATCH(U$3, 'UmfrageWerte berechnung'!$A:$A, 0), MATCH($K63, 'UmfrageWerte berechnung'!$1:$1, 0))</f>
        <v>1.1666666666666667</v>
      </c>
      <c r="Z63" s="84">
        <f t="shared" si="74"/>
        <v>1.3611111111111114</v>
      </c>
      <c r="AA63" s="84">
        <f t="shared" si="75"/>
        <v>1.1666666666666667</v>
      </c>
      <c r="AB63" s="84">
        <f t="shared" si="76"/>
        <v>1.0056710775047266</v>
      </c>
      <c r="AE63" s="21"/>
      <c r="AF63" s="121">
        <f>APTSimulator!$P53</f>
        <v>1</v>
      </c>
      <c r="AG63" s="93">
        <f t="shared" si="87"/>
        <v>0.94323144104803514</v>
      </c>
      <c r="AH63" s="86">
        <f>INDEX('UmfrageWerte berechnung'!$A:$Z, MATCH(AD$3, 'UmfrageWerte berechnung'!$A:$A, 0), MATCH($K63, 'UmfrageWerte berechnung'!$1:$1, 0))</f>
        <v>1.125</v>
      </c>
      <c r="AI63" s="84">
        <f t="shared" si="78"/>
        <v>1.265625</v>
      </c>
      <c r="AJ63" s="84">
        <f t="shared" si="79"/>
        <v>1.125</v>
      </c>
      <c r="AK63" s="84">
        <f t="shared" si="80"/>
        <v>0.94323144104803514</v>
      </c>
      <c r="AL63" s="66"/>
      <c r="AN63" s="21"/>
      <c r="AO63" s="121">
        <f>APTSimulator!$P53</f>
        <v>1</v>
      </c>
      <c r="AP63" s="93">
        <f t="shared" si="88"/>
        <v>1.0140449438202248</v>
      </c>
      <c r="AQ63" s="86">
        <f>INDEX('UmfrageWerte berechnung'!$A:$Z, MATCH(AM$3, 'UmfrageWerte berechnung'!$A:$A, 0), MATCH($K63, 'UmfrageWerte berechnung'!$1:$1, 0))</f>
        <v>1.1875</v>
      </c>
      <c r="AR63" s="84">
        <f t="shared" si="82"/>
        <v>1.41015625</v>
      </c>
      <c r="AS63" s="84">
        <f t="shared" si="83"/>
        <v>1.1875</v>
      </c>
      <c r="AT63" s="84">
        <f t="shared" si="84"/>
        <v>1.0140449438202248</v>
      </c>
    </row>
    <row r="64" spans="1:46">
      <c r="B64" s="21"/>
      <c r="C64" s="121">
        <f>APTSimulator!$P54</f>
        <v>1</v>
      </c>
      <c r="D64" s="93">
        <f t="shared" si="5"/>
        <v>1.0376843255051884</v>
      </c>
      <c r="E64" s="86">
        <f>INDEX('UmfrageWerte berechnung'!$A:$Z, MATCH(A$3, 'UmfrageWerte berechnung'!$A:$A, 0), MATCH($K64, 'UmfrageWerte berechnung'!$1:$1, 0))</f>
        <v>1.25</v>
      </c>
      <c r="F64" s="84">
        <f t="shared" si="6"/>
        <v>1.5625</v>
      </c>
      <c r="G64" s="84">
        <f t="shared" si="7"/>
        <v>1.25</v>
      </c>
      <c r="H64" s="84">
        <f t="shared" si="68"/>
        <v>1.0376843255051884</v>
      </c>
      <c r="I64" s="93"/>
      <c r="K64" s="93" t="s">
        <v>371</v>
      </c>
      <c r="L64"/>
      <c r="M64" s="21"/>
      <c r="N64" s="121">
        <f>APTSimulator!$P54</f>
        <v>1</v>
      </c>
      <c r="O64" s="93">
        <f t="shared" si="85"/>
        <v>0.93827160493827166</v>
      </c>
      <c r="P64" s="86">
        <f>INDEX('UmfrageWerte berechnung'!$A:$Z, MATCH(L$3, 'UmfrageWerte berechnung'!$A:$A, 0), MATCH($K64, 'UmfrageWerte berechnung'!$1:$1, 0))</f>
        <v>1.0625</v>
      </c>
      <c r="Q64" s="84">
        <f t="shared" si="70"/>
        <v>1.12890625</v>
      </c>
      <c r="R64" s="84">
        <f t="shared" si="71"/>
        <v>1.0625</v>
      </c>
      <c r="S64" s="84">
        <f t="shared" si="72"/>
        <v>0.93827160493827166</v>
      </c>
      <c r="V64" s="21"/>
      <c r="W64" s="121">
        <f>APTSimulator!$P54</f>
        <v>1</v>
      </c>
      <c r="X64" s="93">
        <f t="shared" si="86"/>
        <v>1.0056710775047266</v>
      </c>
      <c r="Y64" s="86">
        <f>INDEX('UmfrageWerte berechnung'!$A:$Z, MATCH(U$3, 'UmfrageWerte berechnung'!$A:$A, 0), MATCH($K64, 'UmfrageWerte berechnung'!$1:$1, 0))</f>
        <v>1.1666666666666667</v>
      </c>
      <c r="Z64" s="84">
        <f t="shared" si="74"/>
        <v>1.3611111111111114</v>
      </c>
      <c r="AA64" s="84">
        <f t="shared" si="75"/>
        <v>1.1666666666666667</v>
      </c>
      <c r="AB64" s="84">
        <f t="shared" si="76"/>
        <v>1.0056710775047266</v>
      </c>
      <c r="AE64" s="21"/>
      <c r="AF64" s="121">
        <f>APTSimulator!$P54</f>
        <v>1</v>
      </c>
      <c r="AG64" s="93">
        <f t="shared" si="87"/>
        <v>0.94323144104803514</v>
      </c>
      <c r="AH64" s="86">
        <f>INDEX('UmfrageWerte berechnung'!$A:$Z, MATCH(AD$3, 'UmfrageWerte berechnung'!$A:$A, 0), MATCH($K64, 'UmfrageWerte berechnung'!$1:$1, 0))</f>
        <v>1.125</v>
      </c>
      <c r="AI64" s="84">
        <f t="shared" si="78"/>
        <v>1.265625</v>
      </c>
      <c r="AJ64" s="84">
        <f t="shared" si="79"/>
        <v>1.125</v>
      </c>
      <c r="AK64" s="84">
        <f t="shared" si="80"/>
        <v>0.94323144104803514</v>
      </c>
      <c r="AL64" s="66"/>
      <c r="AN64" s="21"/>
      <c r="AO64" s="121">
        <f>APTSimulator!$P54</f>
        <v>1</v>
      </c>
      <c r="AP64" s="93">
        <f t="shared" si="88"/>
        <v>1.0140449438202248</v>
      </c>
      <c r="AQ64" s="86">
        <f>INDEX('UmfrageWerte berechnung'!$A:$Z, MATCH(AM$3, 'UmfrageWerte berechnung'!$A:$A, 0), MATCH($K64, 'UmfrageWerte berechnung'!$1:$1, 0))</f>
        <v>1.1875</v>
      </c>
      <c r="AR64" s="84">
        <f t="shared" si="82"/>
        <v>1.41015625</v>
      </c>
      <c r="AS64" s="84">
        <f t="shared" si="83"/>
        <v>1.1875</v>
      </c>
      <c r="AT64" s="84">
        <f t="shared" si="84"/>
        <v>1.0140449438202248</v>
      </c>
    </row>
    <row r="65" spans="1:46">
      <c r="B65" s="21"/>
      <c r="C65" s="121">
        <f>APTSimulator!$P55</f>
        <v>1</v>
      </c>
      <c r="D65" s="93">
        <f t="shared" si="5"/>
        <v>1.0376843255051884</v>
      </c>
      <c r="E65" s="86">
        <f>INDEX('UmfrageWerte berechnung'!$A:$Z, MATCH(A$3, 'UmfrageWerte berechnung'!$A:$A, 0), MATCH($K65, 'UmfrageWerte berechnung'!$1:$1, 0))</f>
        <v>1.25</v>
      </c>
      <c r="F65" s="84">
        <f t="shared" si="6"/>
        <v>1.5625</v>
      </c>
      <c r="G65" s="84">
        <f t="shared" si="7"/>
        <v>1.25</v>
      </c>
      <c r="H65" s="84">
        <f t="shared" si="68"/>
        <v>1.0376843255051884</v>
      </c>
      <c r="I65" s="93"/>
      <c r="K65" s="93" t="s">
        <v>371</v>
      </c>
      <c r="L65"/>
      <c r="M65" s="21"/>
      <c r="N65" s="121">
        <f>APTSimulator!$P55</f>
        <v>1</v>
      </c>
      <c r="O65" s="93">
        <f t="shared" si="85"/>
        <v>0.93827160493827166</v>
      </c>
      <c r="P65" s="86">
        <f>INDEX('UmfrageWerte berechnung'!$A:$Z, MATCH(L$3, 'UmfrageWerte berechnung'!$A:$A, 0), MATCH($K65, 'UmfrageWerte berechnung'!$1:$1, 0))</f>
        <v>1.0625</v>
      </c>
      <c r="Q65" s="84">
        <f t="shared" si="70"/>
        <v>1.12890625</v>
      </c>
      <c r="R65" s="84">
        <f t="shared" si="71"/>
        <v>1.0625</v>
      </c>
      <c r="S65" s="84">
        <f t="shared" si="72"/>
        <v>0.93827160493827166</v>
      </c>
      <c r="V65" s="21"/>
      <c r="W65" s="121">
        <f>APTSimulator!$P55</f>
        <v>1</v>
      </c>
      <c r="X65" s="93">
        <f t="shared" si="86"/>
        <v>1.0056710775047266</v>
      </c>
      <c r="Y65" s="86">
        <f>INDEX('UmfrageWerte berechnung'!$A:$Z, MATCH(U$3, 'UmfrageWerte berechnung'!$A:$A, 0), MATCH($K65, 'UmfrageWerte berechnung'!$1:$1, 0))</f>
        <v>1.1666666666666667</v>
      </c>
      <c r="Z65" s="84">
        <f t="shared" si="74"/>
        <v>1.3611111111111114</v>
      </c>
      <c r="AA65" s="84">
        <f t="shared" si="75"/>
        <v>1.1666666666666667</v>
      </c>
      <c r="AB65" s="84">
        <f t="shared" si="76"/>
        <v>1.0056710775047266</v>
      </c>
      <c r="AE65" s="21"/>
      <c r="AF65" s="121">
        <f>APTSimulator!$P55</f>
        <v>1</v>
      </c>
      <c r="AG65" s="93">
        <f t="shared" si="87"/>
        <v>0.94323144104803514</v>
      </c>
      <c r="AH65" s="86">
        <f>INDEX('UmfrageWerte berechnung'!$A:$Z, MATCH(AD$3, 'UmfrageWerte berechnung'!$A:$A, 0), MATCH($K65, 'UmfrageWerte berechnung'!$1:$1, 0))</f>
        <v>1.125</v>
      </c>
      <c r="AI65" s="84">
        <f t="shared" si="78"/>
        <v>1.265625</v>
      </c>
      <c r="AJ65" s="84">
        <f t="shared" si="79"/>
        <v>1.125</v>
      </c>
      <c r="AK65" s="84">
        <f t="shared" si="80"/>
        <v>0.94323144104803514</v>
      </c>
      <c r="AL65" s="66"/>
      <c r="AN65" s="21"/>
      <c r="AO65" s="121">
        <f>APTSimulator!$P55</f>
        <v>1</v>
      </c>
      <c r="AP65" s="93">
        <f t="shared" si="88"/>
        <v>1.0140449438202248</v>
      </c>
      <c r="AQ65" s="86">
        <f>INDEX('UmfrageWerte berechnung'!$A:$Z, MATCH(AM$3, 'UmfrageWerte berechnung'!$A:$A, 0), MATCH($K65, 'UmfrageWerte berechnung'!$1:$1, 0))</f>
        <v>1.1875</v>
      </c>
      <c r="AR65" s="84">
        <f t="shared" si="82"/>
        <v>1.41015625</v>
      </c>
      <c r="AS65" s="84">
        <f t="shared" si="83"/>
        <v>1.1875</v>
      </c>
      <c r="AT65" s="84">
        <f t="shared" si="84"/>
        <v>1.0140449438202248</v>
      </c>
    </row>
    <row r="66" spans="1:46">
      <c r="B66" s="21"/>
      <c r="C66" s="121">
        <f>APTSimulator!$P56</f>
        <v>1</v>
      </c>
      <c r="D66" s="93">
        <f t="shared" si="5"/>
        <v>1.0376843255051884</v>
      </c>
      <c r="E66" s="86">
        <f>INDEX('UmfrageWerte berechnung'!$A:$Z, MATCH(A$3, 'UmfrageWerte berechnung'!$A:$A, 0), MATCH($K66, 'UmfrageWerte berechnung'!$1:$1, 0))</f>
        <v>1.25</v>
      </c>
      <c r="F66" s="84">
        <f t="shared" si="6"/>
        <v>1.5625</v>
      </c>
      <c r="G66" s="84">
        <f t="shared" si="7"/>
        <v>1.25</v>
      </c>
      <c r="H66" s="84">
        <f t="shared" si="68"/>
        <v>1.0376843255051884</v>
      </c>
      <c r="I66" s="93"/>
      <c r="K66" s="93" t="s">
        <v>371</v>
      </c>
      <c r="L66"/>
      <c r="M66" s="21"/>
      <c r="N66" s="121">
        <f>APTSimulator!$P56</f>
        <v>1</v>
      </c>
      <c r="O66" s="93">
        <f t="shared" si="85"/>
        <v>0.93827160493827166</v>
      </c>
      <c r="P66" s="86">
        <f>INDEX('UmfrageWerte berechnung'!$A:$Z, MATCH(L$3, 'UmfrageWerte berechnung'!$A:$A, 0), MATCH($K66, 'UmfrageWerte berechnung'!$1:$1, 0))</f>
        <v>1.0625</v>
      </c>
      <c r="Q66" s="84">
        <f t="shared" si="70"/>
        <v>1.12890625</v>
      </c>
      <c r="R66" s="84">
        <f t="shared" si="71"/>
        <v>1.0625</v>
      </c>
      <c r="S66" s="84">
        <f t="shared" si="72"/>
        <v>0.93827160493827166</v>
      </c>
      <c r="V66" s="21"/>
      <c r="W66" s="121">
        <f>APTSimulator!$P56</f>
        <v>1</v>
      </c>
      <c r="X66" s="93">
        <f t="shared" si="86"/>
        <v>1.0056710775047266</v>
      </c>
      <c r="Y66" s="86">
        <f>INDEX('UmfrageWerte berechnung'!$A:$Z, MATCH(U$3, 'UmfrageWerte berechnung'!$A:$A, 0), MATCH($K66, 'UmfrageWerte berechnung'!$1:$1, 0))</f>
        <v>1.1666666666666667</v>
      </c>
      <c r="Z66" s="84">
        <f t="shared" si="74"/>
        <v>1.3611111111111114</v>
      </c>
      <c r="AA66" s="84">
        <f t="shared" si="75"/>
        <v>1.1666666666666667</v>
      </c>
      <c r="AB66" s="84">
        <f t="shared" si="76"/>
        <v>1.0056710775047266</v>
      </c>
      <c r="AE66" s="21"/>
      <c r="AF66" s="121">
        <f>APTSimulator!$P56</f>
        <v>1</v>
      </c>
      <c r="AG66" s="93">
        <f t="shared" si="87"/>
        <v>0.94323144104803514</v>
      </c>
      <c r="AH66" s="86">
        <f>INDEX('UmfrageWerte berechnung'!$A:$Z, MATCH(AD$3, 'UmfrageWerte berechnung'!$A:$A, 0), MATCH($K66, 'UmfrageWerte berechnung'!$1:$1, 0))</f>
        <v>1.125</v>
      </c>
      <c r="AI66" s="84">
        <f t="shared" si="78"/>
        <v>1.265625</v>
      </c>
      <c r="AJ66" s="84">
        <f t="shared" si="79"/>
        <v>1.125</v>
      </c>
      <c r="AK66" s="84">
        <f t="shared" si="80"/>
        <v>0.94323144104803514</v>
      </c>
      <c r="AL66" s="66"/>
      <c r="AN66" s="21"/>
      <c r="AO66" s="121">
        <f>APTSimulator!$P56</f>
        <v>1</v>
      </c>
      <c r="AP66" s="93">
        <f t="shared" si="88"/>
        <v>1.0140449438202248</v>
      </c>
      <c r="AQ66" s="86">
        <f>INDEX('UmfrageWerte berechnung'!$A:$Z, MATCH(AM$3, 'UmfrageWerte berechnung'!$A:$A, 0), MATCH($K66, 'UmfrageWerte berechnung'!$1:$1, 0))</f>
        <v>1.1875</v>
      </c>
      <c r="AR66" s="84">
        <f t="shared" si="82"/>
        <v>1.41015625</v>
      </c>
      <c r="AS66" s="84">
        <f t="shared" si="83"/>
        <v>1.1875</v>
      </c>
      <c r="AT66" s="84">
        <f t="shared" si="84"/>
        <v>1.0140449438202248</v>
      </c>
    </row>
    <row r="67" spans="1:46">
      <c r="B67" s="21"/>
      <c r="C67" s="121">
        <f>APTSimulator!$P57</f>
        <v>1</v>
      </c>
      <c r="D67" s="93">
        <f t="shared" si="5"/>
        <v>1.0376843255051884</v>
      </c>
      <c r="E67" s="86">
        <f>INDEX('UmfrageWerte berechnung'!$A:$Z, MATCH(A$3, 'UmfrageWerte berechnung'!$A:$A, 0), MATCH($K67, 'UmfrageWerte berechnung'!$1:$1, 0))</f>
        <v>1.25</v>
      </c>
      <c r="F67" s="84">
        <f t="shared" si="6"/>
        <v>1.5625</v>
      </c>
      <c r="G67" s="84">
        <f t="shared" si="7"/>
        <v>1.25</v>
      </c>
      <c r="H67" s="84">
        <f t="shared" si="68"/>
        <v>1.0376843255051884</v>
      </c>
      <c r="I67" s="93"/>
      <c r="K67" s="93" t="s">
        <v>371</v>
      </c>
      <c r="L67"/>
      <c r="M67" s="21"/>
      <c r="N67" s="121">
        <f>APTSimulator!$P57</f>
        <v>1</v>
      </c>
      <c r="O67" s="93">
        <f t="shared" si="85"/>
        <v>0.93827160493827166</v>
      </c>
      <c r="P67" s="86">
        <f>INDEX('UmfrageWerte berechnung'!$A:$Z, MATCH(L$3, 'UmfrageWerte berechnung'!$A:$A, 0), MATCH($K67, 'UmfrageWerte berechnung'!$1:$1, 0))</f>
        <v>1.0625</v>
      </c>
      <c r="Q67" s="84">
        <f t="shared" si="70"/>
        <v>1.12890625</v>
      </c>
      <c r="R67" s="84">
        <f t="shared" si="71"/>
        <v>1.0625</v>
      </c>
      <c r="S67" s="84">
        <f t="shared" si="72"/>
        <v>0.93827160493827166</v>
      </c>
      <c r="V67" s="21"/>
      <c r="W67" s="121">
        <f>APTSimulator!$P57</f>
        <v>1</v>
      </c>
      <c r="X67" s="93">
        <f t="shared" si="86"/>
        <v>1.0056710775047266</v>
      </c>
      <c r="Y67" s="86">
        <f>INDEX('UmfrageWerte berechnung'!$A:$Z, MATCH(U$3, 'UmfrageWerte berechnung'!$A:$A, 0), MATCH($K67, 'UmfrageWerte berechnung'!$1:$1, 0))</f>
        <v>1.1666666666666667</v>
      </c>
      <c r="Z67" s="84">
        <f t="shared" si="74"/>
        <v>1.3611111111111114</v>
      </c>
      <c r="AA67" s="84">
        <f t="shared" si="75"/>
        <v>1.1666666666666667</v>
      </c>
      <c r="AB67" s="84">
        <f t="shared" si="76"/>
        <v>1.0056710775047266</v>
      </c>
      <c r="AE67" s="21"/>
      <c r="AF67" s="121">
        <f>APTSimulator!$P57</f>
        <v>1</v>
      </c>
      <c r="AG67" s="93">
        <f t="shared" si="87"/>
        <v>0.94323144104803514</v>
      </c>
      <c r="AH67" s="86">
        <f>INDEX('UmfrageWerte berechnung'!$A:$Z, MATCH(AD$3, 'UmfrageWerte berechnung'!$A:$A, 0), MATCH($K67, 'UmfrageWerte berechnung'!$1:$1, 0))</f>
        <v>1.125</v>
      </c>
      <c r="AI67" s="84">
        <f t="shared" si="78"/>
        <v>1.265625</v>
      </c>
      <c r="AJ67" s="84">
        <f t="shared" si="79"/>
        <v>1.125</v>
      </c>
      <c r="AK67" s="84">
        <f t="shared" si="80"/>
        <v>0.94323144104803514</v>
      </c>
      <c r="AL67" s="66"/>
      <c r="AN67" s="21"/>
      <c r="AO67" s="121">
        <f>APTSimulator!$P57</f>
        <v>1</v>
      </c>
      <c r="AP67" s="93">
        <f t="shared" si="88"/>
        <v>1.0140449438202248</v>
      </c>
      <c r="AQ67" s="86">
        <f>INDEX('UmfrageWerte berechnung'!$A:$Z, MATCH(AM$3, 'UmfrageWerte berechnung'!$A:$A, 0), MATCH($K67, 'UmfrageWerte berechnung'!$1:$1, 0))</f>
        <v>1.1875</v>
      </c>
      <c r="AR67" s="84">
        <f t="shared" si="82"/>
        <v>1.41015625</v>
      </c>
      <c r="AS67" s="84">
        <f t="shared" si="83"/>
        <v>1.1875</v>
      </c>
      <c r="AT67" s="84">
        <f t="shared" si="84"/>
        <v>1.0140449438202248</v>
      </c>
    </row>
    <row r="68" spans="1:46">
      <c r="B68" s="22"/>
      <c r="C68" s="121">
        <f>APTSimulator!$P58</f>
        <v>0</v>
      </c>
      <c r="D68" s="93">
        <f t="shared" si="5"/>
        <v>0</v>
      </c>
      <c r="E68" s="86">
        <f>INDEX('UmfrageWerte berechnung'!$A:$Z, MATCH(A$3, 'UmfrageWerte berechnung'!$A:$A, 0), MATCH($K68, 'UmfrageWerte berechnung'!$1:$1, 0))</f>
        <v>0.8</v>
      </c>
      <c r="F68" s="84">
        <f t="shared" si="6"/>
        <v>0</v>
      </c>
      <c r="G68" s="84">
        <f t="shared" si="7"/>
        <v>0</v>
      </c>
      <c r="H68" s="84">
        <f t="shared" si="68"/>
        <v>0.6641179683233206</v>
      </c>
      <c r="I68" s="93"/>
      <c r="K68" s="93" t="s">
        <v>241</v>
      </c>
      <c r="L68"/>
      <c r="M68" s="22"/>
      <c r="N68" s="121">
        <f>APTSimulator!$P58</f>
        <v>0</v>
      </c>
      <c r="O68" s="93">
        <f t="shared" si="85"/>
        <v>0</v>
      </c>
      <c r="P68" s="86">
        <f>INDEX('UmfrageWerte berechnung'!$A:$Z, MATCH(L$3, 'UmfrageWerte berechnung'!$A:$A, 0), MATCH($K68, 'UmfrageWerte berechnung'!$1:$1, 0))</f>
        <v>0.8125</v>
      </c>
      <c r="Q68" s="84">
        <f t="shared" si="70"/>
        <v>0</v>
      </c>
      <c r="R68" s="84">
        <f t="shared" si="71"/>
        <v>0</v>
      </c>
      <c r="S68" s="84">
        <f t="shared" si="72"/>
        <v>0.71750181554103121</v>
      </c>
      <c r="V68" s="22"/>
      <c r="W68" s="121">
        <f>APTSimulator!$P58</f>
        <v>0</v>
      </c>
      <c r="X68" s="93">
        <f t="shared" si="86"/>
        <v>0</v>
      </c>
      <c r="Y68" s="86">
        <f>INDEX('UmfrageWerte berechnung'!$A:$Z, MATCH(U$3, 'UmfrageWerte berechnung'!$A:$A, 0), MATCH($K68, 'UmfrageWerte berechnung'!$1:$1, 0))</f>
        <v>0.75</v>
      </c>
      <c r="Z68" s="84">
        <f t="shared" si="74"/>
        <v>0</v>
      </c>
      <c r="AA68" s="84">
        <f t="shared" si="75"/>
        <v>0</v>
      </c>
      <c r="AB68" s="84">
        <f t="shared" si="76"/>
        <v>0.64650283553875276</v>
      </c>
      <c r="AE68" s="22"/>
      <c r="AF68" s="121">
        <f>APTSimulator!$P58</f>
        <v>0</v>
      </c>
      <c r="AG68" s="93">
        <f t="shared" si="87"/>
        <v>0</v>
      </c>
      <c r="AH68" s="86">
        <f>INDEX('UmfrageWerte berechnung'!$A:$Z, MATCH(AD$3, 'UmfrageWerte berechnung'!$A:$A, 0), MATCH($K68, 'UmfrageWerte berechnung'!$1:$1, 0))</f>
        <v>0.91666666666666663</v>
      </c>
      <c r="AI68" s="84">
        <f t="shared" si="78"/>
        <v>0</v>
      </c>
      <c r="AJ68" s="84">
        <f t="shared" si="79"/>
        <v>0</v>
      </c>
      <c r="AK68" s="84">
        <f t="shared" si="80"/>
        <v>0.76855895196506563</v>
      </c>
      <c r="AL68" s="66"/>
      <c r="AN68" s="22"/>
      <c r="AO68" s="121">
        <f>APTSimulator!$P58</f>
        <v>0</v>
      </c>
      <c r="AP68" s="93">
        <f t="shared" si="88"/>
        <v>0</v>
      </c>
      <c r="AQ68" s="86">
        <f>INDEX('UmfrageWerte berechnung'!$A:$Z, MATCH(AM$3, 'UmfrageWerte berechnung'!$A:$A, 0), MATCH($K68, 'UmfrageWerte berechnung'!$1:$1, 0))</f>
        <v>0.625</v>
      </c>
      <c r="AR68" s="84">
        <f t="shared" si="82"/>
        <v>0</v>
      </c>
      <c r="AS68" s="84">
        <f t="shared" si="83"/>
        <v>0</v>
      </c>
      <c r="AT68" s="84">
        <f t="shared" si="84"/>
        <v>0.5337078651685393</v>
      </c>
    </row>
    <row r="69" spans="1:46">
      <c r="B69" s="5"/>
      <c r="C69" s="121">
        <f>APTSimulator!$P59</f>
        <v>3</v>
      </c>
      <c r="D69" s="93">
        <f t="shared" si="5"/>
        <v>2.4904423812124525</v>
      </c>
      <c r="E69" s="86">
        <f>INDEX('UmfrageWerte berechnung'!$A:$Z, MATCH(A$3, 'UmfrageWerte berechnung'!$A:$A, 0), MATCH($K69, 'UmfrageWerte berechnung'!$1:$1, 0))</f>
        <v>1</v>
      </c>
      <c r="F69" s="84">
        <f t="shared" si="6"/>
        <v>3</v>
      </c>
      <c r="G69" s="84">
        <f t="shared" si="7"/>
        <v>3</v>
      </c>
      <c r="H69" s="84">
        <f t="shared" si="68"/>
        <v>0.83014746040415077</v>
      </c>
      <c r="I69" s="93"/>
      <c r="K69" s="93" t="s">
        <v>389</v>
      </c>
      <c r="L69"/>
      <c r="M69" s="5"/>
      <c r="N69" s="121">
        <f>APTSimulator!$P59</f>
        <v>3</v>
      </c>
      <c r="O69" s="93">
        <f t="shared" si="85"/>
        <v>2.4836601307189543</v>
      </c>
      <c r="P69" s="86">
        <f>INDEX('UmfrageWerte berechnung'!$A:$Z, MATCH(L$3, 'UmfrageWerte berechnung'!$A:$A, 0), MATCH($K69, 'UmfrageWerte berechnung'!$1:$1, 0))</f>
        <v>0.9375</v>
      </c>
      <c r="Q69" s="84">
        <f t="shared" si="70"/>
        <v>2.63671875</v>
      </c>
      <c r="R69" s="84">
        <f t="shared" si="71"/>
        <v>2.8125</v>
      </c>
      <c r="S69" s="84">
        <f t="shared" si="72"/>
        <v>0.82788671023965144</v>
      </c>
      <c r="V69" s="5"/>
      <c r="W69" s="121">
        <f>APTSimulator!$P59</f>
        <v>3</v>
      </c>
      <c r="X69" s="93">
        <f t="shared" si="86"/>
        <v>2.3705103969754271</v>
      </c>
      <c r="Y69" s="86">
        <f>INDEX('UmfrageWerte berechnung'!$A:$Z, MATCH(U$3, 'UmfrageWerte berechnung'!$A:$A, 0), MATCH($K69, 'UmfrageWerte berechnung'!$1:$1, 0))</f>
        <v>0.91666666666666663</v>
      </c>
      <c r="Z69" s="84">
        <f t="shared" si="74"/>
        <v>2.520833333333333</v>
      </c>
      <c r="AA69" s="84">
        <f t="shared" si="75"/>
        <v>2.75</v>
      </c>
      <c r="AB69" s="84">
        <f t="shared" si="76"/>
        <v>0.79017013232514233</v>
      </c>
      <c r="AE69" s="5"/>
      <c r="AF69" s="121">
        <f>APTSimulator!$P59</f>
        <v>3</v>
      </c>
      <c r="AG69" s="93">
        <f t="shared" si="87"/>
        <v>3.3537117903930138</v>
      </c>
      <c r="AH69" s="86">
        <f>INDEX('UmfrageWerte berechnung'!$A:$Z, MATCH(AD$3, 'UmfrageWerte berechnung'!$A:$A, 0), MATCH($K69, 'UmfrageWerte berechnung'!$1:$1, 0))</f>
        <v>1.3333333333333333</v>
      </c>
      <c r="AI69" s="84">
        <f t="shared" si="78"/>
        <v>5.333333333333333</v>
      </c>
      <c r="AJ69" s="84">
        <f t="shared" si="79"/>
        <v>4</v>
      </c>
      <c r="AK69" s="84">
        <f t="shared" si="80"/>
        <v>1.1179039301310045</v>
      </c>
      <c r="AL69" s="66"/>
      <c r="AN69" s="5"/>
      <c r="AO69" s="121">
        <f>APTSimulator!$P59</f>
        <v>3</v>
      </c>
      <c r="AP69" s="93">
        <f t="shared" si="88"/>
        <v>2.8820224719101124</v>
      </c>
      <c r="AQ69" s="86">
        <f>INDEX('UmfrageWerte berechnung'!$A:$Z, MATCH(AM$3, 'UmfrageWerte berechnung'!$A:$A, 0), MATCH($K69, 'UmfrageWerte berechnung'!$1:$1, 0))</f>
        <v>1.125</v>
      </c>
      <c r="AR69" s="84">
        <f t="shared" si="82"/>
        <v>3.796875</v>
      </c>
      <c r="AS69" s="84">
        <f t="shared" si="83"/>
        <v>3.375</v>
      </c>
      <c r="AT69" s="84">
        <f t="shared" si="84"/>
        <v>0.9606741573033708</v>
      </c>
    </row>
    <row r="70" spans="1:46">
      <c r="B70" s="5"/>
      <c r="C70" s="122">
        <f>APTSimulator!$P60</f>
        <v>0</v>
      </c>
      <c r="D70" s="84">
        <f t="shared" si="5"/>
        <v>0</v>
      </c>
      <c r="E70" s="84">
        <f>INDEX('UmfrageWerte berechnung'!$A:$Z, MATCH(A$3, 'UmfrageWerte berechnung'!$A:$A, 0), MATCH($K70, 'UmfrageWerte berechnung'!$1:$1, 0))</f>
        <v>1</v>
      </c>
      <c r="F70" s="86">
        <f t="shared" si="6"/>
        <v>0</v>
      </c>
      <c r="G70" s="84">
        <f t="shared" si="7"/>
        <v>0</v>
      </c>
      <c r="H70" s="84">
        <f t="shared" si="68"/>
        <v>0.83014746040415077</v>
      </c>
      <c r="I70" s="93"/>
      <c r="K70" s="93" t="s">
        <v>389</v>
      </c>
      <c r="L70"/>
      <c r="M70" s="5"/>
      <c r="N70" s="122">
        <f>APTSimulator!$P60</f>
        <v>0</v>
      </c>
      <c r="O70" s="84">
        <f t="shared" si="85"/>
        <v>0</v>
      </c>
      <c r="P70" s="84">
        <f>INDEX('UmfrageWerte berechnung'!$A:$Z, MATCH(L$3, 'UmfrageWerte berechnung'!$A:$A, 0), MATCH($K70, 'UmfrageWerte berechnung'!$1:$1, 0))</f>
        <v>0.9375</v>
      </c>
      <c r="Q70" s="86">
        <f t="shared" si="70"/>
        <v>0</v>
      </c>
      <c r="R70" s="84">
        <f t="shared" si="71"/>
        <v>0</v>
      </c>
      <c r="S70" s="84">
        <f t="shared" si="72"/>
        <v>0.82788671023965144</v>
      </c>
      <c r="V70" s="5"/>
      <c r="W70" s="122">
        <f>APTSimulator!$P60</f>
        <v>0</v>
      </c>
      <c r="X70" s="84">
        <f t="shared" si="86"/>
        <v>0</v>
      </c>
      <c r="Y70" s="84">
        <f>INDEX('UmfrageWerte berechnung'!$A:$Z, MATCH(U$3, 'UmfrageWerte berechnung'!$A:$A, 0), MATCH($K70, 'UmfrageWerte berechnung'!$1:$1, 0))</f>
        <v>0.91666666666666663</v>
      </c>
      <c r="Z70" s="86">
        <f t="shared" si="74"/>
        <v>0</v>
      </c>
      <c r="AA70" s="84">
        <f t="shared" si="75"/>
        <v>0</v>
      </c>
      <c r="AB70" s="84">
        <f t="shared" si="76"/>
        <v>0.79017013232514233</v>
      </c>
      <c r="AE70" s="5"/>
      <c r="AF70" s="122">
        <f>APTSimulator!$P60</f>
        <v>0</v>
      </c>
      <c r="AG70" s="84">
        <f t="shared" si="87"/>
        <v>0</v>
      </c>
      <c r="AH70" s="84">
        <f>INDEX('UmfrageWerte berechnung'!$A:$Z, MATCH(AD$3, 'UmfrageWerte berechnung'!$A:$A, 0), MATCH($K70, 'UmfrageWerte berechnung'!$1:$1, 0))</f>
        <v>1.3333333333333333</v>
      </c>
      <c r="AI70" s="86">
        <f t="shared" si="78"/>
        <v>0</v>
      </c>
      <c r="AJ70" s="84">
        <f t="shared" si="79"/>
        <v>0</v>
      </c>
      <c r="AK70" s="84">
        <f t="shared" si="80"/>
        <v>1.1179039301310045</v>
      </c>
      <c r="AL70" s="66"/>
      <c r="AN70" s="5"/>
      <c r="AO70" s="122">
        <f>APTSimulator!$P60</f>
        <v>0</v>
      </c>
      <c r="AP70" s="84">
        <f t="shared" si="88"/>
        <v>0</v>
      </c>
      <c r="AQ70" s="84">
        <f>INDEX('UmfrageWerte berechnung'!$A:$Z, MATCH(AM$3, 'UmfrageWerte berechnung'!$A:$A, 0), MATCH($K70, 'UmfrageWerte berechnung'!$1:$1, 0))</f>
        <v>1.125</v>
      </c>
      <c r="AR70" s="86">
        <f t="shared" si="82"/>
        <v>0</v>
      </c>
      <c r="AS70" s="84">
        <f t="shared" si="83"/>
        <v>0</v>
      </c>
      <c r="AT70" s="84">
        <f t="shared" si="84"/>
        <v>0.9606741573033708</v>
      </c>
    </row>
    <row r="71" spans="1:46">
      <c r="B71" t="s">
        <v>475</v>
      </c>
      <c r="C71" s="77">
        <f t="shared" ref="C71:H71" si="89">SUM(C52:C70)</f>
        <v>19</v>
      </c>
      <c r="D71" s="69">
        <f t="shared" si="89"/>
        <v>18.346258874931728</v>
      </c>
      <c r="E71" s="90">
        <f t="shared" si="89"/>
        <v>20.400000000000002</v>
      </c>
      <c r="F71" s="90">
        <f t="shared" si="89"/>
        <v>26.125</v>
      </c>
      <c r="G71" s="85">
        <f t="shared" si="89"/>
        <v>22.1</v>
      </c>
      <c r="H71" s="85">
        <f t="shared" si="89"/>
        <v>16.935008192244673</v>
      </c>
      <c r="I71" s="93"/>
      <c r="K71" s="93">
        <v>0</v>
      </c>
      <c r="L71"/>
      <c r="M71" t="s">
        <v>475</v>
      </c>
      <c r="N71" s="77">
        <f t="shared" ref="N71:S71" si="90">SUM(N52:N70)</f>
        <v>19</v>
      </c>
      <c r="O71" s="69">
        <f t="shared" si="90"/>
        <v>18.379084967320267</v>
      </c>
      <c r="P71" s="90">
        <f t="shared" si="90"/>
        <v>19.25</v>
      </c>
      <c r="Q71" s="90">
        <f t="shared" si="90"/>
        <v>23.26171875</v>
      </c>
      <c r="R71" s="85">
        <f t="shared" si="90"/>
        <v>20.8125</v>
      </c>
      <c r="S71" s="85">
        <f t="shared" si="90"/>
        <v>16.999273783587512</v>
      </c>
      <c r="V71" t="s">
        <v>475</v>
      </c>
      <c r="W71" s="77">
        <f t="shared" ref="W71:AB71" si="91">SUM(W52:W70)</f>
        <v>19</v>
      </c>
      <c r="X71" s="69">
        <f t="shared" si="91"/>
        <v>17.886578449905489</v>
      </c>
      <c r="Y71" s="90">
        <f t="shared" si="91"/>
        <v>19.166666666666668</v>
      </c>
      <c r="Z71" s="90">
        <f t="shared" si="91"/>
        <v>23.604166666666664</v>
      </c>
      <c r="AA71" s="85">
        <f t="shared" si="91"/>
        <v>20.75</v>
      </c>
      <c r="AB71" s="85">
        <f t="shared" si="91"/>
        <v>16.521739130434788</v>
      </c>
      <c r="AE71" t="s">
        <v>475</v>
      </c>
      <c r="AF71" s="77">
        <f t="shared" ref="AF71:AK71" si="92">SUM(AF52:AF70)</f>
        <v>19</v>
      </c>
      <c r="AG71" s="69">
        <f t="shared" si="92"/>
        <v>19.912663755458517</v>
      </c>
      <c r="AH71" s="90">
        <f t="shared" si="92"/>
        <v>21.208333333333332</v>
      </c>
      <c r="AI71" s="90">
        <f t="shared" si="92"/>
        <v>30.427083333333332</v>
      </c>
      <c r="AJ71" s="85">
        <f t="shared" si="92"/>
        <v>23.75</v>
      </c>
      <c r="AK71" s="85">
        <f t="shared" si="92"/>
        <v>17.781659388646286</v>
      </c>
      <c r="AL71" s="66"/>
      <c r="AN71" t="s">
        <v>475</v>
      </c>
      <c r="AO71" s="77">
        <f t="shared" ref="AO71:AT71" si="93">SUM(AO52:AO70)</f>
        <v>19</v>
      </c>
      <c r="AP71" s="69">
        <f t="shared" si="93"/>
        <v>18.039325842696627</v>
      </c>
      <c r="AQ71" s="90">
        <f t="shared" si="93"/>
        <v>18.5625</v>
      </c>
      <c r="AR71" s="90">
        <f t="shared" si="93"/>
        <v>24.484375</v>
      </c>
      <c r="AS71" s="85">
        <f t="shared" si="93"/>
        <v>21.125</v>
      </c>
      <c r="AT71" s="85">
        <f t="shared" si="93"/>
        <v>15.851123595505618</v>
      </c>
    </row>
    <row r="72" spans="1:46">
      <c r="B72" t="s">
        <v>476</v>
      </c>
      <c r="C72" s="57">
        <v>57</v>
      </c>
      <c r="D72" s="89"/>
      <c r="E72" s="96">
        <f>COUNT(E52:E70)*5</f>
        <v>90</v>
      </c>
      <c r="F72" s="89">
        <f>C72*5^2</f>
        <v>1425</v>
      </c>
      <c r="G72" s="87">
        <f>C72*1.5</f>
        <v>85.5</v>
      </c>
      <c r="H72" s="87"/>
      <c r="I72" s="93"/>
      <c r="K72" s="93">
        <v>0</v>
      </c>
      <c r="L72"/>
      <c r="M72" t="s">
        <v>476</v>
      </c>
      <c r="N72" s="57">
        <v>57</v>
      </c>
      <c r="O72" s="89"/>
      <c r="P72" s="96">
        <f>COUNT(P52:P70)*5</f>
        <v>90</v>
      </c>
      <c r="Q72" s="89">
        <f>N72*5^2</f>
        <v>1425</v>
      </c>
      <c r="R72" s="87">
        <f>N72*1.5</f>
        <v>85.5</v>
      </c>
      <c r="S72" s="87"/>
      <c r="V72" t="s">
        <v>476</v>
      </c>
      <c r="W72" s="57">
        <v>57</v>
      </c>
      <c r="X72" s="89"/>
      <c r="Y72" s="96">
        <f>COUNT(Y52:Y70)*5</f>
        <v>90</v>
      </c>
      <c r="Z72" s="89">
        <f>W72*5^2</f>
        <v>1425</v>
      </c>
      <c r="AA72" s="87">
        <f>W72*1.5</f>
        <v>85.5</v>
      </c>
      <c r="AB72" s="87"/>
      <c r="AE72" t="s">
        <v>476</v>
      </c>
      <c r="AF72" s="57">
        <v>57</v>
      </c>
      <c r="AG72" s="89"/>
      <c r="AH72" s="96">
        <f>COUNT(AH52:AH70)*5</f>
        <v>90</v>
      </c>
      <c r="AI72" s="89">
        <f>AF72*5^2</f>
        <v>1425</v>
      </c>
      <c r="AJ72" s="87">
        <f>AF72*1.5</f>
        <v>85.5</v>
      </c>
      <c r="AK72" s="87"/>
      <c r="AL72" s="57"/>
      <c r="AN72" t="s">
        <v>476</v>
      </c>
      <c r="AO72" s="57">
        <v>57</v>
      </c>
      <c r="AP72" s="89"/>
      <c r="AQ72" s="96">
        <f>COUNT(AQ52:AQ70)*5</f>
        <v>90</v>
      </c>
      <c r="AR72" s="89">
        <f>AO72*5^2</f>
        <v>1425</v>
      </c>
      <c r="AS72" s="87">
        <f>AO72*1.5</f>
        <v>85.5</v>
      </c>
      <c r="AT72" s="87"/>
    </row>
    <row r="73" spans="1:46">
      <c r="C73" s="69"/>
      <c r="D73" s="86"/>
      <c r="E73" s="95"/>
      <c r="H73" s="84"/>
      <c r="I73" s="93"/>
      <c r="K73" s="93">
        <v>0</v>
      </c>
      <c r="L73"/>
      <c r="N73" s="69"/>
      <c r="O73" s="86"/>
      <c r="P73" s="95"/>
      <c r="Q73" s="86"/>
      <c r="R73" s="84"/>
      <c r="S73" s="84"/>
      <c r="W73" s="69"/>
      <c r="X73" s="86"/>
      <c r="Y73" s="95"/>
      <c r="Z73" s="86"/>
      <c r="AA73" s="84"/>
      <c r="AB73" s="84"/>
      <c r="AF73" s="69"/>
      <c r="AG73" s="86"/>
      <c r="AH73" s="95"/>
      <c r="AI73" s="86"/>
      <c r="AJ73" s="84"/>
      <c r="AK73" s="84"/>
      <c r="AL73" s="66"/>
      <c r="AO73" s="69"/>
      <c r="AP73" s="86"/>
      <c r="AQ73" s="95"/>
      <c r="AR73" s="86"/>
      <c r="AS73" s="84"/>
      <c r="AT73" s="84"/>
    </row>
    <row r="74" spans="1:46">
      <c r="C74" s="66"/>
      <c r="D74" s="86"/>
      <c r="H74" s="84"/>
      <c r="I74" s="93"/>
      <c r="K74" s="93">
        <v>0</v>
      </c>
      <c r="L74"/>
      <c r="N74" s="66"/>
      <c r="O74" s="86"/>
      <c r="P74" s="93"/>
      <c r="Q74" s="86"/>
      <c r="R74" s="84"/>
      <c r="S74" s="84"/>
      <c r="W74" s="66"/>
      <c r="X74" s="86"/>
      <c r="Y74" s="93"/>
      <c r="Z74" s="86"/>
      <c r="AA74" s="84"/>
      <c r="AB74" s="84"/>
      <c r="AF74" s="66"/>
      <c r="AG74" s="86"/>
      <c r="AH74" s="93"/>
      <c r="AI74" s="86"/>
      <c r="AJ74" s="84"/>
      <c r="AK74" s="84"/>
      <c r="AL74" s="66"/>
      <c r="AO74" s="66"/>
      <c r="AP74" s="86"/>
      <c r="AQ74" s="93"/>
      <c r="AR74" s="86"/>
      <c r="AS74" s="84"/>
      <c r="AT74" s="84"/>
    </row>
    <row r="75" spans="1:46">
      <c r="C75" s="67"/>
      <c r="D75" s="86"/>
      <c r="H75" s="84"/>
      <c r="I75" s="93"/>
      <c r="K75" s="93">
        <v>0</v>
      </c>
      <c r="L75"/>
      <c r="N75" s="67"/>
      <c r="O75" s="86"/>
      <c r="P75" s="93"/>
      <c r="Q75" s="86"/>
      <c r="R75" s="84"/>
      <c r="S75" s="84"/>
      <c r="W75" s="67"/>
      <c r="X75" s="86"/>
      <c r="Y75" s="93"/>
      <c r="Z75" s="86"/>
      <c r="AA75" s="84"/>
      <c r="AB75" s="84"/>
      <c r="AF75" s="67"/>
      <c r="AG75" s="86"/>
      <c r="AH75" s="93"/>
      <c r="AI75" s="86"/>
      <c r="AJ75" s="84"/>
      <c r="AK75" s="84"/>
      <c r="AL75" s="66"/>
      <c r="AO75" s="67"/>
      <c r="AP75" s="86"/>
      <c r="AQ75" s="93"/>
      <c r="AR75" s="86"/>
      <c r="AS75" s="84"/>
      <c r="AT75" s="84"/>
    </row>
    <row r="76" spans="1:46">
      <c r="B76" s="16"/>
      <c r="C76" s="66"/>
      <c r="D76" s="113"/>
      <c r="E76" s="90"/>
      <c r="F76" s="85"/>
      <c r="G76" s="85"/>
      <c r="H76" s="85"/>
      <c r="I76" s="93"/>
      <c r="L76"/>
      <c r="M76" s="16"/>
      <c r="N76" s="66"/>
      <c r="O76" s="113"/>
      <c r="P76" s="90"/>
      <c r="Q76" s="85"/>
      <c r="R76" s="85"/>
      <c r="S76" s="85"/>
      <c r="V76" s="16"/>
      <c r="W76" s="66"/>
      <c r="X76" s="113"/>
      <c r="Y76" s="90"/>
      <c r="Z76" s="85"/>
      <c r="AA76" s="85"/>
      <c r="AB76" s="85"/>
      <c r="AE76" s="16"/>
      <c r="AF76" s="66"/>
      <c r="AG76" s="113"/>
      <c r="AH76" s="90"/>
      <c r="AI76" s="85"/>
      <c r="AJ76" s="85"/>
      <c r="AK76" s="85"/>
      <c r="AL76" s="66"/>
      <c r="AN76" s="16"/>
      <c r="AO76" s="66"/>
      <c r="AP76" s="113"/>
      <c r="AQ76" s="90"/>
      <c r="AR76" s="85"/>
      <c r="AS76" s="85"/>
      <c r="AT76" s="85"/>
    </row>
    <row r="77" spans="1:46" ht="21">
      <c r="A77" s="19"/>
      <c r="C77" s="66"/>
      <c r="D77" s="92"/>
      <c r="E77" s="86"/>
      <c r="F77" s="84"/>
      <c r="H77" s="84"/>
      <c r="I77" s="93"/>
      <c r="L77" s="19"/>
      <c r="N77" s="66"/>
      <c r="O77" s="92"/>
      <c r="P77" s="86"/>
      <c r="Q77" s="84"/>
      <c r="R77" s="84"/>
      <c r="S77" s="84"/>
      <c r="T77" s="19"/>
      <c r="U77" s="19"/>
      <c r="W77" s="66"/>
      <c r="X77" s="92"/>
      <c r="Y77" s="86"/>
      <c r="Z77" s="84"/>
      <c r="AA77" s="84"/>
      <c r="AB77" s="84"/>
      <c r="AD77" s="19"/>
      <c r="AF77" s="66"/>
      <c r="AG77" s="92"/>
      <c r="AH77" s="86"/>
      <c r="AI77" s="84"/>
      <c r="AJ77" s="84"/>
      <c r="AK77" s="84"/>
      <c r="AL77" s="66"/>
      <c r="AM77" s="19"/>
      <c r="AO77" s="66"/>
      <c r="AP77" s="92"/>
      <c r="AQ77" s="86"/>
      <c r="AR77" s="84"/>
      <c r="AS77" s="84"/>
      <c r="AT77" s="84"/>
    </row>
    <row r="78" spans="1:46">
      <c r="C78" s="66">
        <f>APTSimulator!$P67</f>
        <v>1</v>
      </c>
      <c r="D78" s="92">
        <f t="shared" ref="D78:D113" si="94">H78*C78</f>
        <v>1.0376843255051884</v>
      </c>
      <c r="E78" s="86">
        <f>INDEX('UmfrageWerte berechnung'!$A:$AL, MATCH(A$3, 'UmfrageWerte berechnung'!$A:$A, 0), MATCH($K78, 'UmfrageWerte berechnung'!$1:$1, 0))</f>
        <v>1.25</v>
      </c>
      <c r="F78" s="84">
        <f t="shared" ref="F78:F113" si="95">(E78^2)*C78</f>
        <v>1.5625</v>
      </c>
      <c r="G78" s="84">
        <f t="shared" ref="G78:G113" si="96">E78*C78</f>
        <v>1.25</v>
      </c>
      <c r="H78" s="84">
        <f t="shared" ref="H78:H113" si="97">E78/(H$120/H$119)</f>
        <v>1.0376843255051884</v>
      </c>
      <c r="I78" s="93"/>
      <c r="K78" s="93" t="s">
        <v>225</v>
      </c>
      <c r="L78"/>
      <c r="N78" s="66">
        <f>APTSimulator!$P67</f>
        <v>1</v>
      </c>
      <c r="O78" s="92">
        <f t="shared" ref="O78:O113" si="98">S78*N78</f>
        <v>1.1038489469862018</v>
      </c>
      <c r="P78" s="86">
        <f>INDEX('UmfrageWerte berechnung'!$A:$AL, MATCH(L$3, 'UmfrageWerte berechnung'!$A:$A, 0), MATCH($K78, 'UmfrageWerte berechnung'!$1:$1, 0))</f>
        <v>1.25</v>
      </c>
      <c r="Q78" s="84">
        <f t="shared" ref="Q78:Q113" si="99">(P78^2)*N78</f>
        <v>1.5625</v>
      </c>
      <c r="R78" s="84">
        <f t="shared" ref="R78:R113" si="100">P78*N78</f>
        <v>1.25</v>
      </c>
      <c r="S78" s="84">
        <f t="shared" ref="S78:S113" si="101">P78/(S$120/S$119)</f>
        <v>1.1038489469862018</v>
      </c>
      <c r="W78" s="66">
        <f>APTSimulator!$P67</f>
        <v>1</v>
      </c>
      <c r="X78" s="92">
        <f t="shared" ref="X78:X113" si="102">AB78*W78</f>
        <v>1.0775047258979213</v>
      </c>
      <c r="Y78" s="86">
        <f>INDEX('UmfrageWerte berechnung'!$A:$AL, MATCH(U$3, 'UmfrageWerte berechnung'!$A:$A, 0), MATCH($K78, 'UmfrageWerte berechnung'!$1:$1, 0))</f>
        <v>1.25</v>
      </c>
      <c r="Z78" s="84">
        <f t="shared" ref="Z78:Z113" si="103">(Y78^2)*W78</f>
        <v>1.5625</v>
      </c>
      <c r="AA78" s="84">
        <f t="shared" ref="AA78:AA113" si="104">Y78*W78</f>
        <v>1.25</v>
      </c>
      <c r="AB78" s="84">
        <f t="shared" ref="AB78:AB113" si="105">Y78/(AB$120/AB$119)</f>
        <v>1.0775047258979213</v>
      </c>
      <c r="AF78" s="66">
        <f>APTSimulator!$P67</f>
        <v>1</v>
      </c>
      <c r="AG78" s="92">
        <f t="shared" ref="AG78:AG113" si="106">AK78*AF78</f>
        <v>0.99563318777292598</v>
      </c>
      <c r="AH78" s="86">
        <f>INDEX('UmfrageWerte berechnung'!$A:$AL, MATCH(AD$3, 'UmfrageWerte berechnung'!$A:$A, 0), MATCH($K78, 'UmfrageWerte berechnung'!$1:$1, 0))</f>
        <v>1.1875</v>
      </c>
      <c r="AI78" s="84">
        <f t="shared" ref="AI78:AI113" si="107">(AH78^2)*AF78</f>
        <v>1.41015625</v>
      </c>
      <c r="AJ78" s="84">
        <f t="shared" ref="AJ78:AJ113" si="108">AH78*AF78</f>
        <v>1.1875</v>
      </c>
      <c r="AK78" s="84">
        <f t="shared" ref="AK78:AK113" si="109">AH78/(AK$120/AK$119)</f>
        <v>0.99563318777292598</v>
      </c>
      <c r="AL78" s="66"/>
      <c r="AO78" s="66">
        <f>APTSimulator!$P67</f>
        <v>1</v>
      </c>
      <c r="AP78" s="92">
        <f t="shared" ref="AP78:AP113" si="110">AT78*AO78</f>
        <v>0.90730337078651691</v>
      </c>
      <c r="AQ78" s="86">
        <f>INDEX('UmfrageWerte berechnung'!$A:$AL, MATCH(AM$3, 'UmfrageWerte berechnung'!$A:$A, 0), MATCH($K78, 'UmfrageWerte berechnung'!$1:$1, 0))</f>
        <v>1.0625</v>
      </c>
      <c r="AR78" s="84">
        <f t="shared" ref="AR78:AR113" si="111">(AQ78^2)*AO78</f>
        <v>1.12890625</v>
      </c>
      <c r="AS78" s="84">
        <f t="shared" ref="AS78:AS113" si="112">AQ78*AO78</f>
        <v>1.0625</v>
      </c>
      <c r="AT78" s="84">
        <f t="shared" ref="AT78:AT113" si="113">AQ78/(AT$120/AT$119)</f>
        <v>0.90730337078651691</v>
      </c>
    </row>
    <row r="79" spans="1:46">
      <c r="B79" s="4"/>
      <c r="C79" s="66">
        <f>APTSimulator!$P68</f>
        <v>3</v>
      </c>
      <c r="D79" s="92">
        <f t="shared" si="94"/>
        <v>3.3620972146368109</v>
      </c>
      <c r="E79" s="86">
        <f>INDEX('UmfrageWerte berechnung'!$A:$AL, MATCH(A$3, 'UmfrageWerte berechnung'!$A:$A, 0), MATCH($K79, 'UmfrageWerte berechnung'!$1:$1, 0))</f>
        <v>1.35</v>
      </c>
      <c r="F79" s="84">
        <f t="shared" si="95"/>
        <v>5.4675000000000011</v>
      </c>
      <c r="G79" s="84">
        <f t="shared" si="96"/>
        <v>4.0500000000000007</v>
      </c>
      <c r="H79" s="84">
        <f t="shared" si="97"/>
        <v>1.1206990715456036</v>
      </c>
      <c r="I79" s="93"/>
      <c r="K79" s="93" t="s">
        <v>390</v>
      </c>
      <c r="L79"/>
      <c r="M79" s="4"/>
      <c r="N79" s="66">
        <f>APTSimulator!$P68</f>
        <v>3</v>
      </c>
      <c r="O79" s="92">
        <f t="shared" si="98"/>
        <v>2.6492374727668846</v>
      </c>
      <c r="P79" s="86">
        <f>INDEX('UmfrageWerte berechnung'!$A:$AL, MATCH(L$3, 'UmfrageWerte berechnung'!$A:$A, 0), MATCH($K79, 'UmfrageWerte berechnung'!$1:$1, 0))</f>
        <v>1</v>
      </c>
      <c r="Q79" s="84">
        <f t="shared" si="99"/>
        <v>3</v>
      </c>
      <c r="R79" s="84">
        <f t="shared" si="100"/>
        <v>3</v>
      </c>
      <c r="S79" s="84">
        <f t="shared" si="101"/>
        <v>0.88307915758896149</v>
      </c>
      <c r="V79" s="4"/>
      <c r="W79" s="66">
        <f>APTSimulator!$P68</f>
        <v>3</v>
      </c>
      <c r="X79" s="92">
        <f t="shared" si="102"/>
        <v>3.0170132325141799</v>
      </c>
      <c r="Y79" s="86">
        <f>INDEX('UmfrageWerte berechnung'!$A:$AL, MATCH(U$3, 'UmfrageWerte berechnung'!$A:$A, 0), MATCH($K79, 'UmfrageWerte berechnung'!$1:$1, 0))</f>
        <v>1.1666666666666667</v>
      </c>
      <c r="Z79" s="84">
        <f t="shared" si="103"/>
        <v>4.0833333333333339</v>
      </c>
      <c r="AA79" s="84">
        <f t="shared" si="104"/>
        <v>3.5</v>
      </c>
      <c r="AB79" s="84">
        <f t="shared" si="105"/>
        <v>1.0056710775047266</v>
      </c>
      <c r="AE79" s="4"/>
      <c r="AF79" s="66">
        <f>APTSimulator!$P68</f>
        <v>3</v>
      </c>
      <c r="AG79" s="92">
        <f t="shared" si="106"/>
        <v>2.2008733624454155</v>
      </c>
      <c r="AH79" s="86">
        <f>INDEX('UmfrageWerte berechnung'!$A:$AL, MATCH(AD$3, 'UmfrageWerte berechnung'!$A:$A, 0), MATCH($K79, 'UmfrageWerte berechnung'!$1:$1, 0))</f>
        <v>0.875</v>
      </c>
      <c r="AI79" s="84">
        <f t="shared" si="107"/>
        <v>2.296875</v>
      </c>
      <c r="AJ79" s="84">
        <f t="shared" si="108"/>
        <v>2.625</v>
      </c>
      <c r="AK79" s="84">
        <f t="shared" si="109"/>
        <v>0.73362445414847177</v>
      </c>
      <c r="AL79" s="66"/>
      <c r="AN79" s="4"/>
      <c r="AO79" s="66">
        <f>APTSimulator!$P68</f>
        <v>3</v>
      </c>
      <c r="AP79" s="92">
        <f t="shared" si="110"/>
        <v>3.3623595505617976</v>
      </c>
      <c r="AQ79" s="86">
        <f>INDEX('UmfrageWerte berechnung'!$A:$AL, MATCH(AM$3, 'UmfrageWerte berechnung'!$A:$A, 0), MATCH($K79, 'UmfrageWerte berechnung'!$1:$1, 0))</f>
        <v>1.3125</v>
      </c>
      <c r="AR79" s="84">
        <f t="shared" si="111"/>
        <v>5.16796875</v>
      </c>
      <c r="AS79" s="84">
        <f t="shared" si="112"/>
        <v>3.9375</v>
      </c>
      <c r="AT79" s="84">
        <f t="shared" si="113"/>
        <v>1.1207865168539326</v>
      </c>
    </row>
    <row r="80" spans="1:46">
      <c r="B80" s="4"/>
      <c r="C80" s="66"/>
      <c r="D80" s="92"/>
      <c r="E80" s="86"/>
      <c r="F80" s="84"/>
      <c r="H80" s="84"/>
      <c r="I80" s="93"/>
      <c r="L80"/>
      <c r="M80" s="4"/>
      <c r="N80" s="66"/>
      <c r="O80" s="92"/>
      <c r="P80" s="86"/>
      <c r="Q80" s="84"/>
      <c r="R80" s="84"/>
      <c r="S80" s="84"/>
      <c r="V80" s="4"/>
      <c r="W80" s="66"/>
      <c r="X80" s="92"/>
      <c r="Y80" s="86"/>
      <c r="Z80" s="84"/>
      <c r="AA80" s="84"/>
      <c r="AB80" s="84"/>
      <c r="AE80" s="4"/>
      <c r="AF80" s="66"/>
      <c r="AG80" s="92"/>
      <c r="AH80" s="86"/>
      <c r="AI80" s="84"/>
      <c r="AJ80" s="84"/>
      <c r="AK80" s="84"/>
      <c r="AL80" s="66"/>
      <c r="AN80" s="4"/>
      <c r="AO80" s="66"/>
      <c r="AP80" s="92"/>
      <c r="AQ80" s="86"/>
      <c r="AR80" s="84"/>
      <c r="AS80" s="84"/>
      <c r="AT80" s="84"/>
    </row>
    <row r="81" spans="2:46">
      <c r="B81" s="4"/>
      <c r="C81" s="66"/>
      <c r="D81" s="92"/>
      <c r="E81" s="86"/>
      <c r="F81" s="84"/>
      <c r="H81" s="84"/>
      <c r="I81" s="93"/>
      <c r="L81"/>
      <c r="M81" s="4"/>
      <c r="N81" s="66"/>
      <c r="O81" s="92"/>
      <c r="P81" s="86"/>
      <c r="Q81" s="84"/>
      <c r="R81" s="84"/>
      <c r="S81" s="84"/>
      <c r="V81" s="4"/>
      <c r="W81" s="66"/>
      <c r="X81" s="92"/>
      <c r="Y81" s="86"/>
      <c r="Z81" s="84"/>
      <c r="AA81" s="84"/>
      <c r="AB81" s="84"/>
      <c r="AE81" s="4"/>
      <c r="AF81" s="66"/>
      <c r="AG81" s="92"/>
      <c r="AH81" s="86"/>
      <c r="AI81" s="84"/>
      <c r="AJ81" s="84"/>
      <c r="AK81" s="84"/>
      <c r="AL81" s="66"/>
      <c r="AN81" s="4"/>
      <c r="AO81" s="66"/>
      <c r="AP81" s="92"/>
      <c r="AQ81" s="86"/>
      <c r="AR81" s="84"/>
      <c r="AS81" s="84"/>
      <c r="AT81" s="84"/>
    </row>
    <row r="82" spans="2:46">
      <c r="B82" s="4"/>
      <c r="C82" s="66">
        <f>APTSimulator!$P71</f>
        <v>0</v>
      </c>
      <c r="D82" s="92">
        <f t="shared" si="94"/>
        <v>0</v>
      </c>
      <c r="E82" s="86">
        <f>INDEX('UmfrageWerte berechnung'!$A:$AL, MATCH(A$3, 'UmfrageWerte berechnung'!$A:$A, 0), MATCH($K82, 'UmfrageWerte berechnung'!$1:$1, 0))</f>
        <v>1.35</v>
      </c>
      <c r="F82" s="84">
        <f t="shared" si="95"/>
        <v>0</v>
      </c>
      <c r="G82" s="84">
        <f t="shared" si="96"/>
        <v>0</v>
      </c>
      <c r="H82" s="84">
        <f t="shared" si="97"/>
        <v>1.1206990715456036</v>
      </c>
      <c r="I82" s="93"/>
      <c r="K82" s="93" t="s">
        <v>390</v>
      </c>
      <c r="L82"/>
      <c r="M82" s="4"/>
      <c r="N82" s="66">
        <f>APTSimulator!$P71</f>
        <v>0</v>
      </c>
      <c r="O82" s="92">
        <f t="shared" si="98"/>
        <v>0</v>
      </c>
      <c r="P82" s="86">
        <f>INDEX('UmfrageWerte berechnung'!$A:$AL, MATCH(L$3, 'UmfrageWerte berechnung'!$A:$A, 0), MATCH($K82, 'UmfrageWerte berechnung'!$1:$1, 0))</f>
        <v>1</v>
      </c>
      <c r="Q82" s="84">
        <f t="shared" si="99"/>
        <v>0</v>
      </c>
      <c r="R82" s="84">
        <f t="shared" si="100"/>
        <v>0</v>
      </c>
      <c r="S82" s="84">
        <f t="shared" si="101"/>
        <v>0.88307915758896149</v>
      </c>
      <c r="V82" s="4"/>
      <c r="W82" s="66">
        <f>APTSimulator!$P71</f>
        <v>0</v>
      </c>
      <c r="X82" s="92">
        <f t="shared" si="102"/>
        <v>0</v>
      </c>
      <c r="Y82" s="86">
        <f>INDEX('UmfrageWerte berechnung'!$A:$AL, MATCH(U$3, 'UmfrageWerte berechnung'!$A:$A, 0), MATCH($K82, 'UmfrageWerte berechnung'!$1:$1, 0))</f>
        <v>1.1666666666666667</v>
      </c>
      <c r="Z82" s="84">
        <f t="shared" si="103"/>
        <v>0</v>
      </c>
      <c r="AA82" s="84">
        <f t="shared" si="104"/>
        <v>0</v>
      </c>
      <c r="AB82" s="84">
        <f t="shared" si="105"/>
        <v>1.0056710775047266</v>
      </c>
      <c r="AE82" s="4"/>
      <c r="AF82" s="66">
        <f>APTSimulator!$P71</f>
        <v>0</v>
      </c>
      <c r="AG82" s="92">
        <f t="shared" si="106"/>
        <v>0</v>
      </c>
      <c r="AH82" s="86">
        <f>INDEX('UmfrageWerte berechnung'!$A:$AL, MATCH(AD$3, 'UmfrageWerte berechnung'!$A:$A, 0), MATCH($K82, 'UmfrageWerte berechnung'!$1:$1, 0))</f>
        <v>0.875</v>
      </c>
      <c r="AI82" s="84">
        <f t="shared" si="107"/>
        <v>0</v>
      </c>
      <c r="AJ82" s="84">
        <f t="shared" si="108"/>
        <v>0</v>
      </c>
      <c r="AK82" s="84">
        <f t="shared" si="109"/>
        <v>0.73362445414847177</v>
      </c>
      <c r="AL82" s="66"/>
      <c r="AN82" s="4"/>
      <c r="AO82" s="66">
        <f>APTSimulator!$P71</f>
        <v>0</v>
      </c>
      <c r="AP82" s="92">
        <f t="shared" si="110"/>
        <v>0</v>
      </c>
      <c r="AQ82" s="86">
        <f>INDEX('UmfrageWerte berechnung'!$A:$AL, MATCH(AM$3, 'UmfrageWerte berechnung'!$A:$A, 0), MATCH($K82, 'UmfrageWerte berechnung'!$1:$1, 0))</f>
        <v>1.3125</v>
      </c>
      <c r="AR82" s="84">
        <f t="shared" si="111"/>
        <v>0</v>
      </c>
      <c r="AS82" s="84">
        <f t="shared" si="112"/>
        <v>0</v>
      </c>
      <c r="AT82" s="84">
        <f t="shared" si="113"/>
        <v>1.1207865168539326</v>
      </c>
    </row>
    <row r="83" spans="2:46">
      <c r="B83" s="4"/>
      <c r="C83" s="66"/>
      <c r="D83" s="92"/>
      <c r="E83" s="86"/>
      <c r="F83" s="84"/>
      <c r="H83" s="84"/>
      <c r="I83" s="93"/>
      <c r="L83"/>
      <c r="M83" s="4"/>
      <c r="N83" s="66"/>
      <c r="O83" s="92"/>
      <c r="P83" s="86"/>
      <c r="Q83" s="84"/>
      <c r="R83" s="84"/>
      <c r="S83" s="84"/>
      <c r="V83" s="4"/>
      <c r="W83" s="66"/>
      <c r="X83" s="92"/>
      <c r="Y83" s="86"/>
      <c r="Z83" s="84"/>
      <c r="AA83" s="84"/>
      <c r="AB83" s="84"/>
      <c r="AE83" s="4"/>
      <c r="AF83" s="66"/>
      <c r="AG83" s="92"/>
      <c r="AH83" s="86"/>
      <c r="AI83" s="84"/>
      <c r="AJ83" s="84"/>
      <c r="AK83" s="84"/>
      <c r="AL83" s="66"/>
      <c r="AN83" s="4"/>
      <c r="AO83" s="66"/>
      <c r="AP83" s="92"/>
      <c r="AQ83" s="86"/>
      <c r="AR83" s="84"/>
      <c r="AS83" s="84"/>
      <c r="AT83" s="84"/>
    </row>
    <row r="84" spans="2:46">
      <c r="B84" s="4"/>
      <c r="C84" s="66">
        <f>APTSimulator!$P73</f>
        <v>0</v>
      </c>
      <c r="D84" s="92">
        <f t="shared" si="94"/>
        <v>0</v>
      </c>
      <c r="E84" s="86">
        <f>INDEX('UmfrageWerte berechnung'!$A:$AL, MATCH(A$3, 'UmfrageWerte berechnung'!$A:$A, 0), MATCH($K84, 'UmfrageWerte berechnung'!$1:$1, 0))</f>
        <v>1.35</v>
      </c>
      <c r="F84" s="84">
        <f t="shared" si="95"/>
        <v>0</v>
      </c>
      <c r="G84" s="84">
        <f t="shared" si="96"/>
        <v>0</v>
      </c>
      <c r="H84" s="84">
        <f t="shared" si="97"/>
        <v>1.1206990715456036</v>
      </c>
      <c r="I84" s="93"/>
      <c r="K84" s="93" t="s">
        <v>390</v>
      </c>
      <c r="L84"/>
      <c r="M84" s="4"/>
      <c r="N84" s="66">
        <f>APTSimulator!$P73</f>
        <v>0</v>
      </c>
      <c r="O84" s="92">
        <f t="shared" si="98"/>
        <v>0</v>
      </c>
      <c r="P84" s="86">
        <f>INDEX('UmfrageWerte berechnung'!$A:$AL, MATCH(L$3, 'UmfrageWerte berechnung'!$A:$A, 0), MATCH($K84, 'UmfrageWerte berechnung'!$1:$1, 0))</f>
        <v>1</v>
      </c>
      <c r="Q84" s="84">
        <f t="shared" si="99"/>
        <v>0</v>
      </c>
      <c r="R84" s="84">
        <f t="shared" si="100"/>
        <v>0</v>
      </c>
      <c r="S84" s="84">
        <f t="shared" si="101"/>
        <v>0.88307915758896149</v>
      </c>
      <c r="V84" s="4"/>
      <c r="W84" s="66">
        <f>APTSimulator!$P73</f>
        <v>0</v>
      </c>
      <c r="X84" s="92">
        <f t="shared" si="102"/>
        <v>0</v>
      </c>
      <c r="Y84" s="86">
        <f>INDEX('UmfrageWerte berechnung'!$A:$AL, MATCH(U$3, 'UmfrageWerte berechnung'!$A:$A, 0), MATCH($K84, 'UmfrageWerte berechnung'!$1:$1, 0))</f>
        <v>1.1666666666666667</v>
      </c>
      <c r="Z84" s="84">
        <f t="shared" si="103"/>
        <v>0</v>
      </c>
      <c r="AA84" s="84">
        <f t="shared" si="104"/>
        <v>0</v>
      </c>
      <c r="AB84" s="84">
        <f t="shared" si="105"/>
        <v>1.0056710775047266</v>
      </c>
      <c r="AE84" s="4"/>
      <c r="AF84" s="66">
        <f>APTSimulator!$P73</f>
        <v>0</v>
      </c>
      <c r="AG84" s="92">
        <f t="shared" si="106"/>
        <v>0</v>
      </c>
      <c r="AH84" s="86">
        <f>INDEX('UmfrageWerte berechnung'!$A:$AL, MATCH(AD$3, 'UmfrageWerte berechnung'!$A:$A, 0), MATCH($K84, 'UmfrageWerte berechnung'!$1:$1, 0))</f>
        <v>0.875</v>
      </c>
      <c r="AI84" s="84">
        <f t="shared" si="107"/>
        <v>0</v>
      </c>
      <c r="AJ84" s="84">
        <f t="shared" si="108"/>
        <v>0</v>
      </c>
      <c r="AK84" s="84">
        <f t="shared" si="109"/>
        <v>0.73362445414847177</v>
      </c>
      <c r="AL84" s="66"/>
      <c r="AN84" s="4"/>
      <c r="AO84" s="66">
        <f>APTSimulator!$P73</f>
        <v>0</v>
      </c>
      <c r="AP84" s="92">
        <f t="shared" si="110"/>
        <v>0</v>
      </c>
      <c r="AQ84" s="86">
        <f>INDEX('UmfrageWerte berechnung'!$A:$AL, MATCH(AM$3, 'UmfrageWerte berechnung'!$A:$A, 0), MATCH($K84, 'UmfrageWerte berechnung'!$1:$1, 0))</f>
        <v>1.3125</v>
      </c>
      <c r="AR84" s="84">
        <f t="shared" si="111"/>
        <v>0</v>
      </c>
      <c r="AS84" s="84">
        <f t="shared" si="112"/>
        <v>0</v>
      </c>
      <c r="AT84" s="84">
        <f t="shared" si="113"/>
        <v>1.1207865168539326</v>
      </c>
    </row>
    <row r="85" spans="2:46">
      <c r="B85" s="4"/>
      <c r="C85" s="66">
        <f>APTSimulator!$P74</f>
        <v>0</v>
      </c>
      <c r="D85" s="92">
        <f t="shared" si="94"/>
        <v>0</v>
      </c>
      <c r="E85" s="86">
        <f>INDEX('UmfrageWerte berechnung'!$A:$AL, MATCH(A$3, 'UmfrageWerte berechnung'!$A:$A, 0), MATCH($K85, 'UmfrageWerte berechnung'!$1:$1, 0))</f>
        <v>1.35</v>
      </c>
      <c r="F85" s="84">
        <f t="shared" si="95"/>
        <v>0</v>
      </c>
      <c r="G85" s="84">
        <f t="shared" si="96"/>
        <v>0</v>
      </c>
      <c r="H85" s="84">
        <f t="shared" si="97"/>
        <v>1.1206990715456036</v>
      </c>
      <c r="I85" s="93"/>
      <c r="K85" s="93" t="s">
        <v>390</v>
      </c>
      <c r="L85"/>
      <c r="M85" s="4"/>
      <c r="N85" s="66">
        <f>APTSimulator!$P74</f>
        <v>0</v>
      </c>
      <c r="O85" s="92">
        <f t="shared" si="98"/>
        <v>0</v>
      </c>
      <c r="P85" s="86">
        <f>INDEX('UmfrageWerte berechnung'!$A:$AL, MATCH(L$3, 'UmfrageWerte berechnung'!$A:$A, 0), MATCH($K85, 'UmfrageWerte berechnung'!$1:$1, 0))</f>
        <v>1</v>
      </c>
      <c r="Q85" s="84">
        <f t="shared" si="99"/>
        <v>0</v>
      </c>
      <c r="R85" s="84">
        <f t="shared" si="100"/>
        <v>0</v>
      </c>
      <c r="S85" s="84">
        <f t="shared" si="101"/>
        <v>0.88307915758896149</v>
      </c>
      <c r="V85" s="4"/>
      <c r="W85" s="66">
        <f>APTSimulator!$P74</f>
        <v>0</v>
      </c>
      <c r="X85" s="92">
        <f t="shared" si="102"/>
        <v>0</v>
      </c>
      <c r="Y85" s="86">
        <f>INDEX('UmfrageWerte berechnung'!$A:$AL, MATCH(U$3, 'UmfrageWerte berechnung'!$A:$A, 0), MATCH($K85, 'UmfrageWerte berechnung'!$1:$1, 0))</f>
        <v>1.1666666666666667</v>
      </c>
      <c r="Z85" s="84">
        <f t="shared" si="103"/>
        <v>0</v>
      </c>
      <c r="AA85" s="84">
        <f t="shared" si="104"/>
        <v>0</v>
      </c>
      <c r="AB85" s="84">
        <f t="shared" si="105"/>
        <v>1.0056710775047266</v>
      </c>
      <c r="AE85" s="4"/>
      <c r="AF85" s="66">
        <f>APTSimulator!$P74</f>
        <v>0</v>
      </c>
      <c r="AG85" s="92">
        <f t="shared" si="106"/>
        <v>0</v>
      </c>
      <c r="AH85" s="86">
        <f>INDEX('UmfrageWerte berechnung'!$A:$AL, MATCH(AD$3, 'UmfrageWerte berechnung'!$A:$A, 0), MATCH($K85, 'UmfrageWerte berechnung'!$1:$1, 0))</f>
        <v>0.875</v>
      </c>
      <c r="AI85" s="84">
        <f t="shared" si="107"/>
        <v>0</v>
      </c>
      <c r="AJ85" s="84">
        <f t="shared" si="108"/>
        <v>0</v>
      </c>
      <c r="AK85" s="84">
        <f t="shared" si="109"/>
        <v>0.73362445414847177</v>
      </c>
      <c r="AL85" s="66"/>
      <c r="AN85" s="4"/>
      <c r="AO85" s="66">
        <f>APTSimulator!$P74</f>
        <v>0</v>
      </c>
      <c r="AP85" s="92">
        <f t="shared" si="110"/>
        <v>0</v>
      </c>
      <c r="AQ85" s="86">
        <f>INDEX('UmfrageWerte berechnung'!$A:$AL, MATCH(AM$3, 'UmfrageWerte berechnung'!$A:$A, 0), MATCH($K85, 'UmfrageWerte berechnung'!$1:$1, 0))</f>
        <v>1.3125</v>
      </c>
      <c r="AR85" s="84">
        <f t="shared" si="111"/>
        <v>0</v>
      </c>
      <c r="AS85" s="84">
        <f t="shared" si="112"/>
        <v>0</v>
      </c>
      <c r="AT85" s="84">
        <f t="shared" si="113"/>
        <v>1.1207865168539326</v>
      </c>
    </row>
    <row r="86" spans="2:46">
      <c r="B86" s="12"/>
      <c r="C86" s="66">
        <f>APTSimulator!$P75</f>
        <v>0</v>
      </c>
      <c r="D86" s="92">
        <f t="shared" si="94"/>
        <v>0</v>
      </c>
      <c r="E86" s="86">
        <f>INDEX('UmfrageWerte berechnung'!$A:$AL, MATCH(A$3, 'UmfrageWerte berechnung'!$A:$A, 0), MATCH($K86, 'UmfrageWerte berechnung'!$1:$1, 0))</f>
        <v>1</v>
      </c>
      <c r="F86" s="84">
        <f t="shared" si="95"/>
        <v>0</v>
      </c>
      <c r="G86" s="84">
        <f t="shared" si="96"/>
        <v>0</v>
      </c>
      <c r="H86" s="84">
        <f t="shared" si="97"/>
        <v>0.83014746040415077</v>
      </c>
      <c r="I86" s="93"/>
      <c r="K86" s="93" t="s">
        <v>377</v>
      </c>
      <c r="L86"/>
      <c r="M86" s="12"/>
      <c r="N86" s="66">
        <f>APTSimulator!$P75</f>
        <v>0</v>
      </c>
      <c r="O86" s="92">
        <f t="shared" si="98"/>
        <v>0</v>
      </c>
      <c r="P86" s="86">
        <f>INDEX('UmfrageWerte berechnung'!$A:$AL, MATCH(L$3, 'UmfrageWerte berechnung'!$A:$A, 0), MATCH($K86, 'UmfrageWerte berechnung'!$1:$1, 0))</f>
        <v>0.875</v>
      </c>
      <c r="Q86" s="84">
        <f t="shared" si="99"/>
        <v>0</v>
      </c>
      <c r="R86" s="84">
        <f t="shared" si="100"/>
        <v>0</v>
      </c>
      <c r="S86" s="84">
        <f t="shared" si="101"/>
        <v>0.77269426289034138</v>
      </c>
      <c r="V86" s="12"/>
      <c r="W86" s="66">
        <f>APTSimulator!$P75</f>
        <v>0</v>
      </c>
      <c r="X86" s="92">
        <f t="shared" si="102"/>
        <v>0</v>
      </c>
      <c r="Y86" s="86">
        <f>INDEX('UmfrageWerte berechnung'!$A:$AL, MATCH(U$3, 'UmfrageWerte berechnung'!$A:$A, 0), MATCH($K86, 'UmfrageWerte berechnung'!$1:$1, 0))</f>
        <v>1.1666666666666667</v>
      </c>
      <c r="Z86" s="84">
        <f t="shared" si="103"/>
        <v>0</v>
      </c>
      <c r="AA86" s="84">
        <f t="shared" si="104"/>
        <v>0</v>
      </c>
      <c r="AB86" s="84">
        <f t="shared" si="105"/>
        <v>1.0056710775047266</v>
      </c>
      <c r="AE86" s="12"/>
      <c r="AF86" s="66">
        <f>APTSimulator!$P75</f>
        <v>0</v>
      </c>
      <c r="AG86" s="92">
        <f t="shared" si="106"/>
        <v>0</v>
      </c>
      <c r="AH86" s="86">
        <f>INDEX('UmfrageWerte berechnung'!$A:$AL, MATCH(AD$3, 'UmfrageWerte berechnung'!$A:$A, 0), MATCH($K86, 'UmfrageWerte berechnung'!$1:$1, 0))</f>
        <v>1.375</v>
      </c>
      <c r="AI86" s="84">
        <f t="shared" si="107"/>
        <v>0</v>
      </c>
      <c r="AJ86" s="84">
        <f t="shared" si="108"/>
        <v>0</v>
      </c>
      <c r="AK86" s="84">
        <f t="shared" si="109"/>
        <v>1.1528384279475985</v>
      </c>
      <c r="AL86" s="66"/>
      <c r="AN86" s="12"/>
      <c r="AO86" s="66">
        <f>APTSimulator!$P75</f>
        <v>0</v>
      </c>
      <c r="AP86" s="92">
        <f t="shared" si="110"/>
        <v>0</v>
      </c>
      <c r="AQ86" s="86">
        <f>INDEX('UmfrageWerte berechnung'!$A:$AL, MATCH(AM$3, 'UmfrageWerte berechnung'!$A:$A, 0), MATCH($K86, 'UmfrageWerte berechnung'!$1:$1, 0))</f>
        <v>1.125</v>
      </c>
      <c r="AR86" s="84">
        <f t="shared" si="111"/>
        <v>0</v>
      </c>
      <c r="AS86" s="84">
        <f t="shared" si="112"/>
        <v>0</v>
      </c>
      <c r="AT86" s="84">
        <f t="shared" si="113"/>
        <v>0.9606741573033708</v>
      </c>
    </row>
    <row r="87" spans="2:46">
      <c r="B87" s="12"/>
      <c r="C87" s="66">
        <f>APTSimulator!$P76</f>
        <v>0</v>
      </c>
      <c r="D87" s="92">
        <f t="shared" si="94"/>
        <v>0</v>
      </c>
      <c r="E87" s="86">
        <f>INDEX('UmfrageWerte berechnung'!$A:$AL, MATCH(A$3, 'UmfrageWerte berechnung'!$A:$A, 0), MATCH($K87, 'UmfrageWerte berechnung'!$1:$1, 0))</f>
        <v>1</v>
      </c>
      <c r="F87" s="84">
        <f t="shared" si="95"/>
        <v>0</v>
      </c>
      <c r="G87" s="84">
        <f t="shared" si="96"/>
        <v>0</v>
      </c>
      <c r="H87" s="84">
        <f t="shared" si="97"/>
        <v>0.83014746040415077</v>
      </c>
      <c r="I87" s="93"/>
      <c r="K87" s="93" t="s">
        <v>377</v>
      </c>
      <c r="L87"/>
      <c r="M87" s="12"/>
      <c r="N87" s="66">
        <f>APTSimulator!$P76</f>
        <v>0</v>
      </c>
      <c r="O87" s="92">
        <f t="shared" si="98"/>
        <v>0</v>
      </c>
      <c r="P87" s="86">
        <f>INDEX('UmfrageWerte berechnung'!$A:$AL, MATCH(L$3, 'UmfrageWerte berechnung'!$A:$A, 0), MATCH($K87, 'UmfrageWerte berechnung'!$1:$1, 0))</f>
        <v>0.875</v>
      </c>
      <c r="Q87" s="84">
        <f t="shared" si="99"/>
        <v>0</v>
      </c>
      <c r="R87" s="84">
        <f t="shared" si="100"/>
        <v>0</v>
      </c>
      <c r="S87" s="84">
        <f t="shared" si="101"/>
        <v>0.77269426289034138</v>
      </c>
      <c r="V87" s="12"/>
      <c r="W87" s="66">
        <f>APTSimulator!$P76</f>
        <v>0</v>
      </c>
      <c r="X87" s="92">
        <f t="shared" si="102"/>
        <v>0</v>
      </c>
      <c r="Y87" s="86">
        <f>INDEX('UmfrageWerte berechnung'!$A:$AL, MATCH(U$3, 'UmfrageWerte berechnung'!$A:$A, 0), MATCH($K87, 'UmfrageWerte berechnung'!$1:$1, 0))</f>
        <v>1.1666666666666667</v>
      </c>
      <c r="Z87" s="84">
        <f t="shared" si="103"/>
        <v>0</v>
      </c>
      <c r="AA87" s="84">
        <f t="shared" si="104"/>
        <v>0</v>
      </c>
      <c r="AB87" s="84">
        <f t="shared" si="105"/>
        <v>1.0056710775047266</v>
      </c>
      <c r="AE87" s="12"/>
      <c r="AF87" s="66">
        <f>APTSimulator!$P76</f>
        <v>0</v>
      </c>
      <c r="AG87" s="92">
        <f t="shared" si="106"/>
        <v>0</v>
      </c>
      <c r="AH87" s="86">
        <f>INDEX('UmfrageWerte berechnung'!$A:$AL, MATCH(AD$3, 'UmfrageWerte berechnung'!$A:$A, 0), MATCH($K87, 'UmfrageWerte berechnung'!$1:$1, 0))</f>
        <v>1.375</v>
      </c>
      <c r="AI87" s="84">
        <f t="shared" si="107"/>
        <v>0</v>
      </c>
      <c r="AJ87" s="84">
        <f t="shared" si="108"/>
        <v>0</v>
      </c>
      <c r="AK87" s="84">
        <f t="shared" si="109"/>
        <v>1.1528384279475985</v>
      </c>
      <c r="AL87" s="66"/>
      <c r="AN87" s="12"/>
      <c r="AO87" s="66">
        <f>APTSimulator!$P76</f>
        <v>0</v>
      </c>
      <c r="AP87" s="92">
        <f t="shared" si="110"/>
        <v>0</v>
      </c>
      <c r="AQ87" s="86">
        <f>INDEX('UmfrageWerte berechnung'!$A:$AL, MATCH(AM$3, 'UmfrageWerte berechnung'!$A:$A, 0), MATCH($K87, 'UmfrageWerte berechnung'!$1:$1, 0))</f>
        <v>1.125</v>
      </c>
      <c r="AR87" s="84">
        <f t="shared" si="111"/>
        <v>0</v>
      </c>
      <c r="AS87" s="84">
        <f t="shared" si="112"/>
        <v>0</v>
      </c>
      <c r="AT87" s="84">
        <f t="shared" si="113"/>
        <v>0.9606741573033708</v>
      </c>
    </row>
    <row r="88" spans="2:46">
      <c r="B88" s="12"/>
      <c r="C88" s="66">
        <f>APTSimulator!$P77</f>
        <v>0</v>
      </c>
      <c r="D88" s="92">
        <f t="shared" si="94"/>
        <v>0</v>
      </c>
      <c r="E88" s="86">
        <f>INDEX('UmfrageWerte berechnung'!$A:$AL, MATCH(A$3, 'UmfrageWerte berechnung'!$A:$A, 0), MATCH($K88, 'UmfrageWerte berechnung'!$1:$1, 0))</f>
        <v>1</v>
      </c>
      <c r="F88" s="84">
        <f t="shared" si="95"/>
        <v>0</v>
      </c>
      <c r="G88" s="84">
        <f t="shared" si="96"/>
        <v>0</v>
      </c>
      <c r="H88" s="84">
        <f t="shared" si="97"/>
        <v>0.83014746040415077</v>
      </c>
      <c r="I88" s="93"/>
      <c r="K88" s="93" t="s">
        <v>377</v>
      </c>
      <c r="L88"/>
      <c r="M88" s="12"/>
      <c r="N88" s="66">
        <f>APTSimulator!$P77</f>
        <v>0</v>
      </c>
      <c r="O88" s="92">
        <f t="shared" si="98"/>
        <v>0</v>
      </c>
      <c r="P88" s="86">
        <f>INDEX('UmfrageWerte berechnung'!$A:$AL, MATCH(L$3, 'UmfrageWerte berechnung'!$A:$A, 0), MATCH($K88, 'UmfrageWerte berechnung'!$1:$1, 0))</f>
        <v>0.875</v>
      </c>
      <c r="Q88" s="84">
        <f t="shared" si="99"/>
        <v>0</v>
      </c>
      <c r="R88" s="84">
        <f t="shared" si="100"/>
        <v>0</v>
      </c>
      <c r="S88" s="84">
        <f t="shared" si="101"/>
        <v>0.77269426289034138</v>
      </c>
      <c r="V88" s="12"/>
      <c r="W88" s="66">
        <f>APTSimulator!$P77</f>
        <v>0</v>
      </c>
      <c r="X88" s="92">
        <f t="shared" si="102"/>
        <v>0</v>
      </c>
      <c r="Y88" s="86">
        <f>INDEX('UmfrageWerte berechnung'!$A:$AL, MATCH(U$3, 'UmfrageWerte berechnung'!$A:$A, 0), MATCH($K88, 'UmfrageWerte berechnung'!$1:$1, 0))</f>
        <v>1.1666666666666667</v>
      </c>
      <c r="Z88" s="84">
        <f t="shared" si="103"/>
        <v>0</v>
      </c>
      <c r="AA88" s="84">
        <f t="shared" si="104"/>
        <v>0</v>
      </c>
      <c r="AB88" s="84">
        <f t="shared" si="105"/>
        <v>1.0056710775047266</v>
      </c>
      <c r="AE88" s="12"/>
      <c r="AF88" s="66">
        <f>APTSimulator!$P77</f>
        <v>0</v>
      </c>
      <c r="AG88" s="92">
        <f t="shared" si="106"/>
        <v>0</v>
      </c>
      <c r="AH88" s="86">
        <f>INDEX('UmfrageWerte berechnung'!$A:$AL, MATCH(AD$3, 'UmfrageWerte berechnung'!$A:$A, 0), MATCH($K88, 'UmfrageWerte berechnung'!$1:$1, 0))</f>
        <v>1.375</v>
      </c>
      <c r="AI88" s="84">
        <f t="shared" si="107"/>
        <v>0</v>
      </c>
      <c r="AJ88" s="84">
        <f t="shared" si="108"/>
        <v>0</v>
      </c>
      <c r="AK88" s="84">
        <f t="shared" si="109"/>
        <v>1.1528384279475985</v>
      </c>
      <c r="AL88" s="66"/>
      <c r="AN88" s="12"/>
      <c r="AO88" s="66">
        <f>APTSimulator!$P77</f>
        <v>0</v>
      </c>
      <c r="AP88" s="92">
        <f t="shared" si="110"/>
        <v>0</v>
      </c>
      <c r="AQ88" s="86">
        <f>INDEX('UmfrageWerte berechnung'!$A:$AL, MATCH(AM$3, 'UmfrageWerte berechnung'!$A:$A, 0), MATCH($K88, 'UmfrageWerte berechnung'!$1:$1, 0))</f>
        <v>1.125</v>
      </c>
      <c r="AR88" s="84">
        <f t="shared" si="111"/>
        <v>0</v>
      </c>
      <c r="AS88" s="84">
        <f t="shared" si="112"/>
        <v>0</v>
      </c>
      <c r="AT88" s="84">
        <f t="shared" si="113"/>
        <v>0.9606741573033708</v>
      </c>
    </row>
    <row r="89" spans="2:46">
      <c r="B89" s="6"/>
      <c r="C89" s="66">
        <f>APTSimulator!$P78</f>
        <v>0</v>
      </c>
      <c r="D89" s="92">
        <f t="shared" si="94"/>
        <v>0</v>
      </c>
      <c r="E89" s="86">
        <f>INDEX('UmfrageWerte berechnung'!$A:$AL, MATCH(A$3, 'UmfrageWerte berechnung'!$A:$A, 0), MATCH($K89, 'UmfrageWerte berechnung'!$1:$1, 0))</f>
        <v>1.4</v>
      </c>
      <c r="F89" s="84">
        <f t="shared" si="95"/>
        <v>0</v>
      </c>
      <c r="G89" s="84">
        <f t="shared" si="96"/>
        <v>0</v>
      </c>
      <c r="H89" s="84">
        <f t="shared" si="97"/>
        <v>1.1622064445658109</v>
      </c>
      <c r="I89" s="93"/>
      <c r="K89" s="93" t="s">
        <v>391</v>
      </c>
      <c r="L89"/>
      <c r="M89" s="6"/>
      <c r="N89" s="66">
        <f>APTSimulator!$P78</f>
        <v>0</v>
      </c>
      <c r="O89" s="92">
        <f t="shared" si="98"/>
        <v>0</v>
      </c>
      <c r="P89" s="86">
        <f>INDEX('UmfrageWerte berechnung'!$A:$AL, MATCH(L$3, 'UmfrageWerte berechnung'!$A:$A, 0), MATCH($K89, 'UmfrageWerte berechnung'!$1:$1, 0))</f>
        <v>1.125</v>
      </c>
      <c r="Q89" s="84">
        <f t="shared" si="99"/>
        <v>0</v>
      </c>
      <c r="R89" s="84">
        <f t="shared" si="100"/>
        <v>0</v>
      </c>
      <c r="S89" s="84">
        <f t="shared" si="101"/>
        <v>0.99346405228758172</v>
      </c>
      <c r="V89" s="6"/>
      <c r="W89" s="66">
        <f>APTSimulator!$P78</f>
        <v>0</v>
      </c>
      <c r="X89" s="92">
        <f t="shared" si="102"/>
        <v>0</v>
      </c>
      <c r="Y89" s="86">
        <f>INDEX('UmfrageWerte berechnung'!$A:$AL, MATCH(U$3, 'UmfrageWerte berechnung'!$A:$A, 0), MATCH($K89, 'UmfrageWerte berechnung'!$1:$1, 0))</f>
        <v>1.3333333333333333</v>
      </c>
      <c r="Z89" s="84">
        <f t="shared" si="103"/>
        <v>0</v>
      </c>
      <c r="AA89" s="84">
        <f t="shared" si="104"/>
        <v>0</v>
      </c>
      <c r="AB89" s="84">
        <f t="shared" si="105"/>
        <v>1.1493383742911161</v>
      </c>
      <c r="AE89" s="6"/>
      <c r="AF89" s="66">
        <f>APTSimulator!$P78</f>
        <v>0</v>
      </c>
      <c r="AG89" s="92">
        <f t="shared" si="106"/>
        <v>0</v>
      </c>
      <c r="AH89" s="86">
        <f>INDEX('UmfrageWerte berechnung'!$A:$AL, MATCH(AD$3, 'UmfrageWerte berechnung'!$A:$A, 0), MATCH($K89, 'UmfrageWerte berechnung'!$1:$1, 0))</f>
        <v>1.5</v>
      </c>
      <c r="AI89" s="84">
        <f t="shared" si="107"/>
        <v>0</v>
      </c>
      <c r="AJ89" s="84">
        <f t="shared" si="108"/>
        <v>0</v>
      </c>
      <c r="AK89" s="84">
        <f t="shared" si="109"/>
        <v>1.2576419213973802</v>
      </c>
      <c r="AL89" s="66"/>
      <c r="AN89" s="6"/>
      <c r="AO89" s="66">
        <f>APTSimulator!$P78</f>
        <v>0</v>
      </c>
      <c r="AP89" s="92">
        <f t="shared" si="110"/>
        <v>0</v>
      </c>
      <c r="AQ89" s="86">
        <f>INDEX('UmfrageWerte berechnung'!$A:$AL, MATCH(AM$3, 'UmfrageWerte berechnung'!$A:$A, 0), MATCH($K89, 'UmfrageWerte berechnung'!$1:$1, 0))</f>
        <v>1.3125</v>
      </c>
      <c r="AR89" s="84">
        <f t="shared" si="111"/>
        <v>0</v>
      </c>
      <c r="AS89" s="84">
        <f t="shared" si="112"/>
        <v>0</v>
      </c>
      <c r="AT89" s="84">
        <f t="shared" si="113"/>
        <v>1.1207865168539326</v>
      </c>
    </row>
    <row r="90" spans="2:46">
      <c r="B90" s="6"/>
      <c r="C90" s="66">
        <f>APTSimulator!$P79</f>
        <v>0</v>
      </c>
      <c r="D90" s="92">
        <f t="shared" si="94"/>
        <v>0</v>
      </c>
      <c r="E90" s="86">
        <f>INDEX('UmfrageWerte berechnung'!$A:$AL, MATCH(A$3, 'UmfrageWerte berechnung'!$A:$A, 0), MATCH($K90, 'UmfrageWerte berechnung'!$1:$1, 0))</f>
        <v>1.4</v>
      </c>
      <c r="F90" s="84">
        <f t="shared" si="95"/>
        <v>0</v>
      </c>
      <c r="G90" s="84">
        <f t="shared" si="96"/>
        <v>0</v>
      </c>
      <c r="H90" s="84">
        <f t="shared" si="97"/>
        <v>1.1622064445658109</v>
      </c>
      <c r="I90" s="93"/>
      <c r="K90" s="93" t="s">
        <v>391</v>
      </c>
      <c r="L90"/>
      <c r="M90" s="6"/>
      <c r="N90" s="66">
        <f>APTSimulator!$P79</f>
        <v>0</v>
      </c>
      <c r="O90" s="92">
        <f t="shared" si="98"/>
        <v>0</v>
      </c>
      <c r="P90" s="86">
        <f>INDEX('UmfrageWerte berechnung'!$A:$AL, MATCH(L$3, 'UmfrageWerte berechnung'!$A:$A, 0), MATCH($K90, 'UmfrageWerte berechnung'!$1:$1, 0))</f>
        <v>1.125</v>
      </c>
      <c r="Q90" s="84">
        <f t="shared" si="99"/>
        <v>0</v>
      </c>
      <c r="R90" s="84">
        <f t="shared" si="100"/>
        <v>0</v>
      </c>
      <c r="S90" s="84">
        <f t="shared" si="101"/>
        <v>0.99346405228758172</v>
      </c>
      <c r="V90" s="6"/>
      <c r="W90" s="66">
        <f>APTSimulator!$P79</f>
        <v>0</v>
      </c>
      <c r="X90" s="92">
        <f t="shared" si="102"/>
        <v>0</v>
      </c>
      <c r="Y90" s="86">
        <f>INDEX('UmfrageWerte berechnung'!$A:$AL, MATCH(U$3, 'UmfrageWerte berechnung'!$A:$A, 0), MATCH($K90, 'UmfrageWerte berechnung'!$1:$1, 0))</f>
        <v>1.3333333333333333</v>
      </c>
      <c r="Z90" s="84">
        <f t="shared" si="103"/>
        <v>0</v>
      </c>
      <c r="AA90" s="84">
        <f t="shared" si="104"/>
        <v>0</v>
      </c>
      <c r="AB90" s="84">
        <f t="shared" si="105"/>
        <v>1.1493383742911161</v>
      </c>
      <c r="AE90" s="6"/>
      <c r="AF90" s="66">
        <f>APTSimulator!$P79</f>
        <v>0</v>
      </c>
      <c r="AG90" s="92">
        <f t="shared" si="106"/>
        <v>0</v>
      </c>
      <c r="AH90" s="86">
        <f>INDEX('UmfrageWerte berechnung'!$A:$AL, MATCH(AD$3, 'UmfrageWerte berechnung'!$A:$A, 0), MATCH($K90, 'UmfrageWerte berechnung'!$1:$1, 0))</f>
        <v>1.5</v>
      </c>
      <c r="AI90" s="84">
        <f t="shared" si="107"/>
        <v>0</v>
      </c>
      <c r="AJ90" s="84">
        <f t="shared" si="108"/>
        <v>0</v>
      </c>
      <c r="AK90" s="84">
        <f t="shared" si="109"/>
        <v>1.2576419213973802</v>
      </c>
      <c r="AL90" s="66"/>
      <c r="AN90" s="6"/>
      <c r="AO90" s="66">
        <f>APTSimulator!$P79</f>
        <v>0</v>
      </c>
      <c r="AP90" s="92">
        <f t="shared" si="110"/>
        <v>0</v>
      </c>
      <c r="AQ90" s="86">
        <f>INDEX('UmfrageWerte berechnung'!$A:$AL, MATCH(AM$3, 'UmfrageWerte berechnung'!$A:$A, 0), MATCH($K90, 'UmfrageWerte berechnung'!$1:$1, 0))</f>
        <v>1.3125</v>
      </c>
      <c r="AR90" s="84">
        <f t="shared" si="111"/>
        <v>0</v>
      </c>
      <c r="AS90" s="84">
        <f t="shared" si="112"/>
        <v>0</v>
      </c>
      <c r="AT90" s="84">
        <f t="shared" si="113"/>
        <v>1.1207865168539326</v>
      </c>
    </row>
    <row r="91" spans="2:46">
      <c r="B91" s="6"/>
      <c r="C91" s="66">
        <f>APTSimulator!$P80</f>
        <v>0</v>
      </c>
      <c r="D91" s="92">
        <f t="shared" si="94"/>
        <v>0</v>
      </c>
      <c r="E91" s="86">
        <f>INDEX('UmfrageWerte berechnung'!$A:$AL, MATCH(A$3, 'UmfrageWerte berechnung'!$A:$A, 0), MATCH($K91, 'UmfrageWerte berechnung'!$1:$1, 0))</f>
        <v>1.4</v>
      </c>
      <c r="F91" s="84">
        <f t="shared" si="95"/>
        <v>0</v>
      </c>
      <c r="G91" s="84">
        <f t="shared" si="96"/>
        <v>0</v>
      </c>
      <c r="H91" s="84">
        <f t="shared" si="97"/>
        <v>1.1622064445658109</v>
      </c>
      <c r="I91" s="93"/>
      <c r="K91" s="93" t="s">
        <v>391</v>
      </c>
      <c r="L91"/>
      <c r="M91" s="6"/>
      <c r="N91" s="66">
        <f>APTSimulator!$P80</f>
        <v>0</v>
      </c>
      <c r="O91" s="92">
        <f t="shared" si="98"/>
        <v>0</v>
      </c>
      <c r="P91" s="86">
        <f>INDEX('UmfrageWerte berechnung'!$A:$AL, MATCH(L$3, 'UmfrageWerte berechnung'!$A:$A, 0), MATCH($K91, 'UmfrageWerte berechnung'!$1:$1, 0))</f>
        <v>1.125</v>
      </c>
      <c r="Q91" s="84">
        <f t="shared" si="99"/>
        <v>0</v>
      </c>
      <c r="R91" s="84">
        <f t="shared" si="100"/>
        <v>0</v>
      </c>
      <c r="S91" s="84">
        <f t="shared" si="101"/>
        <v>0.99346405228758172</v>
      </c>
      <c r="V91" s="6"/>
      <c r="W91" s="66">
        <f>APTSimulator!$P80</f>
        <v>0</v>
      </c>
      <c r="X91" s="92">
        <f t="shared" si="102"/>
        <v>0</v>
      </c>
      <c r="Y91" s="86">
        <f>INDEX('UmfrageWerte berechnung'!$A:$AL, MATCH(U$3, 'UmfrageWerte berechnung'!$A:$A, 0), MATCH($K91, 'UmfrageWerte berechnung'!$1:$1, 0))</f>
        <v>1.3333333333333333</v>
      </c>
      <c r="Z91" s="84">
        <f t="shared" si="103"/>
        <v>0</v>
      </c>
      <c r="AA91" s="84">
        <f t="shared" si="104"/>
        <v>0</v>
      </c>
      <c r="AB91" s="84">
        <f t="shared" si="105"/>
        <v>1.1493383742911161</v>
      </c>
      <c r="AE91" s="6"/>
      <c r="AF91" s="66">
        <f>APTSimulator!$P80</f>
        <v>0</v>
      </c>
      <c r="AG91" s="92">
        <f t="shared" si="106"/>
        <v>0</v>
      </c>
      <c r="AH91" s="86">
        <f>INDEX('UmfrageWerte berechnung'!$A:$AL, MATCH(AD$3, 'UmfrageWerte berechnung'!$A:$A, 0), MATCH($K91, 'UmfrageWerte berechnung'!$1:$1, 0))</f>
        <v>1.5</v>
      </c>
      <c r="AI91" s="84">
        <f t="shared" si="107"/>
        <v>0</v>
      </c>
      <c r="AJ91" s="84">
        <f t="shared" si="108"/>
        <v>0</v>
      </c>
      <c r="AK91" s="84">
        <f t="shared" si="109"/>
        <v>1.2576419213973802</v>
      </c>
      <c r="AL91" s="66"/>
      <c r="AN91" s="6"/>
      <c r="AO91" s="66">
        <f>APTSimulator!$P80</f>
        <v>0</v>
      </c>
      <c r="AP91" s="92">
        <f t="shared" si="110"/>
        <v>0</v>
      </c>
      <c r="AQ91" s="86">
        <f>INDEX('UmfrageWerte berechnung'!$A:$AL, MATCH(AM$3, 'UmfrageWerte berechnung'!$A:$A, 0), MATCH($K91, 'UmfrageWerte berechnung'!$1:$1, 0))</f>
        <v>1.3125</v>
      </c>
      <c r="AR91" s="84">
        <f t="shared" si="111"/>
        <v>0</v>
      </c>
      <c r="AS91" s="84">
        <f t="shared" si="112"/>
        <v>0</v>
      </c>
      <c r="AT91" s="84">
        <f t="shared" si="113"/>
        <v>1.1207865168539326</v>
      </c>
    </row>
    <row r="92" spans="2:46">
      <c r="B92" s="21"/>
      <c r="C92" s="66">
        <f>APTSimulator!$P81</f>
        <v>0</v>
      </c>
      <c r="D92" s="92">
        <f t="shared" si="94"/>
        <v>0</v>
      </c>
      <c r="E92" s="86">
        <f>INDEX('UmfrageWerte berechnung'!$A:$AL, MATCH(A$3, 'UmfrageWerte berechnung'!$A:$A, 0), MATCH($K92, 'UmfrageWerte berechnung'!$1:$1, 0))</f>
        <v>1.35</v>
      </c>
      <c r="F92" s="84">
        <f t="shared" si="95"/>
        <v>0</v>
      </c>
      <c r="G92" s="84">
        <f t="shared" si="96"/>
        <v>0</v>
      </c>
      <c r="H92" s="84">
        <f t="shared" si="97"/>
        <v>1.1206990715456036</v>
      </c>
      <c r="I92" s="93"/>
      <c r="K92" s="93" t="s">
        <v>379</v>
      </c>
      <c r="L92"/>
      <c r="M92" s="21"/>
      <c r="N92" s="66">
        <f>APTSimulator!$P81</f>
        <v>0</v>
      </c>
      <c r="O92" s="92">
        <f t="shared" si="98"/>
        <v>0</v>
      </c>
      <c r="P92" s="86">
        <f>INDEX('UmfrageWerte berechnung'!$A:$AL, MATCH(L$3, 'UmfrageWerte berechnung'!$A:$A, 0), MATCH($K92, 'UmfrageWerte berechnung'!$1:$1, 0))</f>
        <v>1.375</v>
      </c>
      <c r="Q92" s="84">
        <f t="shared" si="99"/>
        <v>0</v>
      </c>
      <c r="R92" s="84">
        <f t="shared" si="100"/>
        <v>0</v>
      </c>
      <c r="S92" s="84">
        <f t="shared" si="101"/>
        <v>1.2142338416848222</v>
      </c>
      <c r="V92" s="21"/>
      <c r="W92" s="66">
        <f>APTSimulator!$P81</f>
        <v>0</v>
      </c>
      <c r="X92" s="92">
        <f t="shared" si="102"/>
        <v>0</v>
      </c>
      <c r="Y92" s="86">
        <f>INDEX('UmfrageWerte berechnung'!$A:$AL, MATCH(U$3, 'UmfrageWerte berechnung'!$A:$A, 0), MATCH($K92, 'UmfrageWerte berechnung'!$1:$1, 0))</f>
        <v>1.3333333333333333</v>
      </c>
      <c r="Z92" s="84">
        <f t="shared" si="103"/>
        <v>0</v>
      </c>
      <c r="AA92" s="84">
        <f t="shared" si="104"/>
        <v>0</v>
      </c>
      <c r="AB92" s="84">
        <f t="shared" si="105"/>
        <v>1.1493383742911161</v>
      </c>
      <c r="AE92" s="21"/>
      <c r="AF92" s="66">
        <f>APTSimulator!$P81</f>
        <v>0</v>
      </c>
      <c r="AG92" s="92">
        <f t="shared" si="106"/>
        <v>0</v>
      </c>
      <c r="AH92" s="86">
        <f>INDEX('UmfrageWerte berechnung'!$A:$AL, MATCH(AD$3, 'UmfrageWerte berechnung'!$A:$A, 0), MATCH($K92, 'UmfrageWerte berechnung'!$1:$1, 0))</f>
        <v>1.3333333333333333</v>
      </c>
      <c r="AI92" s="84">
        <f t="shared" si="107"/>
        <v>0</v>
      </c>
      <c r="AJ92" s="84">
        <f t="shared" si="108"/>
        <v>0</v>
      </c>
      <c r="AK92" s="84">
        <f t="shared" si="109"/>
        <v>1.1179039301310045</v>
      </c>
      <c r="AL92" s="66"/>
      <c r="AN92" s="21"/>
      <c r="AO92" s="66">
        <f>APTSimulator!$P81</f>
        <v>0</v>
      </c>
      <c r="AP92" s="92">
        <f t="shared" si="110"/>
        <v>0</v>
      </c>
      <c r="AQ92" s="86">
        <f>INDEX('UmfrageWerte berechnung'!$A:$AL, MATCH(AM$3, 'UmfrageWerte berechnung'!$A:$A, 0), MATCH($K92, 'UmfrageWerte berechnung'!$1:$1, 0))</f>
        <v>1.4375</v>
      </c>
      <c r="AR92" s="84">
        <f t="shared" si="111"/>
        <v>0</v>
      </c>
      <c r="AS92" s="84">
        <f t="shared" si="112"/>
        <v>0</v>
      </c>
      <c r="AT92" s="84">
        <f t="shared" si="113"/>
        <v>1.2275280898876404</v>
      </c>
    </row>
    <row r="93" spans="2:46">
      <c r="B93" s="21"/>
      <c r="C93" s="66">
        <f>APTSimulator!$P82</f>
        <v>3</v>
      </c>
      <c r="D93" s="92">
        <f t="shared" si="94"/>
        <v>3.3620972146368109</v>
      </c>
      <c r="E93" s="86">
        <f>INDEX('UmfrageWerte berechnung'!$A:$AL, MATCH(A$3, 'UmfrageWerte berechnung'!$A:$A, 0), MATCH($K93, 'UmfrageWerte berechnung'!$1:$1, 0))</f>
        <v>1.35</v>
      </c>
      <c r="F93" s="84">
        <f t="shared" si="95"/>
        <v>5.4675000000000011</v>
      </c>
      <c r="G93" s="84">
        <f t="shared" si="96"/>
        <v>4.0500000000000007</v>
      </c>
      <c r="H93" s="84">
        <f t="shared" si="97"/>
        <v>1.1206990715456036</v>
      </c>
      <c r="I93" s="93"/>
      <c r="K93" s="93" t="s">
        <v>379</v>
      </c>
      <c r="L93"/>
      <c r="M93" s="21"/>
      <c r="N93" s="66">
        <f>APTSimulator!$P82</f>
        <v>3</v>
      </c>
      <c r="O93" s="92">
        <f t="shared" si="98"/>
        <v>3.6427015250544663</v>
      </c>
      <c r="P93" s="86">
        <f>INDEX('UmfrageWerte berechnung'!$A:$AL, MATCH(L$3, 'UmfrageWerte berechnung'!$A:$A, 0), MATCH($K93, 'UmfrageWerte berechnung'!$1:$1, 0))</f>
        <v>1.375</v>
      </c>
      <c r="Q93" s="84">
        <f t="shared" si="99"/>
        <v>5.671875</v>
      </c>
      <c r="R93" s="84">
        <f t="shared" si="100"/>
        <v>4.125</v>
      </c>
      <c r="S93" s="84">
        <f t="shared" si="101"/>
        <v>1.2142338416848222</v>
      </c>
      <c r="V93" s="21"/>
      <c r="W93" s="66">
        <f>APTSimulator!$P82</f>
        <v>3</v>
      </c>
      <c r="X93" s="92">
        <f t="shared" si="102"/>
        <v>3.4480151228733482</v>
      </c>
      <c r="Y93" s="86">
        <f>INDEX('UmfrageWerte berechnung'!$A:$AL, MATCH(U$3, 'UmfrageWerte berechnung'!$A:$A, 0), MATCH($K93, 'UmfrageWerte berechnung'!$1:$1, 0))</f>
        <v>1.3333333333333333</v>
      </c>
      <c r="Z93" s="84">
        <f t="shared" si="103"/>
        <v>5.333333333333333</v>
      </c>
      <c r="AA93" s="84">
        <f t="shared" si="104"/>
        <v>4</v>
      </c>
      <c r="AB93" s="84">
        <f t="shared" si="105"/>
        <v>1.1493383742911161</v>
      </c>
      <c r="AE93" s="21"/>
      <c r="AF93" s="66">
        <f>APTSimulator!$P82</f>
        <v>3</v>
      </c>
      <c r="AG93" s="92">
        <f t="shared" si="106"/>
        <v>3.3537117903930138</v>
      </c>
      <c r="AH93" s="86">
        <f>INDEX('UmfrageWerte berechnung'!$A:$AL, MATCH(AD$3, 'UmfrageWerte berechnung'!$A:$A, 0), MATCH($K93, 'UmfrageWerte berechnung'!$1:$1, 0))</f>
        <v>1.3333333333333333</v>
      </c>
      <c r="AI93" s="84">
        <f t="shared" si="107"/>
        <v>5.333333333333333</v>
      </c>
      <c r="AJ93" s="84">
        <f t="shared" si="108"/>
        <v>4</v>
      </c>
      <c r="AK93" s="84">
        <f t="shared" si="109"/>
        <v>1.1179039301310045</v>
      </c>
      <c r="AL93" s="66"/>
      <c r="AN93" s="21"/>
      <c r="AO93" s="66">
        <f>APTSimulator!$P82</f>
        <v>3</v>
      </c>
      <c r="AP93" s="92">
        <f t="shared" si="110"/>
        <v>3.6825842696629212</v>
      </c>
      <c r="AQ93" s="86">
        <f>INDEX('UmfrageWerte berechnung'!$A:$AL, MATCH(AM$3, 'UmfrageWerte berechnung'!$A:$A, 0), MATCH($K93, 'UmfrageWerte berechnung'!$1:$1, 0))</f>
        <v>1.4375</v>
      </c>
      <c r="AR93" s="84">
        <f t="shared" si="111"/>
        <v>6.19921875</v>
      </c>
      <c r="AS93" s="84">
        <f t="shared" si="112"/>
        <v>4.3125</v>
      </c>
      <c r="AT93" s="84">
        <f t="shared" si="113"/>
        <v>1.2275280898876404</v>
      </c>
    </row>
    <row r="94" spans="2:46">
      <c r="B94" s="21"/>
      <c r="C94" s="66">
        <f>APTSimulator!$P83</f>
        <v>0</v>
      </c>
      <c r="D94" s="92">
        <f t="shared" si="94"/>
        <v>0</v>
      </c>
      <c r="E94" s="86">
        <f>INDEX('UmfrageWerte berechnung'!$A:$AL, MATCH(A$3, 'UmfrageWerte berechnung'!$A:$A, 0), MATCH($K94, 'UmfrageWerte berechnung'!$1:$1, 0))</f>
        <v>1.35</v>
      </c>
      <c r="F94" s="84">
        <f t="shared" si="95"/>
        <v>0</v>
      </c>
      <c r="G94" s="84">
        <f t="shared" si="96"/>
        <v>0</v>
      </c>
      <c r="H94" s="84">
        <f t="shared" si="97"/>
        <v>1.1206990715456036</v>
      </c>
      <c r="I94" s="93"/>
      <c r="K94" s="93" t="s">
        <v>379</v>
      </c>
      <c r="L94"/>
      <c r="M94" s="21"/>
      <c r="N94" s="66">
        <f>APTSimulator!$P83</f>
        <v>0</v>
      </c>
      <c r="O94" s="92">
        <f t="shared" si="98"/>
        <v>0</v>
      </c>
      <c r="P94" s="86">
        <f>INDEX('UmfrageWerte berechnung'!$A:$AL, MATCH(L$3, 'UmfrageWerte berechnung'!$A:$A, 0), MATCH($K94, 'UmfrageWerte berechnung'!$1:$1, 0))</f>
        <v>1.375</v>
      </c>
      <c r="Q94" s="84">
        <f t="shared" si="99"/>
        <v>0</v>
      </c>
      <c r="R94" s="84">
        <f t="shared" si="100"/>
        <v>0</v>
      </c>
      <c r="S94" s="84">
        <f t="shared" si="101"/>
        <v>1.2142338416848222</v>
      </c>
      <c r="V94" s="21"/>
      <c r="W94" s="66">
        <f>APTSimulator!$P83</f>
        <v>0</v>
      </c>
      <c r="X94" s="92">
        <f t="shared" si="102"/>
        <v>0</v>
      </c>
      <c r="Y94" s="86">
        <f>INDEX('UmfrageWerte berechnung'!$A:$AL, MATCH(U$3, 'UmfrageWerte berechnung'!$A:$A, 0), MATCH($K94, 'UmfrageWerte berechnung'!$1:$1, 0))</f>
        <v>1.3333333333333333</v>
      </c>
      <c r="Z94" s="84">
        <f t="shared" si="103"/>
        <v>0</v>
      </c>
      <c r="AA94" s="84">
        <f t="shared" si="104"/>
        <v>0</v>
      </c>
      <c r="AB94" s="84">
        <f t="shared" si="105"/>
        <v>1.1493383742911161</v>
      </c>
      <c r="AE94" s="21"/>
      <c r="AF94" s="66">
        <f>APTSimulator!$P83</f>
        <v>0</v>
      </c>
      <c r="AG94" s="92">
        <f t="shared" si="106"/>
        <v>0</v>
      </c>
      <c r="AH94" s="86">
        <f>INDEX('UmfrageWerte berechnung'!$A:$AL, MATCH(AD$3, 'UmfrageWerte berechnung'!$A:$A, 0), MATCH($K94, 'UmfrageWerte berechnung'!$1:$1, 0))</f>
        <v>1.3333333333333333</v>
      </c>
      <c r="AI94" s="84">
        <f t="shared" si="107"/>
        <v>0</v>
      </c>
      <c r="AJ94" s="84">
        <f t="shared" si="108"/>
        <v>0</v>
      </c>
      <c r="AK94" s="84">
        <f t="shared" si="109"/>
        <v>1.1179039301310045</v>
      </c>
      <c r="AL94" s="66"/>
      <c r="AN94" s="21"/>
      <c r="AO94" s="66">
        <f>APTSimulator!$P83</f>
        <v>0</v>
      </c>
      <c r="AP94" s="92">
        <f t="shared" si="110"/>
        <v>0</v>
      </c>
      <c r="AQ94" s="86">
        <f>INDEX('UmfrageWerte berechnung'!$A:$AL, MATCH(AM$3, 'UmfrageWerte berechnung'!$A:$A, 0), MATCH($K94, 'UmfrageWerte berechnung'!$1:$1, 0))</f>
        <v>1.4375</v>
      </c>
      <c r="AR94" s="84">
        <f t="shared" si="111"/>
        <v>0</v>
      </c>
      <c r="AS94" s="84">
        <f t="shared" si="112"/>
        <v>0</v>
      </c>
      <c r="AT94" s="84">
        <f t="shared" si="113"/>
        <v>1.2275280898876404</v>
      </c>
    </row>
    <row r="95" spans="2:46">
      <c r="B95" s="22"/>
      <c r="C95" s="66">
        <f>APTSimulator!$P84</f>
        <v>0</v>
      </c>
      <c r="D95" s="92">
        <f t="shared" si="94"/>
        <v>0</v>
      </c>
      <c r="E95" s="86">
        <f>INDEX('UmfrageWerte berechnung'!$A:$AL, MATCH(A$3, 'UmfrageWerte berechnung'!$A:$A, 0), MATCH($K95, 'UmfrageWerte berechnung'!$1:$1, 0))</f>
        <v>1.4</v>
      </c>
      <c r="F95" s="84">
        <f t="shared" si="95"/>
        <v>0</v>
      </c>
      <c r="G95" s="84">
        <f t="shared" si="96"/>
        <v>0</v>
      </c>
      <c r="H95" s="84">
        <f t="shared" si="97"/>
        <v>1.1622064445658109</v>
      </c>
      <c r="I95" s="93"/>
      <c r="K95" s="93" t="s">
        <v>380</v>
      </c>
      <c r="L95"/>
      <c r="M95" s="22"/>
      <c r="N95" s="66">
        <f>APTSimulator!$P84</f>
        <v>0</v>
      </c>
      <c r="O95" s="92">
        <f t="shared" si="98"/>
        <v>0</v>
      </c>
      <c r="P95" s="86">
        <f>INDEX('UmfrageWerte berechnung'!$A:$AL, MATCH(L$3, 'UmfrageWerte berechnung'!$A:$A, 0), MATCH($K95, 'UmfrageWerte berechnung'!$1:$1, 0))</f>
        <v>1.3125</v>
      </c>
      <c r="Q95" s="84">
        <f t="shared" si="99"/>
        <v>0</v>
      </c>
      <c r="R95" s="84">
        <f t="shared" si="100"/>
        <v>0</v>
      </c>
      <c r="S95" s="84">
        <f t="shared" si="101"/>
        <v>1.159041394335512</v>
      </c>
      <c r="V95" s="22"/>
      <c r="W95" s="66">
        <f>APTSimulator!$P84</f>
        <v>0</v>
      </c>
      <c r="X95" s="92">
        <f t="shared" si="102"/>
        <v>0</v>
      </c>
      <c r="Y95" s="86">
        <f>INDEX('UmfrageWerte berechnung'!$A:$AL, MATCH(U$3, 'UmfrageWerte berechnung'!$A:$A, 0), MATCH($K95, 'UmfrageWerte berechnung'!$1:$1, 0))</f>
        <v>1.25</v>
      </c>
      <c r="Z95" s="84">
        <f t="shared" si="103"/>
        <v>0</v>
      </c>
      <c r="AA95" s="84">
        <f t="shared" si="104"/>
        <v>0</v>
      </c>
      <c r="AB95" s="84">
        <f t="shared" si="105"/>
        <v>1.0775047258979213</v>
      </c>
      <c r="AE95" s="22"/>
      <c r="AF95" s="66">
        <f>APTSimulator!$P84</f>
        <v>0</v>
      </c>
      <c r="AG95" s="92">
        <f t="shared" si="106"/>
        <v>0</v>
      </c>
      <c r="AH95" s="86">
        <f>INDEX('UmfrageWerte berechnung'!$A:$AL, MATCH(AD$3, 'UmfrageWerte berechnung'!$A:$A, 0), MATCH($K95, 'UmfrageWerte berechnung'!$1:$1, 0))</f>
        <v>1.0833333333333333</v>
      </c>
      <c r="AI95" s="84">
        <f t="shared" si="107"/>
        <v>0</v>
      </c>
      <c r="AJ95" s="84">
        <f t="shared" si="108"/>
        <v>0</v>
      </c>
      <c r="AK95" s="84">
        <f t="shared" si="109"/>
        <v>0.90829694323144117</v>
      </c>
      <c r="AL95" s="66"/>
      <c r="AN95" s="22"/>
      <c r="AO95" s="66">
        <f>APTSimulator!$P84</f>
        <v>0</v>
      </c>
      <c r="AP95" s="92">
        <f t="shared" si="110"/>
        <v>0</v>
      </c>
      <c r="AQ95" s="86">
        <f>INDEX('UmfrageWerte berechnung'!$A:$AL, MATCH(AM$3, 'UmfrageWerte berechnung'!$A:$A, 0), MATCH($K95, 'UmfrageWerte berechnung'!$1:$1, 0))</f>
        <v>1.5</v>
      </c>
      <c r="AR95" s="84">
        <f t="shared" si="111"/>
        <v>0</v>
      </c>
      <c r="AS95" s="84">
        <f t="shared" si="112"/>
        <v>0</v>
      </c>
      <c r="AT95" s="84">
        <f t="shared" si="113"/>
        <v>1.2808988764044944</v>
      </c>
    </row>
    <row r="96" spans="2:46">
      <c r="B96" s="22"/>
      <c r="C96" s="66">
        <f>APTSimulator!$P85</f>
        <v>3</v>
      </c>
      <c r="D96" s="92">
        <f t="shared" si="94"/>
        <v>3.4866193336974325</v>
      </c>
      <c r="E96" s="86">
        <f>INDEX('UmfrageWerte berechnung'!$A:$AL, MATCH(A$3, 'UmfrageWerte berechnung'!$A:$A, 0), MATCH($K96, 'UmfrageWerte berechnung'!$1:$1, 0))</f>
        <v>1.4</v>
      </c>
      <c r="F96" s="84">
        <f t="shared" si="95"/>
        <v>5.879999999999999</v>
      </c>
      <c r="G96" s="84">
        <f t="shared" si="96"/>
        <v>4.1999999999999993</v>
      </c>
      <c r="H96" s="84">
        <f t="shared" si="97"/>
        <v>1.1622064445658109</v>
      </c>
      <c r="I96" s="93"/>
      <c r="K96" s="93" t="s">
        <v>380</v>
      </c>
      <c r="L96"/>
      <c r="M96" s="22"/>
      <c r="N96" s="66">
        <f>APTSimulator!$P85</f>
        <v>3</v>
      </c>
      <c r="O96" s="92">
        <f t="shared" si="98"/>
        <v>3.477124183006536</v>
      </c>
      <c r="P96" s="86">
        <f>INDEX('UmfrageWerte berechnung'!$A:$AL, MATCH(L$3, 'UmfrageWerte berechnung'!$A:$A, 0), MATCH($K96, 'UmfrageWerte berechnung'!$1:$1, 0))</f>
        <v>1.3125</v>
      </c>
      <c r="Q96" s="84">
        <f t="shared" si="99"/>
        <v>5.16796875</v>
      </c>
      <c r="R96" s="84">
        <f t="shared" si="100"/>
        <v>3.9375</v>
      </c>
      <c r="S96" s="84">
        <f t="shared" si="101"/>
        <v>1.159041394335512</v>
      </c>
      <c r="V96" s="22"/>
      <c r="W96" s="66">
        <f>APTSimulator!$P85</f>
        <v>3</v>
      </c>
      <c r="X96" s="92">
        <f t="shared" si="102"/>
        <v>3.2325141776937638</v>
      </c>
      <c r="Y96" s="86">
        <f>INDEX('UmfrageWerte berechnung'!$A:$AL, MATCH(U$3, 'UmfrageWerte berechnung'!$A:$A, 0), MATCH($K96, 'UmfrageWerte berechnung'!$1:$1, 0))</f>
        <v>1.25</v>
      </c>
      <c r="Z96" s="84">
        <f t="shared" si="103"/>
        <v>4.6875</v>
      </c>
      <c r="AA96" s="84">
        <f t="shared" si="104"/>
        <v>3.75</v>
      </c>
      <c r="AB96" s="84">
        <f t="shared" si="105"/>
        <v>1.0775047258979213</v>
      </c>
      <c r="AE96" s="22"/>
      <c r="AF96" s="66">
        <f>APTSimulator!$P85</f>
        <v>3</v>
      </c>
      <c r="AG96" s="92">
        <f t="shared" si="106"/>
        <v>2.7248908296943233</v>
      </c>
      <c r="AH96" s="86">
        <f>INDEX('UmfrageWerte berechnung'!$A:$AL, MATCH(AD$3, 'UmfrageWerte berechnung'!$A:$A, 0), MATCH($K96, 'UmfrageWerte berechnung'!$1:$1, 0))</f>
        <v>1.0833333333333333</v>
      </c>
      <c r="AI96" s="84">
        <f t="shared" si="107"/>
        <v>3.520833333333333</v>
      </c>
      <c r="AJ96" s="84">
        <f t="shared" si="108"/>
        <v>3.25</v>
      </c>
      <c r="AK96" s="84">
        <f t="shared" si="109"/>
        <v>0.90829694323144117</v>
      </c>
      <c r="AL96" s="66"/>
      <c r="AN96" s="22"/>
      <c r="AO96" s="66">
        <f>APTSimulator!$P85</f>
        <v>3</v>
      </c>
      <c r="AP96" s="92">
        <f t="shared" si="110"/>
        <v>3.8426966292134832</v>
      </c>
      <c r="AQ96" s="86">
        <f>INDEX('UmfrageWerte berechnung'!$A:$AL, MATCH(AM$3, 'UmfrageWerte berechnung'!$A:$A, 0), MATCH($K96, 'UmfrageWerte berechnung'!$1:$1, 0))</f>
        <v>1.5</v>
      </c>
      <c r="AR96" s="84">
        <f t="shared" si="111"/>
        <v>6.75</v>
      </c>
      <c r="AS96" s="84">
        <f t="shared" si="112"/>
        <v>4.5</v>
      </c>
      <c r="AT96" s="84">
        <f t="shared" si="113"/>
        <v>1.2808988764044944</v>
      </c>
    </row>
    <row r="97" spans="1:46">
      <c r="B97" s="5"/>
      <c r="C97" s="66">
        <f>APTSimulator!$P86</f>
        <v>3</v>
      </c>
      <c r="D97" s="92">
        <f t="shared" si="94"/>
        <v>3.3620972146368109</v>
      </c>
      <c r="E97" s="86">
        <f>INDEX('UmfrageWerte berechnung'!$A:$AL, MATCH(A$3, 'UmfrageWerte berechnung'!$A:$A, 0), MATCH($K97, 'UmfrageWerte berechnung'!$1:$1, 0))</f>
        <v>1.35</v>
      </c>
      <c r="F97" s="84">
        <f t="shared" si="95"/>
        <v>5.4675000000000011</v>
      </c>
      <c r="G97" s="84">
        <f t="shared" si="96"/>
        <v>4.0500000000000007</v>
      </c>
      <c r="H97" s="84">
        <f t="shared" si="97"/>
        <v>1.1206990715456036</v>
      </c>
      <c r="I97" s="93"/>
      <c r="K97" s="93" t="s">
        <v>381</v>
      </c>
      <c r="L97"/>
      <c r="M97" s="5"/>
      <c r="N97" s="66">
        <f>APTSimulator!$P86</f>
        <v>3</v>
      </c>
      <c r="O97" s="92">
        <f t="shared" si="98"/>
        <v>3.3115468409586057</v>
      </c>
      <c r="P97" s="86">
        <f>INDEX('UmfrageWerte berechnung'!$A:$AL, MATCH(L$3, 'UmfrageWerte berechnung'!$A:$A, 0), MATCH($K97, 'UmfrageWerte berechnung'!$1:$1, 0))</f>
        <v>1.25</v>
      </c>
      <c r="Q97" s="84">
        <f t="shared" si="99"/>
        <v>4.6875</v>
      </c>
      <c r="R97" s="84">
        <f t="shared" si="100"/>
        <v>3.75</v>
      </c>
      <c r="S97" s="84">
        <f t="shared" si="101"/>
        <v>1.1038489469862018</v>
      </c>
      <c r="V97" s="5"/>
      <c r="W97" s="66">
        <f>APTSimulator!$P86</f>
        <v>3</v>
      </c>
      <c r="X97" s="92">
        <f t="shared" si="102"/>
        <v>3.2325141776937638</v>
      </c>
      <c r="Y97" s="86">
        <f>INDEX('UmfrageWerte berechnung'!$A:$AL, MATCH(U$3, 'UmfrageWerte berechnung'!$A:$A, 0), MATCH($K97, 'UmfrageWerte berechnung'!$1:$1, 0))</f>
        <v>1.25</v>
      </c>
      <c r="Z97" s="84">
        <f t="shared" si="103"/>
        <v>4.6875</v>
      </c>
      <c r="AA97" s="84">
        <f t="shared" si="104"/>
        <v>3.75</v>
      </c>
      <c r="AB97" s="84">
        <f t="shared" si="105"/>
        <v>1.0775047258979213</v>
      </c>
      <c r="AE97" s="5"/>
      <c r="AF97" s="66">
        <f>APTSimulator!$P86</f>
        <v>3</v>
      </c>
      <c r="AG97" s="92">
        <f t="shared" si="106"/>
        <v>3.3537117903930138</v>
      </c>
      <c r="AH97" s="86">
        <f>INDEX('UmfrageWerte berechnung'!$A:$AL, MATCH(AD$3, 'UmfrageWerte berechnung'!$A:$A, 0), MATCH($K97, 'UmfrageWerte berechnung'!$1:$1, 0))</f>
        <v>1.3333333333333333</v>
      </c>
      <c r="AI97" s="84">
        <f t="shared" si="107"/>
        <v>5.333333333333333</v>
      </c>
      <c r="AJ97" s="84">
        <f t="shared" si="108"/>
        <v>4</v>
      </c>
      <c r="AK97" s="84">
        <f t="shared" si="109"/>
        <v>1.1179039301310045</v>
      </c>
      <c r="AL97" s="66"/>
      <c r="AN97" s="5"/>
      <c r="AO97" s="66">
        <f>APTSimulator!$P86</f>
        <v>3</v>
      </c>
      <c r="AP97" s="92">
        <f t="shared" si="110"/>
        <v>3.52247191011236</v>
      </c>
      <c r="AQ97" s="86">
        <f>INDEX('UmfrageWerte berechnung'!$A:$AL, MATCH(AM$3, 'UmfrageWerte berechnung'!$A:$A, 0), MATCH($K97, 'UmfrageWerte berechnung'!$1:$1, 0))</f>
        <v>1.375</v>
      </c>
      <c r="AR97" s="84">
        <f t="shared" si="111"/>
        <v>5.671875</v>
      </c>
      <c r="AS97" s="84">
        <f t="shared" si="112"/>
        <v>4.125</v>
      </c>
      <c r="AT97" s="84">
        <f t="shared" si="113"/>
        <v>1.1741573033707866</v>
      </c>
    </row>
    <row r="98" spans="1:46">
      <c r="B98" s="5"/>
      <c r="C98" s="66">
        <f>APTSimulator!$P87</f>
        <v>3</v>
      </c>
      <c r="D98" s="92">
        <f t="shared" si="94"/>
        <v>3.3620972146368109</v>
      </c>
      <c r="E98" s="86">
        <f>INDEX('UmfrageWerte berechnung'!$A:$AL, MATCH(A$3, 'UmfrageWerte berechnung'!$A:$A, 0), MATCH($K98, 'UmfrageWerte berechnung'!$1:$1, 0))</f>
        <v>1.35</v>
      </c>
      <c r="F98" s="84">
        <f t="shared" si="95"/>
        <v>5.4675000000000011</v>
      </c>
      <c r="G98" s="84">
        <f t="shared" si="96"/>
        <v>4.0500000000000007</v>
      </c>
      <c r="H98" s="84">
        <f t="shared" si="97"/>
        <v>1.1206990715456036</v>
      </c>
      <c r="I98" s="93"/>
      <c r="K98" s="93" t="s">
        <v>381</v>
      </c>
      <c r="L98"/>
      <c r="M98" s="5"/>
      <c r="N98" s="66">
        <f>APTSimulator!$P87</f>
        <v>3</v>
      </c>
      <c r="O98" s="92">
        <f t="shared" si="98"/>
        <v>3.3115468409586057</v>
      </c>
      <c r="P98" s="86">
        <f>INDEX('UmfrageWerte berechnung'!$A:$AL, MATCH(L$3, 'UmfrageWerte berechnung'!$A:$A, 0), MATCH($K98, 'UmfrageWerte berechnung'!$1:$1, 0))</f>
        <v>1.25</v>
      </c>
      <c r="Q98" s="84">
        <f t="shared" si="99"/>
        <v>4.6875</v>
      </c>
      <c r="R98" s="84">
        <f t="shared" si="100"/>
        <v>3.75</v>
      </c>
      <c r="S98" s="84">
        <f t="shared" si="101"/>
        <v>1.1038489469862018</v>
      </c>
      <c r="V98" s="5"/>
      <c r="W98" s="66">
        <f>APTSimulator!$P87</f>
        <v>3</v>
      </c>
      <c r="X98" s="92">
        <f t="shared" si="102"/>
        <v>3.2325141776937638</v>
      </c>
      <c r="Y98" s="86">
        <f>INDEX('UmfrageWerte berechnung'!$A:$AL, MATCH(U$3, 'UmfrageWerte berechnung'!$A:$A, 0), MATCH($K98, 'UmfrageWerte berechnung'!$1:$1, 0))</f>
        <v>1.25</v>
      </c>
      <c r="Z98" s="84">
        <f t="shared" si="103"/>
        <v>4.6875</v>
      </c>
      <c r="AA98" s="84">
        <f t="shared" si="104"/>
        <v>3.75</v>
      </c>
      <c r="AB98" s="84">
        <f t="shared" si="105"/>
        <v>1.0775047258979213</v>
      </c>
      <c r="AE98" s="5"/>
      <c r="AF98" s="66">
        <f>APTSimulator!$P87</f>
        <v>3</v>
      </c>
      <c r="AG98" s="92">
        <f t="shared" si="106"/>
        <v>3.3537117903930138</v>
      </c>
      <c r="AH98" s="86">
        <f>INDEX('UmfrageWerte berechnung'!$A:$AL, MATCH(AD$3, 'UmfrageWerte berechnung'!$A:$A, 0), MATCH($K98, 'UmfrageWerte berechnung'!$1:$1, 0))</f>
        <v>1.3333333333333333</v>
      </c>
      <c r="AI98" s="84">
        <f t="shared" si="107"/>
        <v>5.333333333333333</v>
      </c>
      <c r="AJ98" s="84">
        <f t="shared" si="108"/>
        <v>4</v>
      </c>
      <c r="AK98" s="84">
        <f t="shared" si="109"/>
        <v>1.1179039301310045</v>
      </c>
      <c r="AL98" s="66"/>
      <c r="AN98" s="5"/>
      <c r="AO98" s="66">
        <f>APTSimulator!$P87</f>
        <v>3</v>
      </c>
      <c r="AP98" s="92">
        <f t="shared" si="110"/>
        <v>3.52247191011236</v>
      </c>
      <c r="AQ98" s="86">
        <f>INDEX('UmfrageWerte berechnung'!$A:$AL, MATCH(AM$3, 'UmfrageWerte berechnung'!$A:$A, 0), MATCH($K98, 'UmfrageWerte berechnung'!$1:$1, 0))</f>
        <v>1.375</v>
      </c>
      <c r="AR98" s="84">
        <f t="shared" si="111"/>
        <v>5.671875</v>
      </c>
      <c r="AS98" s="84">
        <f t="shared" si="112"/>
        <v>4.125</v>
      </c>
      <c r="AT98" s="84">
        <f t="shared" si="113"/>
        <v>1.1741573033707866</v>
      </c>
    </row>
    <row r="99" spans="1:46">
      <c r="B99" s="5"/>
      <c r="C99" s="66">
        <f>APTSimulator!$P88</f>
        <v>2</v>
      </c>
      <c r="D99" s="92">
        <f t="shared" si="94"/>
        <v>2.2413981430912071</v>
      </c>
      <c r="E99" s="86">
        <f>INDEX('UmfrageWerte berechnung'!$A:$AL, MATCH(A$3, 'UmfrageWerte berechnung'!$A:$A, 0), MATCH($K99, 'UmfrageWerte berechnung'!$1:$1, 0))</f>
        <v>1.35</v>
      </c>
      <c r="F99" s="84">
        <f t="shared" si="95"/>
        <v>3.6450000000000005</v>
      </c>
      <c r="G99" s="84">
        <f t="shared" si="96"/>
        <v>2.7</v>
      </c>
      <c r="H99" s="84">
        <f t="shared" si="97"/>
        <v>1.1206990715456036</v>
      </c>
      <c r="I99" s="93"/>
      <c r="K99" s="93" t="s">
        <v>381</v>
      </c>
      <c r="L99"/>
      <c r="M99" s="5"/>
      <c r="N99" s="66">
        <f>APTSimulator!$P88</f>
        <v>2</v>
      </c>
      <c r="O99" s="92">
        <f t="shared" si="98"/>
        <v>2.2076978939724037</v>
      </c>
      <c r="P99" s="86">
        <f>INDEX('UmfrageWerte berechnung'!$A:$AL, MATCH(L$3, 'UmfrageWerte berechnung'!$A:$A, 0), MATCH($K99, 'UmfrageWerte berechnung'!$1:$1, 0))</f>
        <v>1.25</v>
      </c>
      <c r="Q99" s="84">
        <f t="shared" si="99"/>
        <v>3.125</v>
      </c>
      <c r="R99" s="84">
        <f t="shared" si="100"/>
        <v>2.5</v>
      </c>
      <c r="S99" s="84">
        <f t="shared" si="101"/>
        <v>1.1038489469862018</v>
      </c>
      <c r="V99" s="5"/>
      <c r="W99" s="66">
        <f>APTSimulator!$P88</f>
        <v>2</v>
      </c>
      <c r="X99" s="92">
        <f t="shared" si="102"/>
        <v>2.1550094517958427</v>
      </c>
      <c r="Y99" s="86">
        <f>INDEX('UmfrageWerte berechnung'!$A:$AL, MATCH(U$3, 'UmfrageWerte berechnung'!$A:$A, 0), MATCH($K99, 'UmfrageWerte berechnung'!$1:$1, 0))</f>
        <v>1.25</v>
      </c>
      <c r="Z99" s="84">
        <f t="shared" si="103"/>
        <v>3.125</v>
      </c>
      <c r="AA99" s="84">
        <f t="shared" si="104"/>
        <v>2.5</v>
      </c>
      <c r="AB99" s="84">
        <f t="shared" si="105"/>
        <v>1.0775047258979213</v>
      </c>
      <c r="AE99" s="5"/>
      <c r="AF99" s="66">
        <f>APTSimulator!$P88</f>
        <v>2</v>
      </c>
      <c r="AG99" s="92">
        <f t="shared" si="106"/>
        <v>2.2358078602620091</v>
      </c>
      <c r="AH99" s="86">
        <f>INDEX('UmfrageWerte berechnung'!$A:$AL, MATCH(AD$3, 'UmfrageWerte berechnung'!$A:$A, 0), MATCH($K99, 'UmfrageWerte berechnung'!$1:$1, 0))</f>
        <v>1.3333333333333333</v>
      </c>
      <c r="AI99" s="84">
        <f t="shared" si="107"/>
        <v>3.5555555555555554</v>
      </c>
      <c r="AJ99" s="84">
        <f t="shared" si="108"/>
        <v>2.6666666666666665</v>
      </c>
      <c r="AK99" s="84">
        <f t="shared" si="109"/>
        <v>1.1179039301310045</v>
      </c>
      <c r="AL99" s="66"/>
      <c r="AN99" s="5"/>
      <c r="AO99" s="66">
        <f>APTSimulator!$P88</f>
        <v>2</v>
      </c>
      <c r="AP99" s="92">
        <f t="shared" si="110"/>
        <v>2.3483146067415732</v>
      </c>
      <c r="AQ99" s="86">
        <f>INDEX('UmfrageWerte berechnung'!$A:$AL, MATCH(AM$3, 'UmfrageWerte berechnung'!$A:$A, 0), MATCH($K99, 'UmfrageWerte berechnung'!$1:$1, 0))</f>
        <v>1.375</v>
      </c>
      <c r="AR99" s="84">
        <f t="shared" si="111"/>
        <v>3.78125</v>
      </c>
      <c r="AS99" s="84">
        <f t="shared" si="112"/>
        <v>2.75</v>
      </c>
      <c r="AT99" s="84">
        <f t="shared" si="113"/>
        <v>1.1741573033707866</v>
      </c>
    </row>
    <row r="100" spans="1:46">
      <c r="B100" s="5"/>
      <c r="C100" s="66">
        <f>APTSimulator!$P89</f>
        <v>0</v>
      </c>
      <c r="D100" s="92">
        <f t="shared" si="94"/>
        <v>0</v>
      </c>
      <c r="E100" s="86">
        <f>INDEX('UmfrageWerte berechnung'!$A:$AL, MATCH(A$3, 'UmfrageWerte berechnung'!$A:$A, 0), MATCH($K100, 'UmfrageWerte berechnung'!$1:$1, 0))</f>
        <v>1.35</v>
      </c>
      <c r="F100" s="84">
        <f t="shared" si="95"/>
        <v>0</v>
      </c>
      <c r="G100" s="84">
        <f t="shared" si="96"/>
        <v>0</v>
      </c>
      <c r="H100" s="84">
        <f t="shared" si="97"/>
        <v>1.1206990715456036</v>
      </c>
      <c r="I100" s="93"/>
      <c r="K100" s="93" t="s">
        <v>381</v>
      </c>
      <c r="L100"/>
      <c r="M100" s="5"/>
      <c r="N100" s="66">
        <f>APTSimulator!$P89</f>
        <v>0</v>
      </c>
      <c r="O100" s="92">
        <f t="shared" si="98"/>
        <v>0</v>
      </c>
      <c r="P100" s="86">
        <f>INDEX('UmfrageWerte berechnung'!$A:$AL, MATCH(L$3, 'UmfrageWerte berechnung'!$A:$A, 0), MATCH($K100, 'UmfrageWerte berechnung'!$1:$1, 0))</f>
        <v>1.25</v>
      </c>
      <c r="Q100" s="84">
        <f t="shared" si="99"/>
        <v>0</v>
      </c>
      <c r="R100" s="84">
        <f t="shared" si="100"/>
        <v>0</v>
      </c>
      <c r="S100" s="84">
        <f t="shared" si="101"/>
        <v>1.1038489469862018</v>
      </c>
      <c r="V100" s="5"/>
      <c r="W100" s="66">
        <f>APTSimulator!$P89</f>
        <v>0</v>
      </c>
      <c r="X100" s="92">
        <f t="shared" si="102"/>
        <v>0</v>
      </c>
      <c r="Y100" s="86">
        <f>INDEX('UmfrageWerte berechnung'!$A:$AL, MATCH(U$3, 'UmfrageWerte berechnung'!$A:$A, 0), MATCH($K100, 'UmfrageWerte berechnung'!$1:$1, 0))</f>
        <v>1.25</v>
      </c>
      <c r="Z100" s="84">
        <f t="shared" si="103"/>
        <v>0</v>
      </c>
      <c r="AA100" s="84">
        <f t="shared" si="104"/>
        <v>0</v>
      </c>
      <c r="AB100" s="84">
        <f t="shared" si="105"/>
        <v>1.0775047258979213</v>
      </c>
      <c r="AE100" s="5"/>
      <c r="AF100" s="66">
        <f>APTSimulator!$P89</f>
        <v>0</v>
      </c>
      <c r="AG100" s="92">
        <f t="shared" si="106"/>
        <v>0</v>
      </c>
      <c r="AH100" s="86">
        <f>INDEX('UmfrageWerte berechnung'!$A:$AL, MATCH(AD$3, 'UmfrageWerte berechnung'!$A:$A, 0), MATCH($K100, 'UmfrageWerte berechnung'!$1:$1, 0))</f>
        <v>1.3333333333333333</v>
      </c>
      <c r="AI100" s="84">
        <f t="shared" si="107"/>
        <v>0</v>
      </c>
      <c r="AJ100" s="84">
        <f t="shared" si="108"/>
        <v>0</v>
      </c>
      <c r="AK100" s="84">
        <f t="shared" si="109"/>
        <v>1.1179039301310045</v>
      </c>
      <c r="AL100" s="66"/>
      <c r="AN100" s="5"/>
      <c r="AO100" s="66">
        <f>APTSimulator!$P89</f>
        <v>0</v>
      </c>
      <c r="AP100" s="92">
        <f t="shared" si="110"/>
        <v>0</v>
      </c>
      <c r="AQ100" s="86">
        <f>INDEX('UmfrageWerte berechnung'!$A:$AL, MATCH(AM$3, 'UmfrageWerte berechnung'!$A:$A, 0), MATCH($K100, 'UmfrageWerte berechnung'!$1:$1, 0))</f>
        <v>1.375</v>
      </c>
      <c r="AR100" s="84">
        <f t="shared" si="111"/>
        <v>0</v>
      </c>
      <c r="AS100" s="84">
        <f t="shared" si="112"/>
        <v>0</v>
      </c>
      <c r="AT100" s="84">
        <f t="shared" si="113"/>
        <v>1.1741573033707866</v>
      </c>
    </row>
    <row r="101" spans="1:46">
      <c r="B101" s="26"/>
      <c r="C101" s="66">
        <f>APTSimulator!$P90</f>
        <v>3</v>
      </c>
      <c r="D101" s="92">
        <f t="shared" si="94"/>
        <v>3.6111414527580554</v>
      </c>
      <c r="E101" s="86">
        <f>INDEX('UmfrageWerte berechnung'!$A:$AL, MATCH(A$3, 'UmfrageWerte berechnung'!$A:$A, 0), MATCH($K101, 'UmfrageWerte berechnung'!$1:$1, 0))</f>
        <v>1.45</v>
      </c>
      <c r="F101" s="84">
        <f t="shared" si="95"/>
        <v>6.3075000000000001</v>
      </c>
      <c r="G101" s="84">
        <f t="shared" si="96"/>
        <v>4.3499999999999996</v>
      </c>
      <c r="H101" s="84">
        <f t="shared" si="97"/>
        <v>1.2037138175860185</v>
      </c>
      <c r="I101" s="93"/>
      <c r="K101" s="93" t="s">
        <v>382</v>
      </c>
      <c r="L101"/>
      <c r="M101" s="26"/>
      <c r="N101" s="66">
        <f>APTSimulator!$P90</f>
        <v>3</v>
      </c>
      <c r="O101" s="92">
        <f t="shared" si="98"/>
        <v>2.9803921568627452</v>
      </c>
      <c r="P101" s="86">
        <f>INDEX('UmfrageWerte berechnung'!$A:$AL, MATCH(L$3, 'UmfrageWerte berechnung'!$A:$A, 0), MATCH($K101, 'UmfrageWerte berechnung'!$1:$1, 0))</f>
        <v>1.125</v>
      </c>
      <c r="Q101" s="84">
        <f t="shared" si="99"/>
        <v>3.796875</v>
      </c>
      <c r="R101" s="84">
        <f t="shared" si="100"/>
        <v>3.375</v>
      </c>
      <c r="S101" s="84">
        <f t="shared" si="101"/>
        <v>0.99346405228758172</v>
      </c>
      <c r="V101" s="26"/>
      <c r="W101" s="66">
        <f>APTSimulator!$P90</f>
        <v>3</v>
      </c>
      <c r="X101" s="92">
        <f t="shared" si="102"/>
        <v>3.6635160680529326</v>
      </c>
      <c r="Y101" s="86">
        <f>INDEX('UmfrageWerte berechnung'!$A:$AL, MATCH(U$3, 'UmfrageWerte berechnung'!$A:$A, 0), MATCH($K101, 'UmfrageWerte berechnung'!$1:$1, 0))</f>
        <v>1.4166666666666667</v>
      </c>
      <c r="Z101" s="84">
        <f t="shared" si="103"/>
        <v>6.0208333333333339</v>
      </c>
      <c r="AA101" s="84">
        <f t="shared" si="104"/>
        <v>4.25</v>
      </c>
      <c r="AB101" s="84">
        <f t="shared" si="105"/>
        <v>1.2211720226843108</v>
      </c>
      <c r="AE101" s="26"/>
      <c r="AF101" s="66">
        <f>APTSimulator!$P90</f>
        <v>3</v>
      </c>
      <c r="AG101" s="92">
        <f t="shared" si="106"/>
        <v>3.4585152838427957</v>
      </c>
      <c r="AH101" s="86">
        <f>INDEX('UmfrageWerte berechnung'!$A:$AL, MATCH(AD$3, 'UmfrageWerte berechnung'!$A:$A, 0), MATCH($K101, 'UmfrageWerte berechnung'!$1:$1, 0))</f>
        <v>1.375</v>
      </c>
      <c r="AI101" s="84">
        <f t="shared" si="107"/>
        <v>5.671875</v>
      </c>
      <c r="AJ101" s="84">
        <f t="shared" si="108"/>
        <v>4.125</v>
      </c>
      <c r="AK101" s="84">
        <f t="shared" si="109"/>
        <v>1.1528384279475985</v>
      </c>
      <c r="AL101" s="66"/>
      <c r="AN101" s="26"/>
      <c r="AO101" s="66">
        <f>APTSimulator!$P90</f>
        <v>3</v>
      </c>
      <c r="AP101" s="92">
        <f t="shared" si="110"/>
        <v>3.6825842696629212</v>
      </c>
      <c r="AQ101" s="86">
        <f>INDEX('UmfrageWerte berechnung'!$A:$AL, MATCH(AM$3, 'UmfrageWerte berechnung'!$A:$A, 0), MATCH($K101, 'UmfrageWerte berechnung'!$1:$1, 0))</f>
        <v>1.4375</v>
      </c>
      <c r="AR101" s="84">
        <f t="shared" si="111"/>
        <v>6.19921875</v>
      </c>
      <c r="AS101" s="84">
        <f t="shared" si="112"/>
        <v>4.3125</v>
      </c>
      <c r="AT101" s="84">
        <f t="shared" si="113"/>
        <v>1.2275280898876404</v>
      </c>
    </row>
    <row r="102" spans="1:46">
      <c r="B102" s="26"/>
      <c r="C102" s="66">
        <f>APTSimulator!$P91</f>
        <v>3</v>
      </c>
      <c r="D102" s="92">
        <f t="shared" si="94"/>
        <v>3.6111414527580554</v>
      </c>
      <c r="E102" s="86">
        <f>INDEX('UmfrageWerte berechnung'!$A:$AL, MATCH(A$3, 'UmfrageWerte berechnung'!$A:$A, 0), MATCH($K102, 'UmfrageWerte berechnung'!$1:$1, 0))</f>
        <v>1.45</v>
      </c>
      <c r="F102" s="84">
        <f t="shared" si="95"/>
        <v>6.3075000000000001</v>
      </c>
      <c r="G102" s="84">
        <f t="shared" si="96"/>
        <v>4.3499999999999996</v>
      </c>
      <c r="H102" s="84">
        <f t="shared" si="97"/>
        <v>1.2037138175860185</v>
      </c>
      <c r="I102" s="93"/>
      <c r="K102" s="93" t="s">
        <v>382</v>
      </c>
      <c r="L102"/>
      <c r="M102" s="26"/>
      <c r="N102" s="66">
        <f>APTSimulator!$P91</f>
        <v>3</v>
      </c>
      <c r="O102" s="92">
        <f t="shared" si="98"/>
        <v>2.9803921568627452</v>
      </c>
      <c r="P102" s="86">
        <f>INDEX('UmfrageWerte berechnung'!$A:$AL, MATCH(L$3, 'UmfrageWerte berechnung'!$A:$A, 0), MATCH($K102, 'UmfrageWerte berechnung'!$1:$1, 0))</f>
        <v>1.125</v>
      </c>
      <c r="Q102" s="84">
        <f t="shared" si="99"/>
        <v>3.796875</v>
      </c>
      <c r="R102" s="84">
        <f t="shared" si="100"/>
        <v>3.375</v>
      </c>
      <c r="S102" s="84">
        <f t="shared" si="101"/>
        <v>0.99346405228758172</v>
      </c>
      <c r="V102" s="26"/>
      <c r="W102" s="66">
        <f>APTSimulator!$P91</f>
        <v>3</v>
      </c>
      <c r="X102" s="92">
        <f t="shared" si="102"/>
        <v>3.6635160680529326</v>
      </c>
      <c r="Y102" s="86">
        <f>INDEX('UmfrageWerte berechnung'!$A:$AL, MATCH(U$3, 'UmfrageWerte berechnung'!$A:$A, 0), MATCH($K102, 'UmfrageWerte berechnung'!$1:$1, 0))</f>
        <v>1.4166666666666667</v>
      </c>
      <c r="Z102" s="84">
        <f t="shared" si="103"/>
        <v>6.0208333333333339</v>
      </c>
      <c r="AA102" s="84">
        <f t="shared" si="104"/>
        <v>4.25</v>
      </c>
      <c r="AB102" s="84">
        <f t="shared" si="105"/>
        <v>1.2211720226843108</v>
      </c>
      <c r="AE102" s="26"/>
      <c r="AF102" s="66">
        <f>APTSimulator!$P91</f>
        <v>3</v>
      </c>
      <c r="AG102" s="92">
        <f t="shared" si="106"/>
        <v>3.4585152838427957</v>
      </c>
      <c r="AH102" s="86">
        <f>INDEX('UmfrageWerte berechnung'!$A:$AL, MATCH(AD$3, 'UmfrageWerte berechnung'!$A:$A, 0), MATCH($K102, 'UmfrageWerte berechnung'!$1:$1, 0))</f>
        <v>1.375</v>
      </c>
      <c r="AI102" s="84">
        <f t="shared" si="107"/>
        <v>5.671875</v>
      </c>
      <c r="AJ102" s="84">
        <f t="shared" si="108"/>
        <v>4.125</v>
      </c>
      <c r="AK102" s="84">
        <f t="shared" si="109"/>
        <v>1.1528384279475985</v>
      </c>
      <c r="AL102" s="66"/>
      <c r="AN102" s="26"/>
      <c r="AO102" s="66">
        <f>APTSimulator!$P91</f>
        <v>3</v>
      </c>
      <c r="AP102" s="92">
        <f t="shared" si="110"/>
        <v>3.6825842696629212</v>
      </c>
      <c r="AQ102" s="86">
        <f>INDEX('UmfrageWerte berechnung'!$A:$AL, MATCH(AM$3, 'UmfrageWerte berechnung'!$A:$A, 0), MATCH($K102, 'UmfrageWerte berechnung'!$1:$1, 0))</f>
        <v>1.4375</v>
      </c>
      <c r="AR102" s="84">
        <f t="shared" si="111"/>
        <v>6.19921875</v>
      </c>
      <c r="AS102" s="84">
        <f t="shared" si="112"/>
        <v>4.3125</v>
      </c>
      <c r="AT102" s="84">
        <f t="shared" si="113"/>
        <v>1.2275280898876404</v>
      </c>
    </row>
    <row r="103" spans="1:46">
      <c r="B103" s="73"/>
      <c r="C103" s="66">
        <f>APTSimulator!$P92</f>
        <v>3</v>
      </c>
      <c r="D103" s="92">
        <f t="shared" si="94"/>
        <v>2.9885308574549425</v>
      </c>
      <c r="E103" s="86">
        <f>INDEX('UmfrageWerte berechnung'!$A:$AL, MATCH(A$3, 'UmfrageWerte berechnung'!$A:$A, 0), MATCH($K103, 'UmfrageWerte berechnung'!$1:$1, 0))</f>
        <v>1.2</v>
      </c>
      <c r="F103" s="84">
        <f t="shared" si="95"/>
        <v>4.32</v>
      </c>
      <c r="G103" s="84">
        <f t="shared" si="96"/>
        <v>3.5999999999999996</v>
      </c>
      <c r="H103" s="84">
        <f t="shared" si="97"/>
        <v>0.99617695248498084</v>
      </c>
      <c r="I103" s="93"/>
      <c r="K103" s="93" t="s">
        <v>385</v>
      </c>
      <c r="L103"/>
      <c r="M103" s="73"/>
      <c r="N103" s="66">
        <f>APTSimulator!$P92</f>
        <v>3</v>
      </c>
      <c r="O103" s="92">
        <f t="shared" si="98"/>
        <v>2.9803921568627452</v>
      </c>
      <c r="P103" s="86">
        <f>INDEX('UmfrageWerte berechnung'!$A:$AL, MATCH(L$3, 'UmfrageWerte berechnung'!$A:$A, 0), MATCH($K103, 'UmfrageWerte berechnung'!$1:$1, 0))</f>
        <v>1.125</v>
      </c>
      <c r="Q103" s="84">
        <f t="shared" si="99"/>
        <v>3.796875</v>
      </c>
      <c r="R103" s="84">
        <f t="shared" si="100"/>
        <v>3.375</v>
      </c>
      <c r="S103" s="84">
        <f t="shared" si="101"/>
        <v>0.99346405228758172</v>
      </c>
      <c r="V103" s="73"/>
      <c r="W103" s="66">
        <f>APTSimulator!$P92</f>
        <v>3</v>
      </c>
      <c r="X103" s="92">
        <f t="shared" si="102"/>
        <v>3.2325141776937638</v>
      </c>
      <c r="Y103" s="86">
        <f>INDEX('UmfrageWerte berechnung'!$A:$AL, MATCH(U$3, 'UmfrageWerte berechnung'!$A:$A, 0), MATCH($K103, 'UmfrageWerte berechnung'!$1:$1, 0))</f>
        <v>1.25</v>
      </c>
      <c r="Z103" s="84">
        <f t="shared" si="103"/>
        <v>4.6875</v>
      </c>
      <c r="AA103" s="84">
        <f t="shared" si="104"/>
        <v>3.75</v>
      </c>
      <c r="AB103" s="84">
        <f t="shared" si="105"/>
        <v>1.0775047258979213</v>
      </c>
      <c r="AE103" s="73"/>
      <c r="AF103" s="66">
        <f>APTSimulator!$P92</f>
        <v>3</v>
      </c>
      <c r="AG103" s="92">
        <f t="shared" si="106"/>
        <v>2.9344978165938871</v>
      </c>
      <c r="AH103" s="86">
        <f>INDEX('UmfrageWerte berechnung'!$A:$AL, MATCH(AD$3, 'UmfrageWerte berechnung'!$A:$A, 0), MATCH($K103, 'UmfrageWerte berechnung'!$1:$1, 0))</f>
        <v>1.1666666666666667</v>
      </c>
      <c r="AI103" s="84">
        <f t="shared" si="107"/>
        <v>4.0833333333333339</v>
      </c>
      <c r="AJ103" s="84">
        <f t="shared" si="108"/>
        <v>3.5</v>
      </c>
      <c r="AK103" s="84">
        <f t="shared" si="109"/>
        <v>0.9781659388646291</v>
      </c>
      <c r="AL103" s="66"/>
      <c r="AN103" s="73"/>
      <c r="AO103" s="66">
        <f>APTSimulator!$P92</f>
        <v>3</v>
      </c>
      <c r="AP103" s="92">
        <f t="shared" si="110"/>
        <v>3.52247191011236</v>
      </c>
      <c r="AQ103" s="86">
        <f>INDEX('UmfrageWerte berechnung'!$A:$AL, MATCH(AM$3, 'UmfrageWerte berechnung'!$A:$A, 0), MATCH($K103, 'UmfrageWerte berechnung'!$1:$1, 0))</f>
        <v>1.375</v>
      </c>
      <c r="AR103" s="84">
        <f t="shared" si="111"/>
        <v>5.671875</v>
      </c>
      <c r="AS103" s="84">
        <f t="shared" si="112"/>
        <v>4.125</v>
      </c>
      <c r="AT103" s="84">
        <f t="shared" si="113"/>
        <v>1.1741573033707866</v>
      </c>
    </row>
    <row r="104" spans="1:46">
      <c r="A104" t="s">
        <v>598</v>
      </c>
      <c r="C104" s="66">
        <f>APTSimulator!$P93</f>
        <v>3</v>
      </c>
      <c r="D104" s="92">
        <f t="shared" si="94"/>
        <v>3.113052976515565</v>
      </c>
      <c r="E104" s="86">
        <f>INDEX('UmfrageWerte berechnung'!$A:$AL, MATCH(A$3, 'UmfrageWerte berechnung'!$A:$A, 0), MATCH($K104, 'UmfrageWerte berechnung'!$1:$1, 0))</f>
        <v>1.25</v>
      </c>
      <c r="F104" s="84">
        <f t="shared" si="95"/>
        <v>4.6875</v>
      </c>
      <c r="G104" s="84">
        <f t="shared" si="96"/>
        <v>3.75</v>
      </c>
      <c r="H104" s="84">
        <f t="shared" si="97"/>
        <v>1.0376843255051884</v>
      </c>
      <c r="I104" s="93"/>
      <c r="K104" s="93" t="s">
        <v>225</v>
      </c>
      <c r="L104" t="s">
        <v>598</v>
      </c>
      <c r="N104" s="66">
        <f>APTSimulator!$P93</f>
        <v>3</v>
      </c>
      <c r="O104" s="92">
        <f t="shared" si="98"/>
        <v>3.3115468409586057</v>
      </c>
      <c r="P104" s="86">
        <f>INDEX('UmfrageWerte berechnung'!$A:$AL, MATCH(L$3, 'UmfrageWerte berechnung'!$A:$A, 0), MATCH($K104, 'UmfrageWerte berechnung'!$1:$1, 0))</f>
        <v>1.25</v>
      </c>
      <c r="Q104" s="84">
        <f t="shared" si="99"/>
        <v>4.6875</v>
      </c>
      <c r="R104" s="84">
        <f t="shared" si="100"/>
        <v>3.75</v>
      </c>
      <c r="S104" s="84">
        <f t="shared" si="101"/>
        <v>1.1038489469862018</v>
      </c>
      <c r="U104" t="s">
        <v>598</v>
      </c>
      <c r="W104" s="66">
        <f>APTSimulator!$P93</f>
        <v>3</v>
      </c>
      <c r="X104" s="92">
        <f t="shared" si="102"/>
        <v>3.2325141776937638</v>
      </c>
      <c r="Y104" s="86">
        <f>INDEX('UmfrageWerte berechnung'!$A:$AL, MATCH(U$3, 'UmfrageWerte berechnung'!$A:$A, 0), MATCH($K104, 'UmfrageWerte berechnung'!$1:$1, 0))</f>
        <v>1.25</v>
      </c>
      <c r="Z104" s="84">
        <f t="shared" si="103"/>
        <v>4.6875</v>
      </c>
      <c r="AA104" s="84">
        <f t="shared" si="104"/>
        <v>3.75</v>
      </c>
      <c r="AB104" s="84">
        <f t="shared" si="105"/>
        <v>1.0775047258979213</v>
      </c>
      <c r="AD104" t="s">
        <v>598</v>
      </c>
      <c r="AF104" s="66">
        <f>APTSimulator!$P93</f>
        <v>3</v>
      </c>
      <c r="AG104" s="92">
        <f t="shared" si="106"/>
        <v>2.986899563318778</v>
      </c>
      <c r="AH104" s="86">
        <f>INDEX('UmfrageWerte berechnung'!$A:$AL, MATCH(AD$3, 'UmfrageWerte berechnung'!$A:$A, 0), MATCH($K104, 'UmfrageWerte berechnung'!$1:$1, 0))</f>
        <v>1.1875</v>
      </c>
      <c r="AI104" s="84">
        <f t="shared" si="107"/>
        <v>4.23046875</v>
      </c>
      <c r="AJ104" s="84">
        <f t="shared" si="108"/>
        <v>3.5625</v>
      </c>
      <c r="AK104" s="84">
        <f t="shared" si="109"/>
        <v>0.99563318777292598</v>
      </c>
      <c r="AL104" s="66"/>
      <c r="AM104" t="s">
        <v>598</v>
      </c>
      <c r="AO104" s="66">
        <f>APTSimulator!$P93</f>
        <v>3</v>
      </c>
      <c r="AP104" s="92">
        <f t="shared" si="110"/>
        <v>2.7219101123595508</v>
      </c>
      <c r="AQ104" s="86">
        <f>INDEX('UmfrageWerte berechnung'!$A:$AL, MATCH(AM$3, 'UmfrageWerte berechnung'!$A:$A, 0), MATCH($K104, 'UmfrageWerte berechnung'!$1:$1, 0))</f>
        <v>1.0625</v>
      </c>
      <c r="AR104" s="84">
        <f t="shared" si="111"/>
        <v>3.38671875</v>
      </c>
      <c r="AS104" s="84">
        <f t="shared" si="112"/>
        <v>3.1875</v>
      </c>
      <c r="AT104" s="84">
        <f t="shared" si="113"/>
        <v>0.90730337078651691</v>
      </c>
    </row>
    <row r="105" spans="1:46">
      <c r="A105" t="s">
        <v>598</v>
      </c>
      <c r="C105" s="66">
        <f>APTSimulator!$P94</f>
        <v>3</v>
      </c>
      <c r="D105" s="92">
        <f t="shared" si="94"/>
        <v>3.113052976515565</v>
      </c>
      <c r="E105" s="86">
        <f>INDEX('UmfrageWerte berechnung'!$A:$AL, MATCH(A$3, 'UmfrageWerte berechnung'!$A:$A, 0), MATCH($K105, 'UmfrageWerte berechnung'!$1:$1, 0))</f>
        <v>1.25</v>
      </c>
      <c r="F105" s="84">
        <f t="shared" si="95"/>
        <v>4.6875</v>
      </c>
      <c r="G105" s="84">
        <f t="shared" si="96"/>
        <v>3.75</v>
      </c>
      <c r="H105" s="84">
        <f t="shared" si="97"/>
        <v>1.0376843255051884</v>
      </c>
      <c r="I105" s="93"/>
      <c r="K105" s="93" t="s">
        <v>225</v>
      </c>
      <c r="L105" t="s">
        <v>598</v>
      </c>
      <c r="N105" s="66">
        <f>APTSimulator!$P94</f>
        <v>3</v>
      </c>
      <c r="O105" s="92">
        <f t="shared" si="98"/>
        <v>3.3115468409586057</v>
      </c>
      <c r="P105" s="86">
        <f>INDEX('UmfrageWerte berechnung'!$A:$AL, MATCH(L$3, 'UmfrageWerte berechnung'!$A:$A, 0), MATCH($K105, 'UmfrageWerte berechnung'!$1:$1, 0))</f>
        <v>1.25</v>
      </c>
      <c r="Q105" s="84">
        <f t="shared" si="99"/>
        <v>4.6875</v>
      </c>
      <c r="R105" s="84">
        <f t="shared" si="100"/>
        <v>3.75</v>
      </c>
      <c r="S105" s="84">
        <f t="shared" si="101"/>
        <v>1.1038489469862018</v>
      </c>
      <c r="U105" t="s">
        <v>598</v>
      </c>
      <c r="W105" s="66">
        <f>APTSimulator!$P94</f>
        <v>3</v>
      </c>
      <c r="X105" s="92">
        <f t="shared" si="102"/>
        <v>3.2325141776937638</v>
      </c>
      <c r="Y105" s="86">
        <f>INDEX('UmfrageWerte berechnung'!$A:$AL, MATCH(U$3, 'UmfrageWerte berechnung'!$A:$A, 0), MATCH($K105, 'UmfrageWerte berechnung'!$1:$1, 0))</f>
        <v>1.25</v>
      </c>
      <c r="Z105" s="84">
        <f t="shared" si="103"/>
        <v>4.6875</v>
      </c>
      <c r="AA105" s="84">
        <f t="shared" si="104"/>
        <v>3.75</v>
      </c>
      <c r="AB105" s="84">
        <f t="shared" si="105"/>
        <v>1.0775047258979213</v>
      </c>
      <c r="AD105" t="s">
        <v>598</v>
      </c>
      <c r="AF105" s="66">
        <f>APTSimulator!$P94</f>
        <v>3</v>
      </c>
      <c r="AG105" s="92">
        <f t="shared" si="106"/>
        <v>2.986899563318778</v>
      </c>
      <c r="AH105" s="86">
        <f>INDEX('UmfrageWerte berechnung'!$A:$AL, MATCH(AD$3, 'UmfrageWerte berechnung'!$A:$A, 0), MATCH($K105, 'UmfrageWerte berechnung'!$1:$1, 0))</f>
        <v>1.1875</v>
      </c>
      <c r="AI105" s="84">
        <f t="shared" si="107"/>
        <v>4.23046875</v>
      </c>
      <c r="AJ105" s="84">
        <f t="shared" si="108"/>
        <v>3.5625</v>
      </c>
      <c r="AK105" s="84">
        <f t="shared" si="109"/>
        <v>0.99563318777292598</v>
      </c>
      <c r="AL105" s="66"/>
      <c r="AM105" t="s">
        <v>598</v>
      </c>
      <c r="AO105" s="66">
        <f>APTSimulator!$P94</f>
        <v>3</v>
      </c>
      <c r="AP105" s="92">
        <f t="shared" si="110"/>
        <v>2.7219101123595508</v>
      </c>
      <c r="AQ105" s="86">
        <f>INDEX('UmfrageWerte berechnung'!$A:$AL, MATCH(AM$3, 'UmfrageWerte berechnung'!$A:$A, 0), MATCH($K105, 'UmfrageWerte berechnung'!$1:$1, 0))</f>
        <v>1.0625</v>
      </c>
      <c r="AR105" s="84">
        <f t="shared" si="111"/>
        <v>3.38671875</v>
      </c>
      <c r="AS105" s="84">
        <f t="shared" si="112"/>
        <v>3.1875</v>
      </c>
      <c r="AT105" s="84">
        <f t="shared" si="113"/>
        <v>0.90730337078651691</v>
      </c>
    </row>
    <row r="106" spans="1:46">
      <c r="B106" s="72"/>
      <c r="C106" s="66">
        <f>APTSimulator!$P95</f>
        <v>0</v>
      </c>
      <c r="D106" s="92">
        <f t="shared" si="94"/>
        <v>0</v>
      </c>
      <c r="E106" s="86">
        <f>INDEX('UmfrageWerte berechnung'!$A:$AL, MATCH(A$3, 'UmfrageWerte berechnung'!$A:$A, 0), MATCH($K106, 'UmfrageWerte berechnung'!$1:$1, 0))</f>
        <v>1.45</v>
      </c>
      <c r="F106" s="84">
        <f t="shared" si="95"/>
        <v>0</v>
      </c>
      <c r="G106" s="84">
        <f t="shared" si="96"/>
        <v>0</v>
      </c>
      <c r="H106" s="84">
        <f t="shared" si="97"/>
        <v>1.2037138175860185</v>
      </c>
      <c r="I106" s="93"/>
      <c r="K106" s="93" t="s">
        <v>382</v>
      </c>
      <c r="L106"/>
      <c r="M106" s="72"/>
      <c r="N106" s="66">
        <f>APTSimulator!$P95</f>
        <v>0</v>
      </c>
      <c r="O106" s="92">
        <f t="shared" si="98"/>
        <v>0</v>
      </c>
      <c r="P106" s="86">
        <f>INDEX('UmfrageWerte berechnung'!$A:$AL, MATCH(L$3, 'UmfrageWerte berechnung'!$A:$A, 0), MATCH($K106, 'UmfrageWerte berechnung'!$1:$1, 0))</f>
        <v>1.125</v>
      </c>
      <c r="Q106" s="84">
        <f t="shared" si="99"/>
        <v>0</v>
      </c>
      <c r="R106" s="84">
        <f t="shared" si="100"/>
        <v>0</v>
      </c>
      <c r="S106" s="84">
        <f t="shared" si="101"/>
        <v>0.99346405228758172</v>
      </c>
      <c r="V106" s="72"/>
      <c r="W106" s="66">
        <f>APTSimulator!$P95</f>
        <v>0</v>
      </c>
      <c r="X106" s="92">
        <f t="shared" si="102"/>
        <v>0</v>
      </c>
      <c r="Y106" s="86">
        <f>INDEX('UmfrageWerte berechnung'!$A:$AL, MATCH(U$3, 'UmfrageWerte berechnung'!$A:$A, 0), MATCH($K106, 'UmfrageWerte berechnung'!$1:$1, 0))</f>
        <v>1.4166666666666667</v>
      </c>
      <c r="Z106" s="84">
        <f t="shared" si="103"/>
        <v>0</v>
      </c>
      <c r="AA106" s="84">
        <f t="shared" si="104"/>
        <v>0</v>
      </c>
      <c r="AB106" s="84">
        <f t="shared" si="105"/>
        <v>1.2211720226843108</v>
      </c>
      <c r="AC106" s="117"/>
      <c r="AE106" s="72"/>
      <c r="AF106" s="66">
        <f>APTSimulator!$P95</f>
        <v>0</v>
      </c>
      <c r="AG106" s="92">
        <f t="shared" si="106"/>
        <v>0</v>
      </c>
      <c r="AH106" s="86">
        <f>INDEX('UmfrageWerte berechnung'!$A:$AL, MATCH(AD$3, 'UmfrageWerte berechnung'!$A:$A, 0), MATCH($K106, 'UmfrageWerte berechnung'!$1:$1, 0))</f>
        <v>1.375</v>
      </c>
      <c r="AI106" s="84">
        <f t="shared" si="107"/>
        <v>0</v>
      </c>
      <c r="AJ106" s="84">
        <f t="shared" si="108"/>
        <v>0</v>
      </c>
      <c r="AK106" s="84">
        <f t="shared" si="109"/>
        <v>1.1528384279475985</v>
      </c>
      <c r="AL106" s="66"/>
      <c r="AN106" s="72"/>
      <c r="AO106" s="66">
        <f>APTSimulator!$P95</f>
        <v>0</v>
      </c>
      <c r="AP106" s="92">
        <f t="shared" si="110"/>
        <v>0</v>
      </c>
      <c r="AQ106" s="86">
        <f>INDEX('UmfrageWerte berechnung'!$A:$AL, MATCH(AM$3, 'UmfrageWerte berechnung'!$A:$A, 0), MATCH($K106, 'UmfrageWerte berechnung'!$1:$1, 0))</f>
        <v>1.4375</v>
      </c>
      <c r="AR106" s="84">
        <f t="shared" si="111"/>
        <v>0</v>
      </c>
      <c r="AS106" s="84">
        <f t="shared" si="112"/>
        <v>0</v>
      </c>
      <c r="AT106" s="84">
        <f t="shared" si="113"/>
        <v>1.2275280898876404</v>
      </c>
    </row>
    <row r="107" spans="1:46">
      <c r="B107" s="25"/>
      <c r="C107" s="66">
        <f>APTSimulator!$P96</f>
        <v>0</v>
      </c>
      <c r="D107" s="92">
        <f t="shared" si="94"/>
        <v>0</v>
      </c>
      <c r="E107" s="86">
        <f>INDEX('UmfrageWerte berechnung'!$A:$AL, MATCH(A$3, 'UmfrageWerte berechnung'!$A:$A, 0), MATCH($K107, 'UmfrageWerte berechnung'!$1:$1, 0))</f>
        <v>1.2</v>
      </c>
      <c r="F107" s="84">
        <f t="shared" si="95"/>
        <v>0</v>
      </c>
      <c r="G107" s="84">
        <f t="shared" si="96"/>
        <v>0</v>
      </c>
      <c r="H107" s="84">
        <f t="shared" si="97"/>
        <v>0.99617695248498084</v>
      </c>
      <c r="I107" s="93"/>
      <c r="K107" s="93" t="s">
        <v>383</v>
      </c>
      <c r="L107"/>
      <c r="M107" s="25"/>
      <c r="N107" s="66">
        <f>APTSimulator!$P96</f>
        <v>0</v>
      </c>
      <c r="O107" s="92">
        <f t="shared" si="98"/>
        <v>0</v>
      </c>
      <c r="P107" s="86">
        <f>INDEX('UmfrageWerte berechnung'!$A:$AL, MATCH(L$3, 'UmfrageWerte berechnung'!$A:$A, 0), MATCH($K107, 'UmfrageWerte berechnung'!$1:$1, 0))</f>
        <v>1.0625</v>
      </c>
      <c r="Q107" s="84">
        <f t="shared" si="99"/>
        <v>0</v>
      </c>
      <c r="R107" s="84">
        <f t="shared" si="100"/>
        <v>0</v>
      </c>
      <c r="S107" s="84">
        <f t="shared" si="101"/>
        <v>0.93827160493827166</v>
      </c>
      <c r="V107" s="25"/>
      <c r="W107" s="66">
        <f>APTSimulator!$P96</f>
        <v>0</v>
      </c>
      <c r="X107" s="92">
        <f t="shared" si="102"/>
        <v>0</v>
      </c>
      <c r="Y107" s="86">
        <f>INDEX('UmfrageWerte berechnung'!$A:$AL, MATCH(U$3, 'UmfrageWerte berechnung'!$A:$A, 0), MATCH($K107, 'UmfrageWerte berechnung'!$1:$1, 0))</f>
        <v>1.4166666666666667</v>
      </c>
      <c r="Z107" s="84">
        <f t="shared" si="103"/>
        <v>0</v>
      </c>
      <c r="AA107" s="84">
        <f t="shared" si="104"/>
        <v>0</v>
      </c>
      <c r="AB107" s="84">
        <f t="shared" si="105"/>
        <v>1.2211720226843108</v>
      </c>
      <c r="AE107" s="25"/>
      <c r="AF107" s="66">
        <f>APTSimulator!$P96</f>
        <v>0</v>
      </c>
      <c r="AG107" s="92">
        <f t="shared" si="106"/>
        <v>0</v>
      </c>
      <c r="AH107" s="86">
        <f>INDEX('UmfrageWerte berechnung'!$A:$AL, MATCH(AD$3, 'UmfrageWerte berechnung'!$A:$A, 0), MATCH($K107, 'UmfrageWerte berechnung'!$1:$1, 0))</f>
        <v>1.3125</v>
      </c>
      <c r="AI107" s="84">
        <f t="shared" si="107"/>
        <v>0</v>
      </c>
      <c r="AJ107" s="84">
        <f t="shared" si="108"/>
        <v>0</v>
      </c>
      <c r="AK107" s="84">
        <f t="shared" si="109"/>
        <v>1.1004366812227078</v>
      </c>
      <c r="AL107" s="66"/>
      <c r="AN107" s="25"/>
      <c r="AO107" s="66">
        <f>APTSimulator!$P96</f>
        <v>0</v>
      </c>
      <c r="AP107" s="92">
        <f t="shared" si="110"/>
        <v>0</v>
      </c>
      <c r="AQ107" s="86">
        <f>INDEX('UmfrageWerte berechnung'!$A:$AL, MATCH(AM$3, 'UmfrageWerte berechnung'!$A:$A, 0), MATCH($K107, 'UmfrageWerte berechnung'!$1:$1, 0))</f>
        <v>1.25</v>
      </c>
      <c r="AR107" s="84">
        <f t="shared" si="111"/>
        <v>0</v>
      </c>
      <c r="AS107" s="84">
        <f t="shared" si="112"/>
        <v>0</v>
      </c>
      <c r="AT107" s="84">
        <f t="shared" si="113"/>
        <v>1.0674157303370786</v>
      </c>
    </row>
    <row r="108" spans="1:46">
      <c r="B108" s="38"/>
      <c r="C108" s="66"/>
      <c r="D108" s="92"/>
      <c r="E108" s="86"/>
      <c r="F108" s="84"/>
      <c r="H108" s="84"/>
      <c r="I108" s="93"/>
      <c r="L108"/>
      <c r="M108" s="38"/>
      <c r="N108" s="66"/>
      <c r="O108" s="92"/>
      <c r="P108" s="86"/>
      <c r="Q108" s="84"/>
      <c r="R108" s="84"/>
      <c r="S108" s="84"/>
      <c r="V108" s="38"/>
      <c r="W108" s="66"/>
      <c r="X108" s="92"/>
      <c r="Y108" s="86"/>
      <c r="Z108" s="84"/>
      <c r="AA108" s="84"/>
      <c r="AB108" s="86"/>
      <c r="AE108" s="38"/>
      <c r="AF108" s="66"/>
      <c r="AG108" s="92"/>
      <c r="AH108" s="86"/>
      <c r="AI108" s="84"/>
      <c r="AJ108" s="84"/>
      <c r="AK108" s="84"/>
      <c r="AL108" s="66"/>
      <c r="AN108" s="38"/>
      <c r="AO108" s="66"/>
      <c r="AP108" s="92"/>
      <c r="AQ108" s="86"/>
      <c r="AR108" s="84"/>
      <c r="AS108" s="84"/>
      <c r="AT108" s="84"/>
    </row>
    <row r="109" spans="1:46">
      <c r="A109" t="s">
        <v>598</v>
      </c>
      <c r="B109" s="38"/>
      <c r="C109" s="66">
        <f>APTSimulator!$P98</f>
        <v>0</v>
      </c>
      <c r="D109" s="92">
        <f t="shared" si="94"/>
        <v>0</v>
      </c>
      <c r="E109" s="86">
        <f>INDEX('UmfrageWerte berechnung'!$A:$AL, MATCH(A$3, 'UmfrageWerte berechnung'!$A:$A, 0), MATCH($K109, 'UmfrageWerte berechnung'!$1:$1, 0))</f>
        <v>1.05</v>
      </c>
      <c r="F109" s="84">
        <f t="shared" si="95"/>
        <v>0</v>
      </c>
      <c r="G109" s="84">
        <f t="shared" si="96"/>
        <v>0</v>
      </c>
      <c r="H109" s="84">
        <f t="shared" si="97"/>
        <v>0.87165483342435834</v>
      </c>
      <c r="I109" s="93"/>
      <c r="K109" s="93" t="s">
        <v>392</v>
      </c>
      <c r="L109" t="s">
        <v>598</v>
      </c>
      <c r="M109" s="38"/>
      <c r="N109" s="66">
        <f>APTSimulator!$P98</f>
        <v>0</v>
      </c>
      <c r="O109" s="92">
        <f t="shared" si="98"/>
        <v>0</v>
      </c>
      <c r="P109" s="86">
        <f>INDEX('UmfrageWerte berechnung'!$A:$AL, MATCH(L$3, 'UmfrageWerte berechnung'!$A:$A, 0), MATCH($K109, 'UmfrageWerte berechnung'!$1:$1, 0))</f>
        <v>1.0625</v>
      </c>
      <c r="Q109" s="84">
        <f t="shared" si="99"/>
        <v>0</v>
      </c>
      <c r="R109" s="84">
        <f t="shared" si="100"/>
        <v>0</v>
      </c>
      <c r="S109" s="84">
        <f t="shared" si="101"/>
        <v>0.93827160493827166</v>
      </c>
      <c r="U109" t="s">
        <v>598</v>
      </c>
      <c r="V109" s="38"/>
      <c r="W109" s="66">
        <f>APTSimulator!$P98</f>
        <v>0</v>
      </c>
      <c r="X109" s="92">
        <f t="shared" si="102"/>
        <v>0</v>
      </c>
      <c r="Y109" s="86">
        <f>INDEX('UmfrageWerte berechnung'!$A:$AL, MATCH(U$3, 'UmfrageWerte berechnung'!$A:$A, 0), MATCH($K109, 'UmfrageWerte berechnung'!$1:$1, 0))</f>
        <v>1.0833333333333333</v>
      </c>
      <c r="Z109" s="84">
        <f t="shared" si="103"/>
        <v>0</v>
      </c>
      <c r="AA109" s="84">
        <f t="shared" si="104"/>
        <v>0</v>
      </c>
      <c r="AB109" s="86">
        <f t="shared" si="105"/>
        <v>0.93383742911153178</v>
      </c>
      <c r="AD109" t="s">
        <v>598</v>
      </c>
      <c r="AE109" s="38"/>
      <c r="AF109" s="66">
        <f>APTSimulator!$P98</f>
        <v>0</v>
      </c>
      <c r="AG109" s="92">
        <f t="shared" si="106"/>
        <v>0</v>
      </c>
      <c r="AH109" s="86">
        <f>INDEX('UmfrageWerte berechnung'!$A:$AL, MATCH(AD$3, 'UmfrageWerte berechnung'!$A:$A, 0), MATCH($K109, 'UmfrageWerte berechnung'!$1:$1, 0))</f>
        <v>1.125</v>
      </c>
      <c r="AI109" s="84">
        <f t="shared" si="107"/>
        <v>0</v>
      </c>
      <c r="AJ109" s="84">
        <f t="shared" si="108"/>
        <v>0</v>
      </c>
      <c r="AK109" s="84">
        <f t="shared" si="109"/>
        <v>0.94323144104803514</v>
      </c>
      <c r="AL109" s="66"/>
      <c r="AM109" t="s">
        <v>598</v>
      </c>
      <c r="AN109" s="38"/>
      <c r="AO109" s="66">
        <f>APTSimulator!$P98</f>
        <v>0</v>
      </c>
      <c r="AP109" s="92">
        <f t="shared" si="110"/>
        <v>0</v>
      </c>
      <c r="AQ109" s="86">
        <f>INDEX('UmfrageWerte berechnung'!$A:$AL, MATCH(AM$3, 'UmfrageWerte berechnung'!$A:$A, 0), MATCH($K109, 'UmfrageWerte berechnung'!$1:$1, 0))</f>
        <v>0.9375</v>
      </c>
      <c r="AR109" s="84">
        <f t="shared" si="111"/>
        <v>0</v>
      </c>
      <c r="AS109" s="84">
        <f t="shared" si="112"/>
        <v>0</v>
      </c>
      <c r="AT109" s="84">
        <f t="shared" si="113"/>
        <v>0.800561797752809</v>
      </c>
    </row>
    <row r="110" spans="1:46">
      <c r="A110" t="s">
        <v>598</v>
      </c>
      <c r="B110" s="38"/>
      <c r="C110" s="66">
        <f>APTSimulator!$P99</f>
        <v>0</v>
      </c>
      <c r="D110" s="92">
        <f t="shared" si="94"/>
        <v>0</v>
      </c>
      <c r="E110" s="86">
        <f>INDEX('UmfrageWerte berechnung'!$A:$AL, MATCH(A$3, 'UmfrageWerte berechnung'!$A:$A, 0), MATCH($K110, 'UmfrageWerte berechnung'!$1:$1, 0))</f>
        <v>1.05</v>
      </c>
      <c r="F110" s="84">
        <f t="shared" si="95"/>
        <v>0</v>
      </c>
      <c r="G110" s="84">
        <f t="shared" si="96"/>
        <v>0</v>
      </c>
      <c r="H110" s="84">
        <f t="shared" si="97"/>
        <v>0.87165483342435834</v>
      </c>
      <c r="I110" s="93"/>
      <c r="K110" s="93" t="s">
        <v>392</v>
      </c>
      <c r="L110" t="s">
        <v>598</v>
      </c>
      <c r="M110" s="38"/>
      <c r="N110" s="66">
        <f>APTSimulator!$P99</f>
        <v>0</v>
      </c>
      <c r="O110" s="92">
        <f t="shared" si="98"/>
        <v>0</v>
      </c>
      <c r="P110" s="86">
        <f>INDEX('UmfrageWerte berechnung'!$A:$AL, MATCH(L$3, 'UmfrageWerte berechnung'!$A:$A, 0), MATCH($K110, 'UmfrageWerte berechnung'!$1:$1, 0))</f>
        <v>1.0625</v>
      </c>
      <c r="Q110" s="84">
        <f t="shared" si="99"/>
        <v>0</v>
      </c>
      <c r="R110" s="84">
        <f t="shared" si="100"/>
        <v>0</v>
      </c>
      <c r="S110" s="84">
        <f t="shared" si="101"/>
        <v>0.93827160493827166</v>
      </c>
      <c r="U110" t="s">
        <v>598</v>
      </c>
      <c r="V110" s="38"/>
      <c r="W110" s="66">
        <f>APTSimulator!$P99</f>
        <v>0</v>
      </c>
      <c r="X110" s="92">
        <f t="shared" si="102"/>
        <v>0</v>
      </c>
      <c r="Y110" s="86">
        <f>INDEX('UmfrageWerte berechnung'!$A:$AL, MATCH(U$3, 'UmfrageWerte berechnung'!$A:$A, 0), MATCH($K110, 'UmfrageWerte berechnung'!$1:$1, 0))</f>
        <v>1.0833333333333333</v>
      </c>
      <c r="Z110" s="84">
        <f t="shared" si="103"/>
        <v>0</v>
      </c>
      <c r="AA110" s="84">
        <f t="shared" si="104"/>
        <v>0</v>
      </c>
      <c r="AB110" s="86">
        <f t="shared" si="105"/>
        <v>0.93383742911153178</v>
      </c>
      <c r="AD110" t="s">
        <v>598</v>
      </c>
      <c r="AE110" s="38"/>
      <c r="AF110" s="66">
        <f>APTSimulator!$P99</f>
        <v>0</v>
      </c>
      <c r="AG110" s="92">
        <f t="shared" si="106"/>
        <v>0</v>
      </c>
      <c r="AH110" s="86">
        <f>INDEX('UmfrageWerte berechnung'!$A:$AL, MATCH(AD$3, 'UmfrageWerte berechnung'!$A:$A, 0), MATCH($K110, 'UmfrageWerte berechnung'!$1:$1, 0))</f>
        <v>1.125</v>
      </c>
      <c r="AI110" s="84">
        <f t="shared" si="107"/>
        <v>0</v>
      </c>
      <c r="AJ110" s="84">
        <f t="shared" si="108"/>
        <v>0</v>
      </c>
      <c r="AK110" s="84">
        <f t="shared" si="109"/>
        <v>0.94323144104803514</v>
      </c>
      <c r="AL110" s="66"/>
      <c r="AM110" t="s">
        <v>598</v>
      </c>
      <c r="AN110" s="38"/>
      <c r="AO110" s="66">
        <f>APTSimulator!$P99</f>
        <v>0</v>
      </c>
      <c r="AP110" s="92">
        <f t="shared" si="110"/>
        <v>0</v>
      </c>
      <c r="AQ110" s="86">
        <f>INDEX('UmfrageWerte berechnung'!$A:$AL, MATCH(AM$3, 'UmfrageWerte berechnung'!$A:$A, 0), MATCH($K110, 'UmfrageWerte berechnung'!$1:$1, 0))</f>
        <v>0.9375</v>
      </c>
      <c r="AR110" s="84">
        <f t="shared" si="111"/>
        <v>0</v>
      </c>
      <c r="AS110" s="84">
        <f t="shared" si="112"/>
        <v>0</v>
      </c>
      <c r="AT110" s="84">
        <f t="shared" si="113"/>
        <v>0.800561797752809</v>
      </c>
    </row>
    <row r="111" spans="1:46">
      <c r="B111" s="36"/>
      <c r="C111" s="66">
        <f>APTSimulator!$P100</f>
        <v>3</v>
      </c>
      <c r="D111" s="92">
        <f t="shared" si="94"/>
        <v>2.9885308574549425</v>
      </c>
      <c r="E111" s="86">
        <f>INDEX('UmfrageWerte berechnung'!$A:$AL, MATCH(A$3, 'UmfrageWerte berechnung'!$A:$A, 0), MATCH($K111, 'UmfrageWerte berechnung'!$1:$1, 0))</f>
        <v>1.2</v>
      </c>
      <c r="F111" s="84">
        <f t="shared" si="95"/>
        <v>4.32</v>
      </c>
      <c r="G111" s="84">
        <f t="shared" si="96"/>
        <v>3.5999999999999996</v>
      </c>
      <c r="H111" s="84">
        <f t="shared" si="97"/>
        <v>0.99617695248498084</v>
      </c>
      <c r="I111" s="93"/>
      <c r="K111" s="93" t="s">
        <v>385</v>
      </c>
      <c r="L111"/>
      <c r="M111" s="36"/>
      <c r="N111" s="66">
        <f>APTSimulator!$P100</f>
        <v>3</v>
      </c>
      <c r="O111" s="92">
        <f t="shared" si="98"/>
        <v>2.9803921568627452</v>
      </c>
      <c r="P111" s="86">
        <f>INDEX('UmfrageWerte berechnung'!$A:$AL, MATCH(L$3, 'UmfrageWerte berechnung'!$A:$A, 0), MATCH($K111, 'UmfrageWerte berechnung'!$1:$1, 0))</f>
        <v>1.125</v>
      </c>
      <c r="Q111" s="84">
        <f t="shared" si="99"/>
        <v>3.796875</v>
      </c>
      <c r="R111" s="84">
        <f t="shared" si="100"/>
        <v>3.375</v>
      </c>
      <c r="S111" s="84">
        <f t="shared" si="101"/>
        <v>0.99346405228758172</v>
      </c>
      <c r="V111" s="36"/>
      <c r="W111" s="66">
        <f>APTSimulator!$P100</f>
        <v>3</v>
      </c>
      <c r="X111" s="92">
        <f t="shared" si="102"/>
        <v>3.2325141776937638</v>
      </c>
      <c r="Y111" s="86">
        <f>INDEX('UmfrageWerte berechnung'!$A:$AL, MATCH(U$3, 'UmfrageWerte berechnung'!$A:$A, 0), MATCH($K111, 'UmfrageWerte berechnung'!$1:$1, 0))</f>
        <v>1.25</v>
      </c>
      <c r="Z111" s="84">
        <f t="shared" si="103"/>
        <v>4.6875</v>
      </c>
      <c r="AA111" s="84">
        <f t="shared" si="104"/>
        <v>3.75</v>
      </c>
      <c r="AB111" s="86">
        <f t="shared" si="105"/>
        <v>1.0775047258979213</v>
      </c>
      <c r="AC111" s="117"/>
      <c r="AE111" s="36"/>
      <c r="AF111" s="66">
        <f>APTSimulator!$P100</f>
        <v>3</v>
      </c>
      <c r="AG111" s="92">
        <f t="shared" si="106"/>
        <v>2.9344978165938871</v>
      </c>
      <c r="AH111" s="86">
        <f>INDEX('UmfrageWerte berechnung'!$A:$AL, MATCH(AD$3, 'UmfrageWerte berechnung'!$A:$A, 0), MATCH($K111, 'UmfrageWerte berechnung'!$1:$1, 0))</f>
        <v>1.1666666666666667</v>
      </c>
      <c r="AI111" s="84">
        <f t="shared" si="107"/>
        <v>4.0833333333333339</v>
      </c>
      <c r="AJ111" s="84">
        <f t="shared" si="108"/>
        <v>3.5</v>
      </c>
      <c r="AK111" s="84">
        <f t="shared" si="109"/>
        <v>0.9781659388646291</v>
      </c>
      <c r="AL111" s="66"/>
      <c r="AN111" s="36"/>
      <c r="AO111" s="66">
        <f>APTSimulator!$P100</f>
        <v>3</v>
      </c>
      <c r="AP111" s="92">
        <f t="shared" si="110"/>
        <v>3.52247191011236</v>
      </c>
      <c r="AQ111" s="86">
        <f>INDEX('UmfrageWerte berechnung'!$A:$AL, MATCH(AM$3, 'UmfrageWerte berechnung'!$A:$A, 0), MATCH($K111, 'UmfrageWerte berechnung'!$1:$1, 0))</f>
        <v>1.375</v>
      </c>
      <c r="AR111" s="84">
        <f t="shared" si="111"/>
        <v>5.671875</v>
      </c>
      <c r="AS111" s="84">
        <f t="shared" si="112"/>
        <v>4.125</v>
      </c>
      <c r="AT111" s="84">
        <f t="shared" si="113"/>
        <v>1.1741573033707866</v>
      </c>
    </row>
    <row r="112" spans="1:46">
      <c r="B112" s="72"/>
      <c r="C112" s="66">
        <f>APTSimulator!$P101</f>
        <v>3</v>
      </c>
      <c r="D112" s="92">
        <f t="shared" si="94"/>
        <v>3.6111414527580554</v>
      </c>
      <c r="E112" s="86">
        <f>INDEX('UmfrageWerte berechnung'!$A:$AL, MATCH(A$3, 'UmfrageWerte berechnung'!$A:$A, 0), MATCH($K112, 'UmfrageWerte berechnung'!$1:$1, 0))</f>
        <v>1.45</v>
      </c>
      <c r="F112" s="84">
        <f t="shared" si="95"/>
        <v>6.3075000000000001</v>
      </c>
      <c r="G112" s="84">
        <f t="shared" si="96"/>
        <v>4.3499999999999996</v>
      </c>
      <c r="H112" s="84">
        <f t="shared" si="97"/>
        <v>1.2037138175860185</v>
      </c>
      <c r="I112" s="93"/>
      <c r="K112" s="93" t="s">
        <v>382</v>
      </c>
      <c r="L112"/>
      <c r="M112" s="72"/>
      <c r="N112" s="66">
        <f>APTSimulator!$P101</f>
        <v>3</v>
      </c>
      <c r="O112" s="92">
        <f t="shared" si="98"/>
        <v>2.9803921568627452</v>
      </c>
      <c r="P112" s="86">
        <f>INDEX('UmfrageWerte berechnung'!$A:$AL, MATCH(L$3, 'UmfrageWerte berechnung'!$A:$A, 0), MATCH($K112, 'UmfrageWerte berechnung'!$1:$1, 0))</f>
        <v>1.125</v>
      </c>
      <c r="Q112" s="84">
        <f t="shared" si="99"/>
        <v>3.796875</v>
      </c>
      <c r="R112" s="84">
        <f t="shared" si="100"/>
        <v>3.375</v>
      </c>
      <c r="S112" s="84">
        <f t="shared" si="101"/>
        <v>0.99346405228758172</v>
      </c>
      <c r="V112" s="72"/>
      <c r="W112" s="66">
        <f>APTSimulator!$P101</f>
        <v>3</v>
      </c>
      <c r="X112" s="92">
        <f t="shared" si="102"/>
        <v>3.6635160680529326</v>
      </c>
      <c r="Y112" s="86">
        <f>INDEX('UmfrageWerte berechnung'!$A:$AL, MATCH(U$3, 'UmfrageWerte berechnung'!$A:$A, 0), MATCH($K112, 'UmfrageWerte berechnung'!$1:$1, 0))</f>
        <v>1.4166666666666667</v>
      </c>
      <c r="Z112" s="84">
        <f t="shared" si="103"/>
        <v>6.0208333333333339</v>
      </c>
      <c r="AA112" s="84">
        <f t="shared" si="104"/>
        <v>4.25</v>
      </c>
      <c r="AB112" s="86">
        <f t="shared" si="105"/>
        <v>1.2211720226843108</v>
      </c>
      <c r="AC112" s="117"/>
      <c r="AE112" s="72"/>
      <c r="AF112" s="66">
        <f>APTSimulator!$P101</f>
        <v>3</v>
      </c>
      <c r="AG112" s="92">
        <f t="shared" si="106"/>
        <v>3.4585152838427957</v>
      </c>
      <c r="AH112" s="86">
        <f>INDEX('UmfrageWerte berechnung'!$A:$AL, MATCH(AD$3, 'UmfrageWerte berechnung'!$A:$A, 0), MATCH($K112, 'UmfrageWerte berechnung'!$1:$1, 0))</f>
        <v>1.375</v>
      </c>
      <c r="AI112" s="84">
        <f t="shared" si="107"/>
        <v>5.671875</v>
      </c>
      <c r="AJ112" s="84">
        <f t="shared" si="108"/>
        <v>4.125</v>
      </c>
      <c r="AK112" s="84">
        <f t="shared" si="109"/>
        <v>1.1528384279475985</v>
      </c>
      <c r="AL112" s="66"/>
      <c r="AN112" s="72"/>
      <c r="AO112" s="66">
        <f>APTSimulator!$P101</f>
        <v>3</v>
      </c>
      <c r="AP112" s="92">
        <f t="shared" si="110"/>
        <v>3.6825842696629212</v>
      </c>
      <c r="AQ112" s="86">
        <f>INDEX('UmfrageWerte berechnung'!$A:$AL, MATCH(AM$3, 'UmfrageWerte berechnung'!$A:$A, 0), MATCH($K112, 'UmfrageWerte berechnung'!$1:$1, 0))</f>
        <v>1.4375</v>
      </c>
      <c r="AR112" s="84">
        <f t="shared" si="111"/>
        <v>6.19921875</v>
      </c>
      <c r="AS112" s="84">
        <f t="shared" si="112"/>
        <v>4.3125</v>
      </c>
      <c r="AT112" s="86">
        <f t="shared" si="113"/>
        <v>1.2275280898876404</v>
      </c>
    </row>
    <row r="113" spans="2:46">
      <c r="B113" s="36"/>
      <c r="C113" s="66">
        <f>APTSimulator!$P102</f>
        <v>3</v>
      </c>
      <c r="D113" s="93">
        <f t="shared" si="94"/>
        <v>2.9885308574549425</v>
      </c>
      <c r="E113" s="89">
        <f>INDEX('UmfrageWerte berechnung'!$A:$AL, MATCH(A$3, 'UmfrageWerte berechnung'!$A:$A, 0), MATCH($K113, 'UmfrageWerte berechnung'!$1:$1, 0))</f>
        <v>1.2</v>
      </c>
      <c r="F113" s="84">
        <f t="shared" si="95"/>
        <v>4.32</v>
      </c>
      <c r="G113" s="84">
        <f t="shared" si="96"/>
        <v>3.5999999999999996</v>
      </c>
      <c r="H113" s="93">
        <f t="shared" si="97"/>
        <v>0.99617695248498084</v>
      </c>
      <c r="K113" s="93" t="s">
        <v>385</v>
      </c>
      <c r="L113"/>
      <c r="M113" s="36"/>
      <c r="N113" s="66">
        <f>APTSimulator!$P102</f>
        <v>3</v>
      </c>
      <c r="O113" s="93">
        <f t="shared" si="98"/>
        <v>2.9803921568627452</v>
      </c>
      <c r="P113" s="89">
        <f>INDEX('UmfrageWerte berechnung'!$A:$AL, MATCH(L$3, 'UmfrageWerte berechnung'!$A:$A, 0), MATCH($K113, 'UmfrageWerte berechnung'!$1:$1, 0))</f>
        <v>1.125</v>
      </c>
      <c r="Q113" s="84">
        <f t="shared" si="99"/>
        <v>3.796875</v>
      </c>
      <c r="R113" s="84">
        <f t="shared" si="100"/>
        <v>3.375</v>
      </c>
      <c r="S113" s="86">
        <f t="shared" si="101"/>
        <v>0.99346405228758172</v>
      </c>
      <c r="V113" s="36"/>
      <c r="W113" s="80">
        <f>APTSimulator!$P102</f>
        <v>3</v>
      </c>
      <c r="X113" s="93">
        <f t="shared" si="102"/>
        <v>3.2325141776937638</v>
      </c>
      <c r="Y113" s="89">
        <f>INDEX('UmfrageWerte berechnung'!$A:$AL, MATCH(U$3, 'UmfrageWerte berechnung'!$A:$A, 0), MATCH($K113, 'UmfrageWerte berechnung'!$1:$1, 0))</f>
        <v>1.25</v>
      </c>
      <c r="Z113" s="84">
        <f t="shared" si="103"/>
        <v>4.6875</v>
      </c>
      <c r="AA113" s="84">
        <f t="shared" si="104"/>
        <v>3.75</v>
      </c>
      <c r="AB113" s="86">
        <f t="shared" si="105"/>
        <v>1.0775047258979213</v>
      </c>
      <c r="AC113" s="117"/>
      <c r="AE113" s="36"/>
      <c r="AF113" s="80">
        <f>APTSimulator!$P102</f>
        <v>3</v>
      </c>
      <c r="AG113" s="93">
        <f t="shared" si="106"/>
        <v>2.9344978165938871</v>
      </c>
      <c r="AH113" s="89">
        <f>INDEX('UmfrageWerte berechnung'!$A:$AL, MATCH(AD$3, 'UmfrageWerte berechnung'!$A:$A, 0), MATCH($K113, 'UmfrageWerte berechnung'!$1:$1, 0))</f>
        <v>1.1666666666666667</v>
      </c>
      <c r="AI113" s="84">
        <f t="shared" si="107"/>
        <v>4.0833333333333339</v>
      </c>
      <c r="AJ113" s="84">
        <f t="shared" si="108"/>
        <v>3.5</v>
      </c>
      <c r="AK113" s="86">
        <f t="shared" si="109"/>
        <v>0.9781659388646291</v>
      </c>
      <c r="AL113" s="66"/>
      <c r="AN113" s="36"/>
      <c r="AO113" s="80">
        <f>APTSimulator!$P102</f>
        <v>3</v>
      </c>
      <c r="AP113" s="93">
        <f t="shared" si="110"/>
        <v>3.52247191011236</v>
      </c>
      <c r="AQ113" s="89">
        <f>INDEX('UmfrageWerte berechnung'!$A:$AL, MATCH(AM$3, 'UmfrageWerte berechnung'!$A:$A, 0), MATCH($K113, 'UmfrageWerte berechnung'!$1:$1, 0))</f>
        <v>1.375</v>
      </c>
      <c r="AR113" s="84">
        <f t="shared" si="111"/>
        <v>5.671875</v>
      </c>
      <c r="AS113" s="84">
        <f t="shared" si="112"/>
        <v>4.125</v>
      </c>
      <c r="AT113" s="86">
        <f t="shared" si="113"/>
        <v>1.1741573033707866</v>
      </c>
    </row>
    <row r="114" spans="2:46">
      <c r="B114" t="s">
        <v>475</v>
      </c>
      <c r="C114" s="78">
        <f>SUM(C77:C113)</f>
        <v>42</v>
      </c>
      <c r="D114" s="90">
        <f>SUM(D77:D113)</f>
        <v>46.239213544511195</v>
      </c>
      <c r="E114" s="92">
        <f>SUM(E76:E113)</f>
        <v>41.300000000000011</v>
      </c>
      <c r="F114" s="90">
        <f>SUM(F76:F113)</f>
        <v>74.215000000000003</v>
      </c>
      <c r="G114" s="85">
        <f>SUM(G76:G113)</f>
        <v>55.70000000000001</v>
      </c>
      <c r="H114" s="85"/>
      <c r="L114"/>
      <c r="M114" t="s">
        <v>475</v>
      </c>
      <c r="N114" s="78">
        <f>SUM(N77:N113)</f>
        <v>42</v>
      </c>
      <c r="O114" s="90">
        <f>SUM(O77:O113)</f>
        <v>44.209150326797399</v>
      </c>
      <c r="P114" s="92">
        <f>SUM(P76:P113)</f>
        <v>36.5625</v>
      </c>
      <c r="Q114" s="90">
        <f>SUM(Q76:Q113)</f>
        <v>60.05859375</v>
      </c>
      <c r="R114" s="85">
        <f>SUM(R76:R113)</f>
        <v>50.0625</v>
      </c>
      <c r="S114" s="90"/>
      <c r="V114" t="s">
        <v>475</v>
      </c>
      <c r="W114" s="78">
        <f>SUM(W77:W113)</f>
        <v>42</v>
      </c>
      <c r="X114" s="90">
        <f>SUM(X77:X113)</f>
        <v>46.548204158790206</v>
      </c>
      <c r="Y114" s="92">
        <f>SUM(Y76:Y113)</f>
        <v>40.416666666666671</v>
      </c>
      <c r="Z114" s="90">
        <f>SUM(Z76:Z113)</f>
        <v>69.666666666666671</v>
      </c>
      <c r="AA114" s="85">
        <f>SUM(AA76:AA113)</f>
        <v>54</v>
      </c>
      <c r="AB114" s="90"/>
      <c r="AE114" t="s">
        <v>475</v>
      </c>
      <c r="AF114" s="78">
        <f>SUM(AF77:AF113)</f>
        <v>42</v>
      </c>
      <c r="AG114" s="90">
        <f>SUM(AG77:AG113)</f>
        <v>43.371179039301325</v>
      </c>
      <c r="AH114" s="92">
        <f>SUM(AH76:AH113)</f>
        <v>39.749999999999986</v>
      </c>
      <c r="AI114" s="90">
        <f>SUM(AI76:AI113)</f>
        <v>64.509982638888886</v>
      </c>
      <c r="AJ114" s="85">
        <f>SUM(AJ76:AJ113)</f>
        <v>51.729166666666671</v>
      </c>
      <c r="AK114" s="90"/>
      <c r="AL114" s="66"/>
      <c r="AN114" t="s">
        <v>475</v>
      </c>
      <c r="AO114" s="78">
        <f>SUM(AO77:AO113)</f>
        <v>42</v>
      </c>
      <c r="AP114" s="90">
        <f>SUM(AP77:AP113)</f>
        <v>48.247191011235955</v>
      </c>
      <c r="AQ114" s="92">
        <f>SUM(AQ76:AQ113)</f>
        <v>41.5625</v>
      </c>
      <c r="AR114" s="90">
        <f>SUM(AR76:AR113)</f>
        <v>76.7578125</v>
      </c>
      <c r="AS114" s="85">
        <f>SUM(AS76:AS113)</f>
        <v>56.5</v>
      </c>
      <c r="AT114" s="90"/>
    </row>
    <row r="115" spans="2:46">
      <c r="B115" t="s">
        <v>476</v>
      </c>
      <c r="C115" s="57">
        <v>96</v>
      </c>
      <c r="D115" s="86"/>
      <c r="E115" s="96">
        <f>COUNT(E77:E113)*5</f>
        <v>160</v>
      </c>
      <c r="F115" s="89">
        <f>C115*5^2</f>
        <v>2400</v>
      </c>
      <c r="G115" s="87">
        <f>C115*1.5</f>
        <v>144</v>
      </c>
      <c r="L115"/>
      <c r="M115" t="s">
        <v>476</v>
      </c>
      <c r="N115" s="57">
        <v>96</v>
      </c>
      <c r="O115" s="86"/>
      <c r="P115" s="96">
        <f>COUNT(P77:P113)*5</f>
        <v>160</v>
      </c>
      <c r="Q115" s="89">
        <f>N115*5^2</f>
        <v>2400</v>
      </c>
      <c r="R115" s="87">
        <f>N115*1.5</f>
        <v>144</v>
      </c>
      <c r="S115" s="86"/>
      <c r="V115" t="s">
        <v>476</v>
      </c>
      <c r="W115" s="57">
        <v>96</v>
      </c>
      <c r="X115" s="86"/>
      <c r="Y115" s="96">
        <f>COUNT(Y77:Y113)*5</f>
        <v>160</v>
      </c>
      <c r="Z115" s="89">
        <f>W115*5^2</f>
        <v>2400</v>
      </c>
      <c r="AA115" s="87">
        <f>W115*1.5</f>
        <v>144</v>
      </c>
      <c r="AB115" s="86"/>
      <c r="AE115" t="s">
        <v>476</v>
      </c>
      <c r="AF115" s="57">
        <v>96</v>
      </c>
      <c r="AG115" s="86"/>
      <c r="AH115" s="96">
        <f>COUNT(AH77:AH113)*5</f>
        <v>160</v>
      </c>
      <c r="AI115" s="89">
        <f>AF115*5^2</f>
        <v>2400</v>
      </c>
      <c r="AJ115" s="87">
        <f>AF115*1.5</f>
        <v>144</v>
      </c>
      <c r="AK115" s="86"/>
      <c r="AL115" s="57"/>
      <c r="AN115" t="s">
        <v>476</v>
      </c>
      <c r="AO115" s="57">
        <v>96</v>
      </c>
      <c r="AP115" s="86"/>
      <c r="AQ115" s="96">
        <f>COUNT(AQ77:AQ113)*5</f>
        <v>160</v>
      </c>
      <c r="AR115" s="89">
        <f>AO115*5^2</f>
        <v>2400</v>
      </c>
      <c r="AS115" s="87">
        <f>AO115*1.5</f>
        <v>144</v>
      </c>
      <c r="AT115" s="86"/>
    </row>
    <row r="116" spans="2:46">
      <c r="C116" s="78"/>
      <c r="D116" s="85"/>
      <c r="E116" s="113"/>
      <c r="H116" s="85"/>
      <c r="L116"/>
      <c r="N116" s="78"/>
      <c r="O116" s="85"/>
      <c r="P116" s="113"/>
      <c r="Q116" s="86"/>
      <c r="R116" s="84"/>
      <c r="S116" s="90"/>
      <c r="W116" s="78"/>
      <c r="X116" s="85"/>
      <c r="Y116" s="113"/>
      <c r="Z116" s="86"/>
      <c r="AA116" s="84"/>
      <c r="AB116" s="90"/>
      <c r="AF116" s="78"/>
      <c r="AG116" s="85"/>
      <c r="AH116" s="113"/>
      <c r="AI116" s="86"/>
      <c r="AJ116" s="84"/>
      <c r="AK116" s="90"/>
      <c r="AL116" s="66"/>
      <c r="AO116" s="78"/>
      <c r="AP116" s="85"/>
      <c r="AQ116" s="113"/>
      <c r="AR116" s="86"/>
      <c r="AS116" s="84"/>
      <c r="AT116" s="90"/>
    </row>
    <row r="117" spans="2:46">
      <c r="L117"/>
      <c r="O117" s="84"/>
      <c r="P117" s="93"/>
      <c r="Q117" s="86"/>
      <c r="R117" s="84"/>
      <c r="S117" s="86"/>
      <c r="X117" s="84"/>
      <c r="Y117" s="93"/>
      <c r="Z117" s="86"/>
      <c r="AA117" s="84"/>
      <c r="AB117" s="86"/>
      <c r="AG117" s="84"/>
      <c r="AH117" s="93"/>
      <c r="AI117" s="86"/>
      <c r="AJ117" s="84"/>
      <c r="AK117" s="86"/>
      <c r="AL117" s="66"/>
      <c r="AP117" s="84"/>
      <c r="AQ117" s="93"/>
      <c r="AR117" s="86"/>
      <c r="AS117" s="84"/>
      <c r="AT117" s="86"/>
    </row>
    <row r="118" spans="2:46">
      <c r="L118"/>
      <c r="O118" s="84"/>
      <c r="P118" s="93"/>
      <c r="Q118" s="86"/>
      <c r="R118" s="84"/>
      <c r="S118" s="86"/>
      <c r="X118" s="84"/>
      <c r="Y118" s="93"/>
      <c r="Z118" s="86"/>
      <c r="AA118" s="84"/>
      <c r="AB118" s="86"/>
      <c r="AG118" s="84"/>
      <c r="AH118" s="93"/>
      <c r="AI118" s="86"/>
      <c r="AJ118" s="84"/>
      <c r="AK118" s="86"/>
      <c r="AL118" s="66"/>
      <c r="AP118" s="84"/>
      <c r="AQ118" s="93"/>
      <c r="AR118" s="86"/>
      <c r="AS118" s="84"/>
      <c r="AT118" s="86"/>
    </row>
    <row r="119" spans="2:46" ht="21">
      <c r="B119" s="101" t="s">
        <v>478</v>
      </c>
      <c r="C119" s="102">
        <f>SUM(C114,C71,C47,C27,C15)</f>
        <v>108</v>
      </c>
      <c r="E119" s="93" t="s">
        <v>479</v>
      </c>
      <c r="H119" s="84">
        <f>COUNT(E77:E113,E52:E70,E32:E46,E20:E25,E9:E14)</f>
        <v>76</v>
      </c>
      <c r="L119"/>
      <c r="M119" s="101" t="s">
        <v>478</v>
      </c>
      <c r="N119" s="102">
        <f>SUM(N114,N71,N47,N27,N15)</f>
        <v>108</v>
      </c>
      <c r="O119" s="84"/>
      <c r="P119" s="93" t="s">
        <v>479</v>
      </c>
      <c r="Q119" s="86"/>
      <c r="R119" s="84"/>
      <c r="S119" s="86">
        <f>COUNT(P77:P113,P52:P70,P32:P46,P20:P25,P9:P14)</f>
        <v>76</v>
      </c>
      <c r="V119" s="101" t="s">
        <v>478</v>
      </c>
      <c r="W119" s="102">
        <f>SUM(W114,W71,W47,W27,W15)</f>
        <v>108</v>
      </c>
      <c r="X119" s="84"/>
      <c r="Y119" s="93" t="s">
        <v>479</v>
      </c>
      <c r="Z119" s="86"/>
      <c r="AA119" s="84"/>
      <c r="AB119" s="86">
        <f>COUNT(Y77:Y113,Y52:Y70,Y32:Y46,Y20:Y25,Y9:Y14)</f>
        <v>76</v>
      </c>
      <c r="AC119" s="101"/>
      <c r="AE119" s="101" t="s">
        <v>478</v>
      </c>
      <c r="AF119" s="102">
        <f>SUM(AF114,AF71,AF47,AF27,AF15)</f>
        <v>108</v>
      </c>
      <c r="AG119" s="84"/>
      <c r="AH119" s="93" t="s">
        <v>479</v>
      </c>
      <c r="AI119" s="86"/>
      <c r="AJ119" s="84"/>
      <c r="AK119" s="86">
        <f>COUNT(AH77:AH113,AH52:AH70,AH32:AH46,AH20:AH25,AH9:AH14)</f>
        <v>76</v>
      </c>
      <c r="AL119" s="118"/>
      <c r="AN119" s="101" t="s">
        <v>478</v>
      </c>
      <c r="AO119" s="102">
        <f>SUM(AO114,AO71,AO47,AO27,AO15)</f>
        <v>108</v>
      </c>
      <c r="AP119" s="84"/>
      <c r="AQ119" s="93" t="s">
        <v>479</v>
      </c>
      <c r="AR119" s="86"/>
      <c r="AS119" s="84"/>
      <c r="AT119" s="86">
        <f>COUNT(AQ77:AQ113,AQ52:AQ70,AQ32:AQ46,AQ20:AQ25,AQ9:AQ14)</f>
        <v>76</v>
      </c>
    </row>
    <row r="120" spans="2:46" ht="21">
      <c r="B120" s="101" t="s">
        <v>480</v>
      </c>
      <c r="C120" s="102">
        <f>SUM(C115,C72,C48,C28,C16)</f>
        <v>231</v>
      </c>
      <c r="E120" s="93" t="s">
        <v>481</v>
      </c>
      <c r="H120" s="84">
        <f>SUM(E77:E113,E52:E70,E32:E46,E20:E25,E9:E14)</f>
        <v>91.55</v>
      </c>
      <c r="L120"/>
      <c r="M120" s="101" t="s">
        <v>480</v>
      </c>
      <c r="N120" s="102">
        <f>SUM(N115,N72,N48,N28,N16)</f>
        <v>231</v>
      </c>
      <c r="O120" s="84"/>
      <c r="P120" s="93" t="s">
        <v>481</v>
      </c>
      <c r="Q120" s="86"/>
      <c r="R120" s="84"/>
      <c r="S120" s="86">
        <f>SUM(P77:P113,P52:P70,P32:P46,P20:P25,P9:P14)</f>
        <v>86.0625</v>
      </c>
      <c r="V120" s="101" t="s">
        <v>480</v>
      </c>
      <c r="W120" s="102">
        <f>SUM(W115,W72,W48,W28,W16)</f>
        <v>231</v>
      </c>
      <c r="X120" s="84"/>
      <c r="Y120" s="93" t="s">
        <v>481</v>
      </c>
      <c r="Z120" s="86"/>
      <c r="AA120" s="84"/>
      <c r="AB120" s="86">
        <f>SUM(Y77:Y113,Y52:Y70,Y32:Y46,Y20:Y25,Y9:Y14)</f>
        <v>88.166666666666615</v>
      </c>
      <c r="AC120" s="101"/>
      <c r="AE120" s="101" t="s">
        <v>480</v>
      </c>
      <c r="AF120" s="102">
        <f>SUM(AF115,AF72,AF48,AF28,AF16)</f>
        <v>231</v>
      </c>
      <c r="AG120" s="84"/>
      <c r="AH120" s="93" t="s">
        <v>481</v>
      </c>
      <c r="AI120" s="86"/>
      <c r="AJ120" s="84"/>
      <c r="AK120" s="86">
        <f>SUM(AH77:AH113,AH52:AH70,AH32:AH46,AH20:AH25,AH9:AH14)</f>
        <v>90.645833333333314</v>
      </c>
      <c r="AL120" s="118"/>
      <c r="AN120" s="101" t="s">
        <v>480</v>
      </c>
      <c r="AO120" s="102">
        <f>SUM(AO115,AO72,AO48,AO28,AO16)</f>
        <v>231</v>
      </c>
      <c r="AP120" s="84"/>
      <c r="AQ120" s="93" t="s">
        <v>481</v>
      </c>
      <c r="AR120" s="86"/>
      <c r="AS120" s="84"/>
      <c r="AT120" s="86">
        <f>SUM(AQ77:AQ113,AQ52:AQ70,AQ32:AQ46,AQ20:AQ25,AQ9:AQ14)</f>
        <v>89</v>
      </c>
    </row>
    <row r="121" spans="2:46">
      <c r="E121" s="93" t="s">
        <v>480</v>
      </c>
      <c r="H121" s="84">
        <f>COUNT(E77:E113,E52:E70,E32:E46,E20:E25,E9:E14)*5</f>
        <v>380</v>
      </c>
      <c r="L121"/>
      <c r="O121" s="84"/>
      <c r="P121" s="93" t="s">
        <v>480</v>
      </c>
      <c r="Q121" s="86"/>
      <c r="R121" s="84"/>
      <c r="S121" s="86">
        <f>COUNT(P77:P113,P52:P70,P32:P46,P20:P25,P9:P14)*5</f>
        <v>380</v>
      </c>
      <c r="X121" s="84"/>
      <c r="Y121" s="93" t="s">
        <v>480</v>
      </c>
      <c r="Z121" s="86"/>
      <c r="AA121" s="84"/>
      <c r="AB121" s="86">
        <f>COUNT(Y77:Y113,Y52:Y70,Y32:Y46,Y20:Y25,Y9:Y14)*5</f>
        <v>380</v>
      </c>
      <c r="AG121" s="84"/>
      <c r="AH121" s="93" t="s">
        <v>480</v>
      </c>
      <c r="AI121" s="86"/>
      <c r="AJ121" s="84"/>
      <c r="AK121" s="86">
        <f>COUNT(AH77:AH113,AH52:AH70,AH32:AH46,AH20:AH25,AH9:AH14)*5</f>
        <v>380</v>
      </c>
      <c r="AL121" s="66"/>
      <c r="AP121" s="84"/>
      <c r="AQ121" s="93" t="s">
        <v>480</v>
      </c>
      <c r="AR121" s="86"/>
      <c r="AS121" s="84"/>
      <c r="AT121" s="86">
        <f>COUNT(AQ77:AQ113,AQ52:AQ70,AQ32:AQ46,AQ20:AQ25,AQ9:AQ14)*5</f>
        <v>380</v>
      </c>
    </row>
    <row r="122" spans="2:46">
      <c r="L122"/>
      <c r="O122" s="84"/>
      <c r="P122" s="93"/>
      <c r="Q122" s="86"/>
      <c r="R122" s="84"/>
      <c r="S122" s="93"/>
      <c r="X122" s="84"/>
      <c r="Y122" s="93"/>
      <c r="Z122" s="86"/>
      <c r="AA122" s="84"/>
      <c r="AB122" s="93"/>
      <c r="AG122" s="84"/>
      <c r="AH122" s="93"/>
      <c r="AI122" s="86"/>
      <c r="AJ122" s="84"/>
      <c r="AK122" s="93"/>
      <c r="AL122" s="66"/>
      <c r="AP122" s="84"/>
      <c r="AQ122" s="93"/>
      <c r="AR122" s="86"/>
      <c r="AS122" s="84"/>
      <c r="AT122" s="93"/>
    </row>
    <row r="123" spans="2:46" ht="21">
      <c r="B123" s="101" t="s">
        <v>482</v>
      </c>
      <c r="C123" s="105">
        <f>SUM(D77:D113,D52:D70,D32:D46,D20:D25,D9:D14)</f>
        <v>106.71545603495358</v>
      </c>
      <c r="L123"/>
      <c r="M123" s="101" t="s">
        <v>482</v>
      </c>
      <c r="N123" s="105">
        <f>SUM(O77:O113,O52:O70,O32:O46,O20:O25,O9:O14)</f>
        <v>109.06027596223677</v>
      </c>
      <c r="O123" s="84"/>
      <c r="P123" s="93"/>
      <c r="Q123" s="86"/>
      <c r="R123" s="84"/>
      <c r="S123" s="93"/>
      <c r="V123" s="101" t="s">
        <v>482</v>
      </c>
      <c r="W123" s="105">
        <f>SUM(X77:X113,X52:X70,X32:X46,X20:X25,X9:X14)</f>
        <v>105.52362948960314</v>
      </c>
      <c r="X123" s="84"/>
      <c r="Y123" s="93"/>
      <c r="Z123" s="86"/>
      <c r="AA123" s="84"/>
      <c r="AB123" s="93"/>
      <c r="AC123" s="101"/>
      <c r="AE123" s="101" t="s">
        <v>482</v>
      </c>
      <c r="AF123" s="105">
        <f>SUM(AG77:AG113,AG52:AG70,AG32:AG46,AG20:AG25,AG9:AG14)</f>
        <v>106.82969432314408</v>
      </c>
      <c r="AG123" s="84"/>
      <c r="AH123" s="93"/>
      <c r="AI123" s="86"/>
      <c r="AJ123" s="84"/>
      <c r="AK123" s="93"/>
      <c r="AL123" s="119"/>
      <c r="AN123" s="101" t="s">
        <v>482</v>
      </c>
      <c r="AO123" s="105">
        <f>SUM(AP77:AP113,AP52:AP70,AP32:AP46,AP20:AP25,AP9:AP14)</f>
        <v>109.41011235955054</v>
      </c>
      <c r="AP123" s="84"/>
      <c r="AQ123" s="93"/>
      <c r="AR123" s="86"/>
      <c r="AS123" s="84"/>
      <c r="AT123" s="93"/>
    </row>
    <row r="124" spans="2:46" ht="21">
      <c r="B124" s="101" t="s">
        <v>480</v>
      </c>
      <c r="C124" s="102">
        <f>SUM(C115,C72,C48,C28,C16)</f>
        <v>231</v>
      </c>
      <c r="L124"/>
      <c r="M124" s="101" t="s">
        <v>480</v>
      </c>
      <c r="N124" s="102">
        <f>SUM(N115,N72,N48,N28,N16)</f>
        <v>231</v>
      </c>
      <c r="O124" s="84"/>
      <c r="P124" s="93"/>
      <c r="Q124" s="86"/>
      <c r="R124" s="84"/>
      <c r="S124" s="93"/>
      <c r="V124" s="101" t="s">
        <v>480</v>
      </c>
      <c r="W124" s="102">
        <f>SUM(W115,W72,W48,W28,W16)</f>
        <v>231</v>
      </c>
      <c r="X124" s="84"/>
      <c r="Y124" s="93"/>
      <c r="Z124" s="86"/>
      <c r="AA124" s="84"/>
      <c r="AB124" s="93"/>
      <c r="AC124" s="101"/>
      <c r="AE124" s="101" t="s">
        <v>480</v>
      </c>
      <c r="AF124" s="102">
        <f>SUM(AF115,AF72,AF48,AF28,AF16)</f>
        <v>231</v>
      </c>
      <c r="AG124" s="84"/>
      <c r="AH124" s="93"/>
      <c r="AI124" s="86"/>
      <c r="AJ124" s="84"/>
      <c r="AK124" s="93"/>
      <c r="AL124" s="118"/>
      <c r="AN124" s="101" t="s">
        <v>480</v>
      </c>
      <c r="AO124" s="102">
        <f>SUM(AO115,AO72,AO48,AO28,AO16)</f>
        <v>231</v>
      </c>
      <c r="AP124" s="84"/>
      <c r="AQ124" s="93"/>
      <c r="AR124" s="86"/>
      <c r="AS124" s="84"/>
      <c r="AT124" s="93"/>
    </row>
    <row r="125" spans="2:46">
      <c r="L125"/>
      <c r="O125" s="84"/>
      <c r="P125" s="93"/>
      <c r="Q125" s="86"/>
      <c r="R125" s="84"/>
      <c r="S125" s="93"/>
      <c r="X125" s="84"/>
      <c r="Y125" s="93"/>
      <c r="Z125" s="86"/>
      <c r="AA125" s="84"/>
      <c r="AB125" s="93"/>
      <c r="AG125" s="84"/>
      <c r="AH125" s="93"/>
      <c r="AI125" s="86"/>
      <c r="AJ125" s="84"/>
      <c r="AK125" s="93"/>
      <c r="AP125" s="84"/>
      <c r="AQ125" s="93"/>
      <c r="AR125" s="86"/>
      <c r="AS125" s="84"/>
      <c r="AT125" s="93"/>
    </row>
    <row r="126" spans="2:46">
      <c r="L126"/>
      <c r="O126" s="84"/>
      <c r="P126" s="93"/>
      <c r="Q126" s="86"/>
      <c r="R126" s="84"/>
      <c r="S126" s="93"/>
      <c r="X126" s="84"/>
      <c r="Y126" s="93"/>
      <c r="Z126" s="86"/>
      <c r="AA126" s="84"/>
      <c r="AB126" s="93"/>
      <c r="AG126" s="84"/>
      <c r="AH126" s="93"/>
      <c r="AI126" s="86"/>
      <c r="AJ126" s="84"/>
      <c r="AK126" s="93"/>
      <c r="AP126" s="84"/>
      <c r="AQ126" s="93"/>
      <c r="AR126" s="86"/>
      <c r="AS126" s="84"/>
      <c r="AT126" s="93"/>
    </row>
    <row r="127" spans="2:46">
      <c r="L127"/>
      <c r="O127" s="84"/>
      <c r="P127" s="93"/>
      <c r="Q127" s="86"/>
      <c r="R127" s="84"/>
      <c r="S127" s="93"/>
      <c r="X127" s="84"/>
      <c r="Y127" s="93"/>
      <c r="Z127" s="86"/>
      <c r="AA127" s="84"/>
      <c r="AB127" s="93"/>
      <c r="AG127" s="84"/>
      <c r="AH127" s="93"/>
      <c r="AI127" s="86"/>
      <c r="AJ127" s="84"/>
      <c r="AK127" s="93"/>
      <c r="AP127" s="84"/>
      <c r="AQ127" s="93"/>
      <c r="AR127" s="86"/>
      <c r="AS127" s="84"/>
      <c r="AT127" s="93"/>
    </row>
    <row r="128" spans="2:46">
      <c r="L128"/>
      <c r="O128" s="84"/>
      <c r="P128" s="93"/>
      <c r="Q128" s="86"/>
      <c r="R128" s="84"/>
      <c r="S128" s="93"/>
      <c r="X128" s="84"/>
      <c r="Y128" s="93"/>
      <c r="Z128" s="86"/>
      <c r="AA128" s="84"/>
      <c r="AB128" s="93"/>
      <c r="AG128" s="84"/>
      <c r="AH128" s="93"/>
      <c r="AI128" s="86"/>
      <c r="AJ128" s="84"/>
      <c r="AK128" s="93"/>
      <c r="AP128" s="84"/>
      <c r="AQ128" s="93"/>
      <c r="AR128" s="86"/>
      <c r="AS128" s="84"/>
      <c r="AT128" s="93"/>
    </row>
    <row r="129" spans="12:46">
      <c r="L129"/>
      <c r="O129" s="84"/>
      <c r="P129" s="93"/>
      <c r="Q129" s="86"/>
      <c r="R129" s="84"/>
      <c r="S129" s="93"/>
      <c r="X129" s="84"/>
      <c r="Y129" s="93"/>
      <c r="Z129" s="86"/>
      <c r="AA129" s="84"/>
      <c r="AB129" s="93"/>
      <c r="AG129" s="84"/>
      <c r="AH129" s="93"/>
      <c r="AI129" s="86"/>
      <c r="AJ129" s="84"/>
      <c r="AK129" s="93"/>
      <c r="AP129" s="84"/>
      <c r="AQ129" s="93"/>
      <c r="AR129" s="86"/>
      <c r="AS129" s="84"/>
      <c r="AT129" s="93"/>
    </row>
    <row r="130" spans="12:46">
      <c r="L130"/>
      <c r="O130" s="84"/>
      <c r="P130" s="93"/>
      <c r="Q130" s="86"/>
      <c r="R130" s="84"/>
      <c r="S130" s="93"/>
      <c r="X130" s="84"/>
      <c r="Y130" s="93"/>
      <c r="Z130" s="86"/>
      <c r="AA130" s="84"/>
      <c r="AB130" s="93"/>
      <c r="AG130" s="84"/>
      <c r="AH130" s="93"/>
      <c r="AI130" s="86"/>
      <c r="AJ130" s="84"/>
      <c r="AK130" s="93"/>
      <c r="AP130" s="84"/>
      <c r="AQ130" s="93"/>
      <c r="AR130" s="86"/>
      <c r="AS130" s="84"/>
      <c r="AT130" s="93"/>
    </row>
    <row r="131" spans="12:46">
      <c r="L131"/>
      <c r="O131" s="84"/>
      <c r="P131" s="93"/>
      <c r="Q131" s="86"/>
      <c r="R131" s="84"/>
      <c r="S131" s="93"/>
      <c r="X131" s="84"/>
      <c r="Y131" s="93"/>
      <c r="Z131" s="86"/>
      <c r="AA131" s="84"/>
      <c r="AB131" s="93"/>
      <c r="AG131" s="84"/>
      <c r="AH131" s="93"/>
      <c r="AI131" s="86"/>
      <c r="AJ131" s="84"/>
      <c r="AK131" s="93"/>
      <c r="AP131" s="84"/>
      <c r="AQ131" s="93"/>
      <c r="AR131" s="86"/>
      <c r="AS131" s="84"/>
      <c r="AT131" s="93"/>
    </row>
    <row r="132" spans="12:46">
      <c r="L132"/>
      <c r="O132" s="84"/>
      <c r="P132" s="93"/>
      <c r="Q132" s="86"/>
      <c r="R132" s="84"/>
      <c r="S132" s="93"/>
      <c r="X132" s="84"/>
      <c r="Y132" s="93"/>
      <c r="Z132" s="86"/>
      <c r="AA132" s="84"/>
      <c r="AB132" s="93"/>
      <c r="AG132" s="84"/>
      <c r="AH132" s="93"/>
      <c r="AI132" s="86"/>
      <c r="AJ132" s="84"/>
      <c r="AK132" s="93"/>
      <c r="AP132" s="84"/>
      <c r="AQ132" s="93"/>
      <c r="AR132" s="86"/>
      <c r="AS132" s="84"/>
      <c r="AT132" s="93"/>
    </row>
    <row r="133" spans="12:46">
      <c r="L133"/>
      <c r="O133" s="84"/>
      <c r="P133" s="93"/>
      <c r="Q133" s="86"/>
      <c r="R133" s="84"/>
      <c r="S133" s="93"/>
      <c r="X133" s="84"/>
      <c r="Y133" s="93"/>
      <c r="Z133" s="86"/>
      <c r="AA133" s="84"/>
      <c r="AB133" s="93"/>
      <c r="AG133" s="84"/>
      <c r="AH133" s="93"/>
      <c r="AI133" s="86"/>
      <c r="AJ133" s="84"/>
      <c r="AK133" s="93"/>
      <c r="AP133" s="84"/>
      <c r="AQ133" s="93"/>
      <c r="AR133" s="86"/>
      <c r="AS133" s="84"/>
      <c r="AT133" s="93"/>
    </row>
    <row r="134" spans="12:46">
      <c r="L134"/>
      <c r="O134" s="84"/>
      <c r="P134" s="93"/>
      <c r="Q134" s="86"/>
      <c r="R134" s="84"/>
      <c r="S134" s="93"/>
      <c r="X134" s="84"/>
      <c r="Y134" s="93"/>
      <c r="Z134" s="86"/>
      <c r="AA134" s="84"/>
      <c r="AB134" s="93"/>
      <c r="AG134" s="84"/>
      <c r="AH134" s="93"/>
      <c r="AI134" s="86"/>
      <c r="AJ134" s="84"/>
      <c r="AK134" s="93"/>
      <c r="AP134" s="84"/>
      <c r="AQ134" s="93"/>
      <c r="AR134" s="86"/>
      <c r="AS134" s="84"/>
      <c r="AT134" s="93"/>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B92D2-A5AA-4AE1-9597-2E450C8209AE}">
  <dimension ref="A1:AJ103"/>
  <sheetViews>
    <sheetView zoomScaleNormal="100" workbookViewId="0">
      <selection activeCell="P14" sqref="P14"/>
    </sheetView>
  </sheetViews>
  <sheetFormatPr baseColWidth="10" defaultColWidth="11.42578125" defaultRowHeight="15"/>
  <cols>
    <col min="16" max="16" width="11.42578125" style="66"/>
    <col min="17" max="17" width="28" style="53" customWidth="1"/>
    <col min="18" max="18" width="178.28515625" bestFit="1" customWidth="1"/>
    <col min="19" max="19" width="21" bestFit="1" customWidth="1"/>
  </cols>
  <sheetData>
    <row r="1" spans="1:36" ht="23.25">
      <c r="B1" s="15" t="s">
        <v>0</v>
      </c>
      <c r="D1" s="15"/>
      <c r="F1" s="15"/>
      <c r="H1" s="15"/>
      <c r="J1" s="15"/>
      <c r="L1" s="15"/>
      <c r="N1" s="15"/>
      <c r="P1" s="68"/>
      <c r="Q1" s="52" t="s">
        <v>414</v>
      </c>
      <c r="R1" s="15"/>
      <c r="S1" s="42" t="s">
        <v>417</v>
      </c>
      <c r="T1" s="15"/>
      <c r="V1" s="15"/>
      <c r="X1" s="15"/>
      <c r="Z1" s="15"/>
      <c r="AB1" s="15"/>
      <c r="AD1" s="15"/>
      <c r="AF1" s="15"/>
      <c r="AH1" s="15"/>
      <c r="AJ1" s="15"/>
    </row>
    <row r="3" spans="1:36" ht="21">
      <c r="B3" s="50" t="s">
        <v>483</v>
      </c>
      <c r="C3" s="19" t="s">
        <v>2</v>
      </c>
    </row>
    <row r="4" spans="1:36" s="9" customFormat="1" ht="18.75">
      <c r="B4" s="13" t="s">
        <v>3</v>
      </c>
      <c r="C4" s="14" t="s">
        <v>4</v>
      </c>
      <c r="P4" s="69"/>
      <c r="Q4" s="54"/>
      <c r="R4" s="32" t="s">
        <v>419</v>
      </c>
      <c r="S4" s="9" t="s">
        <v>420</v>
      </c>
    </row>
    <row r="5" spans="1:36" ht="18.75">
      <c r="B5" s="1" t="s">
        <v>5</v>
      </c>
      <c r="C5" s="2" t="s">
        <v>6</v>
      </c>
      <c r="R5" s="59">
        <v>2018</v>
      </c>
      <c r="S5" t="s">
        <v>420</v>
      </c>
    </row>
    <row r="6" spans="1:36" ht="18.75">
      <c r="B6" s="1"/>
      <c r="C6" s="2"/>
    </row>
    <row r="7" spans="1:36" ht="21">
      <c r="C7" s="19" t="s">
        <v>7</v>
      </c>
    </row>
    <row r="8" spans="1:36" s="9" customFormat="1" ht="18.75">
      <c r="B8" s="48" t="s">
        <v>8</v>
      </c>
      <c r="C8" s="14" t="s">
        <v>9</v>
      </c>
      <c r="P8" s="69">
        <v>2</v>
      </c>
      <c r="Q8" s="54">
        <v>2</v>
      </c>
      <c r="R8" s="32" t="s">
        <v>599</v>
      </c>
      <c r="S8" t="s">
        <v>485</v>
      </c>
      <c r="Z8" s="27"/>
    </row>
    <row r="9" spans="1:36" ht="18.75">
      <c r="B9" s="1" t="s">
        <v>10</v>
      </c>
      <c r="C9" s="2" t="s">
        <v>11</v>
      </c>
      <c r="P9" s="66">
        <v>3</v>
      </c>
      <c r="Q9" s="57" t="s">
        <v>425</v>
      </c>
      <c r="R9" s="30" t="s">
        <v>600</v>
      </c>
      <c r="S9" t="s">
        <v>422</v>
      </c>
    </row>
    <row r="10" spans="1:36" ht="18.75">
      <c r="B10" s="1" t="s">
        <v>12</v>
      </c>
      <c r="C10" s="2" t="s">
        <v>13</v>
      </c>
      <c r="P10" s="66">
        <v>3</v>
      </c>
      <c r="Q10" s="53" t="s">
        <v>425</v>
      </c>
      <c r="R10" s="30" t="s">
        <v>600</v>
      </c>
      <c r="S10" t="s">
        <v>422</v>
      </c>
    </row>
    <row r="11" spans="1:36" ht="18.75">
      <c r="B11" s="1" t="s">
        <v>14</v>
      </c>
      <c r="C11" s="2" t="s">
        <v>15</v>
      </c>
      <c r="P11" s="66">
        <v>3</v>
      </c>
      <c r="Q11" s="53" t="s">
        <v>425</v>
      </c>
      <c r="R11" s="60" t="s">
        <v>601</v>
      </c>
      <c r="S11" t="s">
        <v>422</v>
      </c>
    </row>
    <row r="12" spans="1:36" ht="18.75">
      <c r="B12" s="1" t="s">
        <v>16</v>
      </c>
      <c r="C12" s="2" t="s">
        <v>17</v>
      </c>
      <c r="P12" s="66">
        <v>3</v>
      </c>
      <c r="Q12" s="53" t="s">
        <v>425</v>
      </c>
      <c r="R12" s="30" t="s">
        <v>600</v>
      </c>
      <c r="S12" t="s">
        <v>422</v>
      </c>
    </row>
    <row r="13" spans="1:36" ht="18.75">
      <c r="A13" s="17"/>
      <c r="B13" s="1" t="s">
        <v>18</v>
      </c>
      <c r="C13" s="2" t="s">
        <v>19</v>
      </c>
      <c r="P13" s="66">
        <v>3</v>
      </c>
      <c r="Q13" s="53" t="s">
        <v>425</v>
      </c>
      <c r="R13" s="30" t="s">
        <v>600</v>
      </c>
      <c r="S13" t="s">
        <v>422</v>
      </c>
    </row>
    <row r="14" spans="1:36" ht="18.75">
      <c r="B14" s="1"/>
      <c r="C14" s="2"/>
      <c r="P14" s="71"/>
      <c r="R14" s="30"/>
    </row>
    <row r="15" spans="1:36" s="7" customFormat="1" ht="21">
      <c r="A15"/>
      <c r="C15" s="18" t="s">
        <v>20</v>
      </c>
      <c r="P15" s="70"/>
      <c r="Q15" s="53"/>
    </row>
    <row r="16" spans="1:36" s="9" customFormat="1" ht="18.75">
      <c r="B16" s="13" t="s">
        <v>21</v>
      </c>
      <c r="C16" s="14" t="s">
        <v>351</v>
      </c>
      <c r="P16" s="77">
        <v>2</v>
      </c>
      <c r="Q16" s="54">
        <v>1003</v>
      </c>
      <c r="R16" s="30"/>
    </row>
    <row r="17" spans="1:19" ht="18.75">
      <c r="B17" s="1" t="s">
        <v>23</v>
      </c>
      <c r="C17" s="2" t="s">
        <v>353</v>
      </c>
      <c r="P17" s="77">
        <v>3</v>
      </c>
      <c r="Q17" s="53">
        <v>87</v>
      </c>
      <c r="R17" s="30"/>
    </row>
    <row r="18" spans="1:19" ht="18.75">
      <c r="B18" s="1" t="s">
        <v>25</v>
      </c>
      <c r="C18" s="2" t="s">
        <v>355</v>
      </c>
      <c r="P18" s="77">
        <v>2</v>
      </c>
      <c r="Q18" s="53">
        <v>2316</v>
      </c>
      <c r="R18" s="30"/>
    </row>
    <row r="19" spans="1:19" ht="18.75">
      <c r="B19" s="1" t="s">
        <v>27</v>
      </c>
      <c r="C19" s="2" t="s">
        <v>357</v>
      </c>
      <c r="P19" s="77">
        <v>2</v>
      </c>
      <c r="Q19" s="53">
        <v>26131</v>
      </c>
    </row>
    <row r="20" spans="1:19" ht="18.75">
      <c r="B20" s="1" t="s">
        <v>29</v>
      </c>
      <c r="C20" s="2" t="s">
        <v>358</v>
      </c>
      <c r="P20" s="77">
        <v>2</v>
      </c>
      <c r="Q20" s="53">
        <v>6</v>
      </c>
    </row>
    <row r="21" spans="1:19" ht="18.75">
      <c r="B21" s="1" t="s">
        <v>31</v>
      </c>
      <c r="C21" s="2" t="s">
        <v>359</v>
      </c>
      <c r="P21" s="77">
        <v>2</v>
      </c>
      <c r="Q21" s="53">
        <v>5130</v>
      </c>
    </row>
    <row r="22" spans="1:19" ht="18.75">
      <c r="B22" s="1" t="s">
        <v>33</v>
      </c>
      <c r="C22" s="2" t="s">
        <v>360</v>
      </c>
      <c r="P22" s="77"/>
      <c r="Q22" s="53">
        <v>19</v>
      </c>
    </row>
    <row r="23" spans="1:19">
      <c r="P23" s="81"/>
    </row>
    <row r="24" spans="1:19" ht="21">
      <c r="C24" s="19" t="s">
        <v>35</v>
      </c>
    </row>
    <row r="25" spans="1:19" s="9" customFormat="1" ht="18.75">
      <c r="B25" s="13" t="s">
        <v>36</v>
      </c>
      <c r="C25" s="14" t="s">
        <v>37</v>
      </c>
      <c r="P25" s="69">
        <v>3</v>
      </c>
      <c r="Q25" s="54" t="s">
        <v>423</v>
      </c>
      <c r="R25" s="32"/>
      <c r="S25" s="9" t="s">
        <v>485</v>
      </c>
    </row>
    <row r="26" spans="1:19" ht="18.75">
      <c r="B26" s="49" t="s">
        <v>38</v>
      </c>
      <c r="C26" s="2" t="s">
        <v>39</v>
      </c>
      <c r="P26" s="66">
        <v>3</v>
      </c>
      <c r="Q26" s="53">
        <v>3</v>
      </c>
      <c r="R26" s="60" t="s">
        <v>602</v>
      </c>
      <c r="S26" t="s">
        <v>490</v>
      </c>
    </row>
    <row r="27" spans="1:19" ht="18.75">
      <c r="B27" s="49" t="s">
        <v>40</v>
      </c>
      <c r="C27" s="2" t="s">
        <v>41</v>
      </c>
      <c r="P27" s="66">
        <v>3</v>
      </c>
      <c r="Q27" s="53">
        <v>3</v>
      </c>
      <c r="R27" s="60" t="s">
        <v>603</v>
      </c>
      <c r="S27" t="s">
        <v>490</v>
      </c>
    </row>
    <row r="28" spans="1:19" ht="18.75">
      <c r="B28" s="49" t="s">
        <v>42</v>
      </c>
      <c r="C28" s="2" t="s">
        <v>43</v>
      </c>
      <c r="P28" s="66">
        <v>3</v>
      </c>
      <c r="Q28" s="53">
        <v>3</v>
      </c>
      <c r="R28" s="60" t="s">
        <v>604</v>
      </c>
      <c r="S28" t="s">
        <v>490</v>
      </c>
    </row>
    <row r="29" spans="1:19" ht="18.75">
      <c r="B29" s="49" t="s">
        <v>44</v>
      </c>
      <c r="C29" s="2" t="s">
        <v>45</v>
      </c>
      <c r="P29" s="66">
        <v>3</v>
      </c>
      <c r="Q29" s="53">
        <v>3</v>
      </c>
      <c r="R29" s="60" t="s">
        <v>605</v>
      </c>
      <c r="S29" t="s">
        <v>490</v>
      </c>
    </row>
    <row r="30" spans="1:19" ht="18.75">
      <c r="B30" s="49" t="s">
        <v>46</v>
      </c>
      <c r="C30" s="2" t="s">
        <v>47</v>
      </c>
      <c r="P30" s="66">
        <v>3</v>
      </c>
      <c r="Q30" s="58">
        <v>3</v>
      </c>
      <c r="R30" s="33" t="s">
        <v>606</v>
      </c>
      <c r="S30" t="s">
        <v>485</v>
      </c>
    </row>
    <row r="31" spans="1:19" ht="18.75">
      <c r="B31" s="1" t="s">
        <v>48</v>
      </c>
      <c r="C31" s="2" t="s">
        <v>49</v>
      </c>
      <c r="P31" s="66">
        <v>3</v>
      </c>
      <c r="Q31" s="53" t="s">
        <v>423</v>
      </c>
      <c r="R31" s="30"/>
      <c r="S31" t="s">
        <v>485</v>
      </c>
    </row>
    <row r="32" spans="1:19" ht="18.75">
      <c r="A32" t="s">
        <v>60</v>
      </c>
      <c r="B32" s="1" t="s">
        <v>50</v>
      </c>
      <c r="C32" s="2" t="s">
        <v>51</v>
      </c>
      <c r="Q32" s="53">
        <v>255</v>
      </c>
      <c r="R32" s="30" t="s">
        <v>575</v>
      </c>
      <c r="S32" t="s">
        <v>485</v>
      </c>
    </row>
    <row r="33" spans="1:29" ht="18.75">
      <c r="A33" t="s">
        <v>62</v>
      </c>
      <c r="B33" s="1" t="s">
        <v>52</v>
      </c>
      <c r="C33" s="2" t="s">
        <v>53</v>
      </c>
      <c r="P33" s="66">
        <v>3</v>
      </c>
      <c r="Q33" s="55">
        <v>0.1</v>
      </c>
      <c r="R33" s="30" t="s">
        <v>607</v>
      </c>
      <c r="S33" t="s">
        <v>485</v>
      </c>
      <c r="U33" t="s">
        <v>498</v>
      </c>
    </row>
    <row r="34" spans="1:29" ht="18.75">
      <c r="A34" t="s">
        <v>64</v>
      </c>
      <c r="B34" s="1" t="s">
        <v>54</v>
      </c>
      <c r="C34" s="2" t="s">
        <v>55</v>
      </c>
      <c r="P34" s="66">
        <v>3</v>
      </c>
      <c r="Q34" s="53">
        <v>3</v>
      </c>
      <c r="R34" s="30"/>
      <c r="S34" t="s">
        <v>485</v>
      </c>
      <c r="U34" t="s">
        <v>499</v>
      </c>
    </row>
    <row r="35" spans="1:29" ht="18.75">
      <c r="A35" t="s">
        <v>54</v>
      </c>
      <c r="B35" s="1" t="s">
        <v>56</v>
      </c>
      <c r="C35" s="2" t="s">
        <v>57</v>
      </c>
      <c r="P35" s="66">
        <v>0</v>
      </c>
      <c r="Q35" s="53" t="s">
        <v>500</v>
      </c>
      <c r="R35" s="30"/>
      <c r="S35" t="s">
        <v>485</v>
      </c>
      <c r="U35" t="s">
        <v>498</v>
      </c>
    </row>
    <row r="36" spans="1:29" ht="18.75">
      <c r="A36" t="s">
        <v>50</v>
      </c>
      <c r="B36" s="1" t="s">
        <v>58</v>
      </c>
      <c r="C36" s="2" t="s">
        <v>59</v>
      </c>
      <c r="P36" s="66">
        <v>3</v>
      </c>
      <c r="Q36" s="53" t="s">
        <v>608</v>
      </c>
      <c r="R36" s="60" t="s">
        <v>609</v>
      </c>
      <c r="S36" t="s">
        <v>485</v>
      </c>
      <c r="T36" t="s">
        <v>430</v>
      </c>
      <c r="U36" t="s">
        <v>503</v>
      </c>
    </row>
    <row r="37" spans="1:29" ht="18.75">
      <c r="A37" t="s">
        <v>52</v>
      </c>
      <c r="B37" s="1" t="s">
        <v>60</v>
      </c>
      <c r="C37" s="2" t="s">
        <v>61</v>
      </c>
      <c r="P37" s="66">
        <v>0</v>
      </c>
      <c r="Q37" s="53" t="s">
        <v>610</v>
      </c>
      <c r="R37" s="60" t="s">
        <v>609</v>
      </c>
      <c r="S37" t="s">
        <v>485</v>
      </c>
      <c r="T37" t="s">
        <v>431</v>
      </c>
      <c r="U37" t="s">
        <v>505</v>
      </c>
    </row>
    <row r="38" spans="1:29" ht="18.75">
      <c r="A38" t="s">
        <v>506</v>
      </c>
      <c r="B38" s="1" t="s">
        <v>62</v>
      </c>
      <c r="C38" s="2" t="s">
        <v>63</v>
      </c>
      <c r="P38" s="66">
        <v>3</v>
      </c>
      <c r="Q38" s="53">
        <v>7.0000000000000001E-3</v>
      </c>
      <c r="R38" s="30" t="s">
        <v>611</v>
      </c>
      <c r="S38" t="s">
        <v>485</v>
      </c>
      <c r="U38" t="s">
        <v>508</v>
      </c>
    </row>
    <row r="39" spans="1:29" ht="18.75">
      <c r="A39" t="s">
        <v>56</v>
      </c>
      <c r="B39" s="1" t="s">
        <v>64</v>
      </c>
      <c r="C39" s="2" t="s">
        <v>65</v>
      </c>
      <c r="P39" s="66">
        <v>3</v>
      </c>
      <c r="Q39" s="53">
        <v>0.83</v>
      </c>
      <c r="R39" s="30" t="s">
        <v>612</v>
      </c>
      <c r="S39" t="s">
        <v>485</v>
      </c>
      <c r="T39" t="s">
        <v>433</v>
      </c>
      <c r="U39" t="s">
        <v>510</v>
      </c>
    </row>
    <row r="40" spans="1:29" ht="18.75">
      <c r="B40" s="1"/>
      <c r="C40" s="2"/>
      <c r="P40" s="71"/>
    </row>
    <row r="41" spans="1:29" s="7" customFormat="1" ht="21">
      <c r="C41" s="18" t="s">
        <v>66</v>
      </c>
      <c r="P41" s="67"/>
      <c r="Q41" s="56"/>
    </row>
    <row r="42" spans="1:29" ht="18.75">
      <c r="A42" t="s">
        <v>126</v>
      </c>
      <c r="B42" s="1" t="s">
        <v>67</v>
      </c>
      <c r="C42" s="2" t="s">
        <v>68</v>
      </c>
      <c r="P42" s="66">
        <v>3</v>
      </c>
      <c r="Q42" s="53" t="s">
        <v>423</v>
      </c>
      <c r="R42" s="30"/>
      <c r="S42" t="s">
        <v>422</v>
      </c>
    </row>
    <row r="43" spans="1:29" ht="18.75">
      <c r="A43" t="s">
        <v>130</v>
      </c>
      <c r="B43" s="1" t="s">
        <v>69</v>
      </c>
      <c r="C43" s="2" t="s">
        <v>70</v>
      </c>
      <c r="P43" s="66">
        <v>3</v>
      </c>
      <c r="Q43" s="53" t="s">
        <v>423</v>
      </c>
      <c r="S43" t="s">
        <v>422</v>
      </c>
    </row>
    <row r="44" spans="1:29" ht="18.75">
      <c r="A44" t="s">
        <v>108</v>
      </c>
      <c r="B44" s="49" t="s">
        <v>71</v>
      </c>
      <c r="C44" s="2" t="s">
        <v>72</v>
      </c>
      <c r="P44" s="66">
        <v>3</v>
      </c>
      <c r="Q44" s="53">
        <v>3</v>
      </c>
      <c r="R44" s="60" t="s">
        <v>425</v>
      </c>
      <c r="S44" t="s">
        <v>422</v>
      </c>
    </row>
    <row r="45" spans="1:29" ht="18.75">
      <c r="A45" t="s">
        <v>122</v>
      </c>
      <c r="B45" s="1" t="s">
        <v>73</v>
      </c>
      <c r="C45" s="2" t="s">
        <v>74</v>
      </c>
      <c r="P45" s="66">
        <v>3</v>
      </c>
      <c r="Q45" s="53" t="s">
        <v>423</v>
      </c>
      <c r="R45" s="60" t="s">
        <v>613</v>
      </c>
      <c r="S45" t="s">
        <v>422</v>
      </c>
    </row>
    <row r="46" spans="1:29" ht="18.75">
      <c r="A46" t="s">
        <v>132</v>
      </c>
      <c r="B46" s="49" t="s">
        <v>75</v>
      </c>
      <c r="C46" s="2" t="s">
        <v>76</v>
      </c>
      <c r="P46" s="66">
        <v>2</v>
      </c>
      <c r="Q46" s="53" t="s">
        <v>423</v>
      </c>
      <c r="R46" s="60" t="s">
        <v>614</v>
      </c>
      <c r="S46" t="s">
        <v>422</v>
      </c>
      <c r="AC46" s="28"/>
    </row>
    <row r="47" spans="1:29" ht="18.75">
      <c r="A47" t="s">
        <v>124</v>
      </c>
      <c r="B47" s="1" t="s">
        <v>77</v>
      </c>
      <c r="C47" s="2" t="s">
        <v>78</v>
      </c>
      <c r="P47" s="66">
        <v>3</v>
      </c>
      <c r="Q47" s="53" t="s">
        <v>423</v>
      </c>
      <c r="S47" t="s">
        <v>422</v>
      </c>
    </row>
    <row r="48" spans="1:29" ht="18.75">
      <c r="A48" t="s">
        <v>118</v>
      </c>
      <c r="B48" s="49" t="s">
        <v>79</v>
      </c>
      <c r="C48" s="2" t="s">
        <v>80</v>
      </c>
      <c r="P48" s="66">
        <v>1</v>
      </c>
      <c r="Q48" s="53">
        <v>0</v>
      </c>
      <c r="R48" t="s">
        <v>615</v>
      </c>
      <c r="S48" t="s">
        <v>422</v>
      </c>
    </row>
    <row r="49" spans="1:19" ht="18.75">
      <c r="A49" t="s">
        <v>110</v>
      </c>
      <c r="B49" s="49" t="s">
        <v>81</v>
      </c>
      <c r="C49" s="2" t="s">
        <v>82</v>
      </c>
      <c r="P49" s="66">
        <v>2</v>
      </c>
      <c r="Q49" s="53">
        <v>2</v>
      </c>
      <c r="R49" t="s">
        <v>616</v>
      </c>
      <c r="S49" t="s">
        <v>422</v>
      </c>
    </row>
    <row r="50" spans="1:19" ht="18.75">
      <c r="A50" t="s">
        <v>112</v>
      </c>
      <c r="B50" s="49" t="s">
        <v>83</v>
      </c>
      <c r="C50" s="2" t="s">
        <v>84</v>
      </c>
      <c r="P50" s="66">
        <v>3</v>
      </c>
      <c r="Q50" s="53">
        <v>3</v>
      </c>
      <c r="R50" t="s">
        <v>617</v>
      </c>
      <c r="S50" t="s">
        <v>422</v>
      </c>
    </row>
    <row r="51" spans="1:19" ht="18.75">
      <c r="A51" t="s">
        <v>116</v>
      </c>
      <c r="B51" s="1" t="s">
        <v>85</v>
      </c>
      <c r="C51" s="2" t="s">
        <v>86</v>
      </c>
      <c r="P51" s="66">
        <v>3</v>
      </c>
      <c r="Q51" s="53" t="s">
        <v>423</v>
      </c>
      <c r="R51" t="s">
        <v>618</v>
      </c>
      <c r="S51" t="s">
        <v>422</v>
      </c>
    </row>
    <row r="52" spans="1:19" ht="18.75">
      <c r="A52" t="s">
        <v>134</v>
      </c>
      <c r="B52" s="1" t="s">
        <v>87</v>
      </c>
      <c r="C52" s="2" t="s">
        <v>88</v>
      </c>
      <c r="P52" s="66">
        <v>2</v>
      </c>
      <c r="Q52" s="53" t="s">
        <v>423</v>
      </c>
      <c r="R52" t="s">
        <v>619</v>
      </c>
      <c r="S52" t="s">
        <v>485</v>
      </c>
    </row>
    <row r="53" spans="1:19" ht="18.75">
      <c r="A53" t="s">
        <v>136</v>
      </c>
      <c r="B53" s="1" t="s">
        <v>89</v>
      </c>
      <c r="C53" s="2" t="s">
        <v>90</v>
      </c>
      <c r="P53" s="66">
        <v>2</v>
      </c>
      <c r="Q53" s="53" t="s">
        <v>423</v>
      </c>
      <c r="R53" t="s">
        <v>619</v>
      </c>
      <c r="S53" t="s">
        <v>485</v>
      </c>
    </row>
    <row r="54" spans="1:19" ht="18.75">
      <c r="A54" t="s">
        <v>138</v>
      </c>
      <c r="B54" s="1" t="s">
        <v>91</v>
      </c>
      <c r="C54" s="2" t="s">
        <v>92</v>
      </c>
      <c r="P54" s="66">
        <v>2</v>
      </c>
      <c r="Q54" s="53" t="s">
        <v>423</v>
      </c>
      <c r="R54" t="s">
        <v>619</v>
      </c>
      <c r="S54" t="s">
        <v>485</v>
      </c>
    </row>
    <row r="55" spans="1:19" ht="18.75">
      <c r="A55" t="s">
        <v>140</v>
      </c>
      <c r="B55" s="1" t="s">
        <v>93</v>
      </c>
      <c r="C55" s="2" t="s">
        <v>94</v>
      </c>
      <c r="P55" s="66">
        <v>0</v>
      </c>
      <c r="Q55" s="53" t="s">
        <v>425</v>
      </c>
      <c r="S55" t="s">
        <v>485</v>
      </c>
    </row>
    <row r="56" spans="1:19" ht="18.75">
      <c r="A56" t="s">
        <v>142</v>
      </c>
      <c r="B56" s="1" t="s">
        <v>95</v>
      </c>
      <c r="C56" s="2" t="s">
        <v>96</v>
      </c>
      <c r="P56" s="66">
        <v>0</v>
      </c>
      <c r="Q56" s="53" t="s">
        <v>425</v>
      </c>
      <c r="S56" t="s">
        <v>485</v>
      </c>
    </row>
    <row r="57" spans="1:19" ht="18.75">
      <c r="A57" t="s">
        <v>144</v>
      </c>
      <c r="B57" s="1" t="s">
        <v>97</v>
      </c>
      <c r="C57" s="2" t="s">
        <v>98</v>
      </c>
      <c r="P57" s="66">
        <v>0</v>
      </c>
      <c r="Q57" s="53" t="s">
        <v>425</v>
      </c>
      <c r="S57" t="s">
        <v>485</v>
      </c>
    </row>
    <row r="58" spans="1:19" ht="18.75">
      <c r="A58" t="s">
        <v>120</v>
      </c>
      <c r="B58" s="49" t="s">
        <v>99</v>
      </c>
      <c r="C58" s="2" t="s">
        <v>100</v>
      </c>
      <c r="P58" s="66">
        <v>1</v>
      </c>
      <c r="Q58" s="53">
        <v>1</v>
      </c>
      <c r="R58" s="60" t="s">
        <v>620</v>
      </c>
      <c r="S58" t="s">
        <v>422</v>
      </c>
    </row>
    <row r="59" spans="1:19" ht="18.75">
      <c r="A59" t="s">
        <v>106</v>
      </c>
      <c r="B59" s="49" t="s">
        <v>101</v>
      </c>
      <c r="C59" s="2" t="s">
        <v>102</v>
      </c>
      <c r="P59" s="66">
        <v>1</v>
      </c>
      <c r="Q59" s="53">
        <v>1</v>
      </c>
      <c r="R59" s="60" t="s">
        <v>621</v>
      </c>
      <c r="S59" t="s">
        <v>422</v>
      </c>
    </row>
    <row r="60" spans="1:19" ht="18.75">
      <c r="A60" t="s">
        <v>114</v>
      </c>
      <c r="B60" s="49" t="s">
        <v>103</v>
      </c>
      <c r="C60" s="2" t="s">
        <v>104</v>
      </c>
      <c r="P60" s="66">
        <v>2</v>
      </c>
      <c r="Q60" s="53">
        <v>2</v>
      </c>
      <c r="R60" s="60" t="s">
        <v>622</v>
      </c>
      <c r="S60" t="s">
        <v>422</v>
      </c>
    </row>
    <row r="61" spans="1:19">
      <c r="P61" s="71"/>
    </row>
    <row r="64" spans="1:19" s="7" customFormat="1" ht="21">
      <c r="C64" s="18" t="s">
        <v>105</v>
      </c>
      <c r="P64" s="67"/>
      <c r="Q64" s="56"/>
    </row>
    <row r="65" spans="1:19" ht="18.75">
      <c r="A65" s="9" t="s">
        <v>518</v>
      </c>
      <c r="B65" s="1" t="s">
        <v>106</v>
      </c>
      <c r="C65" s="35" t="s">
        <v>107</v>
      </c>
      <c r="F65" s="40"/>
      <c r="G65" s="40"/>
      <c r="H65" s="40"/>
      <c r="I65" s="40"/>
      <c r="J65" s="40"/>
      <c r="K65" s="40"/>
      <c r="L65" s="40"/>
      <c r="M65" s="40"/>
      <c r="Q65" s="53" t="s">
        <v>423</v>
      </c>
      <c r="R65" s="29"/>
      <c r="S65" t="s">
        <v>519</v>
      </c>
    </row>
    <row r="66" spans="1:19" ht="18.75">
      <c r="A66" t="s">
        <v>520</v>
      </c>
      <c r="B66" s="49" t="s">
        <v>108</v>
      </c>
      <c r="C66" s="35" t="s">
        <v>109</v>
      </c>
      <c r="F66" s="40"/>
      <c r="G66" s="40"/>
      <c r="H66" s="40"/>
      <c r="I66" s="40"/>
      <c r="J66" s="40"/>
      <c r="K66" s="40"/>
      <c r="L66" s="40"/>
      <c r="M66" s="40"/>
      <c r="P66" s="66">
        <v>3</v>
      </c>
      <c r="Q66" s="53">
        <v>3</v>
      </c>
      <c r="R66" s="60" t="s">
        <v>522</v>
      </c>
      <c r="S66" t="s">
        <v>485</v>
      </c>
    </row>
    <row r="67" spans="1:19" ht="18.75">
      <c r="A67" t="s">
        <v>521</v>
      </c>
      <c r="B67" s="49" t="s">
        <v>110</v>
      </c>
      <c r="C67" s="35" t="s">
        <v>111</v>
      </c>
      <c r="F67" s="40"/>
      <c r="G67" s="40"/>
      <c r="H67" s="40"/>
      <c r="I67" s="40"/>
      <c r="J67" s="40"/>
      <c r="K67" s="40"/>
      <c r="L67" s="40"/>
      <c r="M67" s="40"/>
      <c r="R67" s="60" t="s">
        <v>522</v>
      </c>
      <c r="S67" t="s">
        <v>422</v>
      </c>
    </row>
    <row r="68" spans="1:19" ht="18.75">
      <c r="A68" t="s">
        <v>523</v>
      </c>
      <c r="B68" s="1" t="s">
        <v>112</v>
      </c>
      <c r="C68" s="35" t="s">
        <v>113</v>
      </c>
      <c r="D68" s="34"/>
      <c r="E68" s="34"/>
      <c r="F68" s="40"/>
      <c r="G68" s="40"/>
      <c r="H68" s="40"/>
      <c r="I68" s="40"/>
      <c r="J68" s="40"/>
      <c r="K68" s="40"/>
      <c r="L68" s="40"/>
      <c r="M68" s="40"/>
      <c r="P68" s="66">
        <v>3</v>
      </c>
      <c r="Q68" s="53" t="s">
        <v>425</v>
      </c>
      <c r="R68" s="60" t="s">
        <v>623</v>
      </c>
      <c r="S68" t="s">
        <v>422</v>
      </c>
    </row>
    <row r="69" spans="1:19" ht="18.75">
      <c r="A69" t="s">
        <v>525</v>
      </c>
      <c r="B69" s="1" t="s">
        <v>114</v>
      </c>
      <c r="C69" s="35" t="s">
        <v>115</v>
      </c>
      <c r="D69" s="34"/>
      <c r="E69" s="34"/>
      <c r="F69" s="40"/>
      <c r="G69" s="40"/>
      <c r="H69" s="40"/>
      <c r="I69" s="40"/>
      <c r="J69" s="40"/>
      <c r="K69" s="40"/>
      <c r="L69" s="40"/>
      <c r="M69" s="40"/>
      <c r="P69" s="66">
        <v>0</v>
      </c>
      <c r="Q69" s="53" t="s">
        <v>423</v>
      </c>
      <c r="R69" s="60" t="s">
        <v>624</v>
      </c>
      <c r="S69" t="s">
        <v>422</v>
      </c>
    </row>
    <row r="70" spans="1:19" ht="18.75">
      <c r="B70" s="1" t="s">
        <v>116</v>
      </c>
      <c r="C70" s="35" t="s">
        <v>117</v>
      </c>
      <c r="D70" s="34"/>
      <c r="E70" s="34"/>
      <c r="F70" s="40"/>
      <c r="G70" s="40"/>
      <c r="H70" s="40"/>
      <c r="I70" s="40"/>
      <c r="J70" s="40"/>
      <c r="K70" s="40"/>
      <c r="L70" s="40"/>
      <c r="M70" s="40"/>
      <c r="P70" s="66">
        <v>0</v>
      </c>
      <c r="Q70" s="53" t="s">
        <v>423</v>
      </c>
      <c r="R70" s="60" t="s">
        <v>624</v>
      </c>
      <c r="S70" t="s">
        <v>422</v>
      </c>
    </row>
    <row r="71" spans="1:19" ht="18.75">
      <c r="A71" t="s">
        <v>527</v>
      </c>
      <c r="B71" s="1" t="s">
        <v>118</v>
      </c>
      <c r="C71" s="35" t="s">
        <v>119</v>
      </c>
      <c r="D71" s="34"/>
      <c r="E71" s="34"/>
      <c r="F71" s="40"/>
      <c r="G71" s="40"/>
      <c r="H71" s="40"/>
      <c r="I71" s="40"/>
      <c r="J71" s="40"/>
      <c r="K71" s="40"/>
      <c r="L71" s="40"/>
      <c r="M71" s="40"/>
      <c r="P71" s="66">
        <v>3</v>
      </c>
      <c r="Q71" s="53" t="s">
        <v>425</v>
      </c>
      <c r="R71" s="60"/>
      <c r="S71" t="s">
        <v>422</v>
      </c>
    </row>
    <row r="72" spans="1:19" ht="18.75">
      <c r="A72" t="s">
        <v>529</v>
      </c>
      <c r="B72" s="1" t="s">
        <v>120</v>
      </c>
      <c r="C72" s="35" t="s">
        <v>121</v>
      </c>
      <c r="D72" s="34"/>
      <c r="E72" s="34"/>
      <c r="F72" s="40"/>
      <c r="G72" s="40"/>
      <c r="H72" s="40"/>
      <c r="I72" s="40"/>
      <c r="J72" s="40"/>
      <c r="K72" s="40"/>
      <c r="L72" s="40"/>
      <c r="M72" s="40"/>
      <c r="P72" s="66">
        <v>3</v>
      </c>
      <c r="Q72" s="53" t="s">
        <v>425</v>
      </c>
      <c r="S72" t="s">
        <v>422</v>
      </c>
    </row>
    <row r="73" spans="1:19" ht="18.75">
      <c r="A73" t="s">
        <v>530</v>
      </c>
      <c r="B73" s="1" t="s">
        <v>122</v>
      </c>
      <c r="C73" s="35" t="s">
        <v>123</v>
      </c>
      <c r="D73" s="34"/>
      <c r="E73" s="34"/>
      <c r="F73" s="40"/>
      <c r="G73" s="40"/>
      <c r="H73" s="40"/>
      <c r="I73" s="40"/>
      <c r="J73" s="40"/>
      <c r="K73" s="40"/>
      <c r="L73" s="40"/>
      <c r="M73" s="40"/>
      <c r="P73" s="66">
        <v>0</v>
      </c>
      <c r="Q73" s="53" t="s">
        <v>423</v>
      </c>
      <c r="R73" s="60" t="s">
        <v>625</v>
      </c>
      <c r="S73" t="s">
        <v>422</v>
      </c>
    </row>
    <row r="74" spans="1:19" ht="18.75">
      <c r="A74" t="s">
        <v>532</v>
      </c>
      <c r="B74" s="1" t="s">
        <v>124</v>
      </c>
      <c r="C74" s="35" t="s">
        <v>125</v>
      </c>
      <c r="D74" s="34"/>
      <c r="E74" s="34"/>
      <c r="F74" s="40"/>
      <c r="G74" s="40"/>
      <c r="H74" s="40"/>
      <c r="I74" s="40"/>
      <c r="J74" s="40"/>
      <c r="K74" s="40"/>
      <c r="L74" s="40"/>
      <c r="M74" s="40"/>
      <c r="P74" s="66">
        <v>0</v>
      </c>
      <c r="Q74" s="53" t="s">
        <v>423</v>
      </c>
      <c r="R74" s="60" t="s">
        <v>626</v>
      </c>
      <c r="S74" t="s">
        <v>422</v>
      </c>
    </row>
    <row r="75" spans="1:19" ht="18.75">
      <c r="A75" t="s">
        <v>534</v>
      </c>
      <c r="B75" s="1" t="s">
        <v>126</v>
      </c>
      <c r="C75" s="35" t="s">
        <v>127</v>
      </c>
      <c r="F75" s="40"/>
      <c r="G75" s="40"/>
      <c r="H75" s="40"/>
      <c r="I75" s="40"/>
      <c r="J75" s="40"/>
      <c r="K75" s="40"/>
      <c r="L75" s="40"/>
      <c r="M75" s="40"/>
      <c r="P75" s="66">
        <v>3</v>
      </c>
      <c r="Q75" s="53" t="s">
        <v>423</v>
      </c>
      <c r="S75" t="s">
        <v>422</v>
      </c>
    </row>
    <row r="76" spans="1:19" ht="18.75">
      <c r="A76" t="s">
        <v>535</v>
      </c>
      <c r="B76" s="1" t="s">
        <v>128</v>
      </c>
      <c r="C76" s="35" t="s">
        <v>129</v>
      </c>
      <c r="F76" s="40"/>
      <c r="G76" s="40"/>
      <c r="H76" s="40"/>
      <c r="I76" s="40"/>
      <c r="J76" s="40"/>
      <c r="K76" s="40"/>
      <c r="L76" s="40"/>
      <c r="M76" s="40"/>
      <c r="P76" s="66">
        <v>3</v>
      </c>
      <c r="Q76" s="53" t="s">
        <v>423</v>
      </c>
      <c r="R76" s="60" t="s">
        <v>627</v>
      </c>
      <c r="S76" t="s">
        <v>422</v>
      </c>
    </row>
    <row r="77" spans="1:19" ht="18.75">
      <c r="A77" t="s">
        <v>537</v>
      </c>
      <c r="B77" s="1" t="s">
        <v>130</v>
      </c>
      <c r="C77" s="35" t="s">
        <v>131</v>
      </c>
      <c r="F77" s="40"/>
      <c r="G77" s="40"/>
      <c r="H77" s="40"/>
      <c r="I77" s="40"/>
      <c r="J77" s="40"/>
      <c r="K77" s="40"/>
      <c r="L77" s="40"/>
      <c r="M77" s="40"/>
      <c r="P77" s="66">
        <v>3</v>
      </c>
      <c r="Q77" s="53" t="s">
        <v>425</v>
      </c>
      <c r="S77" t="s">
        <v>422</v>
      </c>
    </row>
    <row r="78" spans="1:19" ht="18.75">
      <c r="A78" t="s">
        <v>538</v>
      </c>
      <c r="B78" s="41" t="s">
        <v>132</v>
      </c>
      <c r="C78" s="35" t="s">
        <v>133</v>
      </c>
      <c r="F78" s="40"/>
      <c r="G78" s="40"/>
      <c r="H78" s="40"/>
      <c r="I78" s="40"/>
      <c r="J78" s="40"/>
      <c r="K78" s="40"/>
      <c r="L78" s="40"/>
      <c r="M78" s="40"/>
      <c r="P78" s="66">
        <v>3</v>
      </c>
      <c r="Q78" s="58" t="s">
        <v>423</v>
      </c>
      <c r="S78" t="s">
        <v>422</v>
      </c>
    </row>
    <row r="79" spans="1:19" ht="18.75">
      <c r="A79" t="s">
        <v>539</v>
      </c>
      <c r="B79" s="1" t="s">
        <v>134</v>
      </c>
      <c r="C79" s="35" t="s">
        <v>135</v>
      </c>
      <c r="F79" s="40"/>
      <c r="G79" s="40"/>
      <c r="H79" s="40"/>
      <c r="I79" s="40"/>
      <c r="J79" s="40"/>
      <c r="K79" s="40"/>
      <c r="L79" s="40"/>
      <c r="M79" s="40"/>
      <c r="P79" s="66">
        <v>3</v>
      </c>
      <c r="Q79" s="53" t="s">
        <v>423</v>
      </c>
      <c r="S79" t="s">
        <v>422</v>
      </c>
    </row>
    <row r="80" spans="1:19" ht="18.75">
      <c r="A80" t="s">
        <v>540</v>
      </c>
      <c r="B80" s="49" t="s">
        <v>136</v>
      </c>
      <c r="C80" s="2" t="s">
        <v>137</v>
      </c>
      <c r="F80" s="40"/>
      <c r="G80" s="40"/>
      <c r="H80" s="40"/>
      <c r="I80" s="40"/>
      <c r="J80" s="40"/>
      <c r="K80" s="40"/>
      <c r="L80" s="40"/>
      <c r="M80" s="40"/>
      <c r="P80" s="66">
        <v>3</v>
      </c>
      <c r="Q80" s="53">
        <v>3</v>
      </c>
      <c r="R80" s="60" t="s">
        <v>628</v>
      </c>
      <c r="S80" t="s">
        <v>422</v>
      </c>
    </row>
    <row r="81" spans="1:19" ht="18.75">
      <c r="A81" t="s">
        <v>542</v>
      </c>
      <c r="B81" s="1" t="s">
        <v>138</v>
      </c>
      <c r="C81" s="35" t="s">
        <v>139</v>
      </c>
      <c r="F81" s="40"/>
      <c r="G81" s="40"/>
      <c r="H81" s="40"/>
      <c r="I81" s="40"/>
      <c r="J81" s="40"/>
      <c r="K81" s="40"/>
      <c r="L81" s="40"/>
      <c r="M81" s="40"/>
      <c r="P81" s="66">
        <v>3</v>
      </c>
      <c r="Q81" s="53" t="s">
        <v>423</v>
      </c>
      <c r="R81" s="60" t="s">
        <v>629</v>
      </c>
      <c r="S81" t="s">
        <v>422</v>
      </c>
    </row>
    <row r="82" spans="1:19" ht="18.75">
      <c r="A82" t="s">
        <v>544</v>
      </c>
      <c r="B82" s="1" t="s">
        <v>140</v>
      </c>
      <c r="C82" s="35" t="s">
        <v>141</v>
      </c>
      <c r="F82" s="40"/>
      <c r="G82" s="40"/>
      <c r="H82" s="40"/>
      <c r="I82" s="40"/>
      <c r="J82" s="40"/>
      <c r="K82" s="40"/>
      <c r="L82" s="40"/>
      <c r="M82" s="40"/>
      <c r="P82" s="66">
        <v>3</v>
      </c>
      <c r="Q82" s="53" t="s">
        <v>423</v>
      </c>
      <c r="R82" s="60"/>
      <c r="S82" t="s">
        <v>422</v>
      </c>
    </row>
    <row r="83" spans="1:19" ht="18.75">
      <c r="A83" t="s">
        <v>546</v>
      </c>
      <c r="B83" s="1" t="s">
        <v>142</v>
      </c>
      <c r="C83" s="2" t="s">
        <v>143</v>
      </c>
      <c r="F83" s="40"/>
      <c r="G83" s="40"/>
      <c r="H83" s="40"/>
      <c r="I83" s="40"/>
      <c r="J83" s="40"/>
      <c r="K83" s="40"/>
      <c r="L83" s="40"/>
      <c r="M83" s="40"/>
      <c r="P83" s="66">
        <v>0</v>
      </c>
      <c r="Q83" s="53" t="s">
        <v>425</v>
      </c>
      <c r="S83" t="s">
        <v>422</v>
      </c>
    </row>
    <row r="84" spans="1:19" ht="18.75">
      <c r="A84" t="s">
        <v>547</v>
      </c>
      <c r="B84" s="1" t="s">
        <v>144</v>
      </c>
      <c r="C84" s="2" t="s">
        <v>145</v>
      </c>
      <c r="F84" s="40"/>
      <c r="G84" s="40"/>
      <c r="H84" s="40"/>
      <c r="I84" s="40"/>
      <c r="J84" s="40"/>
      <c r="K84" s="40"/>
      <c r="L84" s="40"/>
      <c r="M84" s="40"/>
      <c r="P84" s="66">
        <v>3</v>
      </c>
      <c r="Q84" s="53" t="s">
        <v>423</v>
      </c>
      <c r="R84" s="60" t="s">
        <v>630</v>
      </c>
      <c r="S84" t="s">
        <v>422</v>
      </c>
    </row>
    <row r="85" spans="1:19" ht="18.75">
      <c r="A85" t="s">
        <v>549</v>
      </c>
      <c r="B85" s="1" t="s">
        <v>146</v>
      </c>
      <c r="C85" s="2" t="s">
        <v>147</v>
      </c>
      <c r="F85" s="40"/>
      <c r="G85" s="40"/>
      <c r="H85" s="40"/>
      <c r="I85" s="40"/>
      <c r="J85" s="40"/>
      <c r="K85" s="40"/>
      <c r="L85" s="40"/>
      <c r="M85" s="40"/>
      <c r="P85" s="66">
        <v>3</v>
      </c>
      <c r="Q85" s="53" t="s">
        <v>423</v>
      </c>
      <c r="S85" t="s">
        <v>422</v>
      </c>
    </row>
    <row r="86" spans="1:19" ht="18.75">
      <c r="A86" t="s">
        <v>551</v>
      </c>
      <c r="B86" s="49" t="s">
        <v>148</v>
      </c>
      <c r="C86" s="35" t="s">
        <v>149</v>
      </c>
      <c r="F86" s="40"/>
      <c r="G86" s="40"/>
      <c r="H86" s="40"/>
      <c r="I86" s="40"/>
      <c r="J86" s="40"/>
      <c r="K86" s="40"/>
      <c r="L86" s="40"/>
      <c r="M86" s="40"/>
      <c r="P86" s="66">
        <v>3</v>
      </c>
      <c r="Q86" s="53" t="s">
        <v>423</v>
      </c>
      <c r="R86" s="60" t="s">
        <v>552</v>
      </c>
      <c r="S86" t="s">
        <v>422</v>
      </c>
    </row>
    <row r="87" spans="1:19" ht="18.75">
      <c r="A87" t="s">
        <v>553</v>
      </c>
      <c r="B87" s="1" t="s">
        <v>150</v>
      </c>
      <c r="C87" s="35" t="s">
        <v>151</v>
      </c>
      <c r="F87" s="40"/>
      <c r="G87" s="40"/>
      <c r="H87" s="40"/>
      <c r="I87" s="40"/>
      <c r="J87" s="40"/>
      <c r="K87" s="40"/>
      <c r="L87" s="40"/>
      <c r="M87" s="40"/>
      <c r="P87" s="66">
        <v>3</v>
      </c>
      <c r="Q87" s="53" t="s">
        <v>423</v>
      </c>
      <c r="R87" s="60" t="s">
        <v>631</v>
      </c>
      <c r="S87" t="s">
        <v>422</v>
      </c>
    </row>
    <row r="88" spans="1:19" ht="18.75">
      <c r="A88" t="s">
        <v>555</v>
      </c>
      <c r="B88" s="49" t="s">
        <v>152</v>
      </c>
      <c r="C88" s="35" t="s">
        <v>153</v>
      </c>
      <c r="F88" s="40"/>
      <c r="G88" s="40"/>
      <c r="H88" s="40"/>
      <c r="I88" s="40"/>
      <c r="J88" s="40"/>
      <c r="K88" s="40"/>
      <c r="L88" s="40"/>
      <c r="M88" s="40"/>
      <c r="P88" s="66">
        <v>3</v>
      </c>
      <c r="R88" t="s">
        <v>632</v>
      </c>
      <c r="S88" t="s">
        <v>422</v>
      </c>
    </row>
    <row r="89" spans="1:19" ht="18.75">
      <c r="A89" t="s">
        <v>557</v>
      </c>
      <c r="B89" s="1" t="s">
        <v>154</v>
      </c>
      <c r="C89" s="2" t="s">
        <v>155</v>
      </c>
      <c r="F89" s="40"/>
      <c r="G89" s="40"/>
      <c r="H89" s="40"/>
      <c r="I89" s="40"/>
      <c r="J89" s="40"/>
      <c r="K89" s="40"/>
      <c r="L89" s="40"/>
      <c r="M89" s="40"/>
      <c r="P89" s="66">
        <v>3</v>
      </c>
      <c r="Q89" s="53" t="s">
        <v>423</v>
      </c>
      <c r="R89" s="60" t="s">
        <v>633</v>
      </c>
      <c r="S89" t="s">
        <v>422</v>
      </c>
    </row>
    <row r="90" spans="1:19" ht="18.75">
      <c r="A90" t="s">
        <v>558</v>
      </c>
      <c r="B90" s="1" t="s">
        <v>156</v>
      </c>
      <c r="C90" s="35" t="s">
        <v>157</v>
      </c>
      <c r="F90" s="40"/>
      <c r="G90" s="40"/>
      <c r="H90" s="40"/>
      <c r="I90" s="40"/>
      <c r="J90" s="40"/>
      <c r="K90" s="40"/>
      <c r="L90" s="40"/>
      <c r="M90" s="40"/>
      <c r="P90" s="66">
        <v>3</v>
      </c>
      <c r="Q90" s="53" t="s">
        <v>423</v>
      </c>
      <c r="S90" t="s">
        <v>422</v>
      </c>
    </row>
    <row r="91" spans="1:19" ht="18.75">
      <c r="A91" t="s">
        <v>560</v>
      </c>
      <c r="B91" s="1" t="s">
        <v>158</v>
      </c>
      <c r="C91" s="35" t="s">
        <v>159</v>
      </c>
      <c r="F91" s="40"/>
      <c r="G91" s="40"/>
      <c r="H91" s="40"/>
      <c r="I91" s="40"/>
      <c r="J91" s="40"/>
      <c r="K91" s="40"/>
      <c r="L91" s="40"/>
      <c r="M91" s="40"/>
      <c r="P91" s="66">
        <v>3</v>
      </c>
      <c r="Q91" s="53" t="s">
        <v>423</v>
      </c>
      <c r="S91" t="s">
        <v>422</v>
      </c>
    </row>
    <row r="92" spans="1:19" ht="18.75">
      <c r="A92" t="s">
        <v>561</v>
      </c>
      <c r="B92" s="1" t="s">
        <v>160</v>
      </c>
      <c r="C92" s="35" t="s">
        <v>161</v>
      </c>
      <c r="F92" s="40"/>
      <c r="G92" s="40"/>
      <c r="H92" s="40"/>
      <c r="I92" s="40"/>
      <c r="J92" s="40"/>
      <c r="K92" s="40"/>
      <c r="L92" s="40"/>
      <c r="M92" s="40"/>
      <c r="P92" s="66">
        <v>3</v>
      </c>
      <c r="Q92" s="53" t="s">
        <v>423</v>
      </c>
      <c r="S92" t="s">
        <v>422</v>
      </c>
    </row>
    <row r="93" spans="1:19" ht="18.75">
      <c r="B93" s="1" t="s">
        <v>162</v>
      </c>
      <c r="C93" s="35" t="s">
        <v>163</v>
      </c>
      <c r="F93" s="40"/>
      <c r="G93" s="40"/>
      <c r="H93" s="40"/>
      <c r="I93" s="40"/>
      <c r="J93" s="40"/>
      <c r="K93" s="40"/>
      <c r="L93" s="40"/>
      <c r="M93" s="40"/>
      <c r="Q93" s="53" t="s">
        <v>423</v>
      </c>
      <c r="R93" t="s">
        <v>634</v>
      </c>
      <c r="S93" t="s">
        <v>422</v>
      </c>
    </row>
    <row r="94" spans="1:19" ht="18.75">
      <c r="B94" s="49" t="s">
        <v>164</v>
      </c>
      <c r="C94" s="35" t="s">
        <v>165</v>
      </c>
      <c r="F94" s="40"/>
      <c r="G94" s="40"/>
      <c r="H94" s="40"/>
      <c r="I94" s="40"/>
      <c r="J94" s="40"/>
      <c r="K94" s="40"/>
      <c r="L94" s="40"/>
      <c r="M94" s="40"/>
      <c r="R94" t="s">
        <v>522</v>
      </c>
      <c r="S94" t="s">
        <v>422</v>
      </c>
    </row>
    <row r="95" spans="1:19" ht="18.75">
      <c r="A95" t="s">
        <v>563</v>
      </c>
      <c r="B95" s="1" t="s">
        <v>166</v>
      </c>
      <c r="C95" s="35" t="s">
        <v>167</v>
      </c>
      <c r="F95" s="40"/>
      <c r="G95" s="40"/>
      <c r="H95" s="40"/>
      <c r="I95" s="40"/>
      <c r="J95" s="40"/>
      <c r="K95" s="40"/>
      <c r="L95" s="40"/>
      <c r="M95" s="40"/>
      <c r="P95" s="66">
        <v>3</v>
      </c>
      <c r="Q95" s="53" t="s">
        <v>423</v>
      </c>
      <c r="S95" t="s">
        <v>485</v>
      </c>
    </row>
    <row r="96" spans="1:19" ht="18.75">
      <c r="A96" t="s">
        <v>564</v>
      </c>
      <c r="B96" s="1" t="s">
        <v>168</v>
      </c>
      <c r="C96" s="2" t="s">
        <v>169</v>
      </c>
      <c r="F96" s="40"/>
      <c r="G96" s="40"/>
      <c r="H96" s="40"/>
      <c r="I96" s="40"/>
      <c r="J96" s="40"/>
      <c r="K96" s="40"/>
      <c r="L96" s="40"/>
      <c r="M96" s="40"/>
      <c r="P96" s="66">
        <v>3</v>
      </c>
      <c r="Q96" s="53" t="s">
        <v>423</v>
      </c>
      <c r="S96" t="s">
        <v>422</v>
      </c>
    </row>
    <row r="97" spans="1:19" ht="18.75">
      <c r="B97" s="1" t="s">
        <v>170</v>
      </c>
      <c r="C97" s="35" t="s">
        <v>171</v>
      </c>
      <c r="D97" s="34"/>
      <c r="E97" s="34"/>
      <c r="F97" s="40"/>
      <c r="G97" s="40"/>
      <c r="H97" s="40"/>
      <c r="I97" s="40"/>
      <c r="J97" s="40"/>
      <c r="K97" s="40"/>
      <c r="L97" s="40"/>
      <c r="M97" s="40"/>
      <c r="P97" s="66">
        <v>0</v>
      </c>
      <c r="Q97" s="53" t="s">
        <v>423</v>
      </c>
      <c r="R97" t="s">
        <v>635</v>
      </c>
      <c r="S97" t="s">
        <v>422</v>
      </c>
    </row>
    <row r="98" spans="1:19" ht="18.75">
      <c r="B98" s="1" t="s">
        <v>172</v>
      </c>
      <c r="C98" s="35" t="s">
        <v>173</v>
      </c>
      <c r="D98" s="34"/>
      <c r="E98" s="34"/>
      <c r="F98" s="40"/>
      <c r="G98" s="40"/>
      <c r="H98" s="40"/>
      <c r="I98" s="40"/>
      <c r="J98" s="40"/>
      <c r="K98" s="40"/>
      <c r="L98" s="40"/>
      <c r="M98" s="40"/>
      <c r="P98" s="66">
        <v>3</v>
      </c>
      <c r="Q98" s="53" t="s">
        <v>425</v>
      </c>
      <c r="S98" t="s">
        <v>422</v>
      </c>
    </row>
    <row r="99" spans="1:19" ht="18.75">
      <c r="B99" s="1" t="s">
        <v>174</v>
      </c>
      <c r="C99" s="35" t="s">
        <v>175</v>
      </c>
      <c r="D99" s="34"/>
      <c r="E99" s="34"/>
      <c r="F99" s="40"/>
      <c r="G99" s="40"/>
      <c r="H99" s="40"/>
      <c r="I99" s="40"/>
      <c r="J99" s="40"/>
      <c r="K99" s="40"/>
      <c r="L99" s="40"/>
      <c r="M99" s="40"/>
      <c r="P99" s="66">
        <v>3</v>
      </c>
      <c r="Q99" s="53" t="s">
        <v>425</v>
      </c>
      <c r="S99" t="s">
        <v>422</v>
      </c>
    </row>
    <row r="100" spans="1:19" ht="18.75">
      <c r="B100" s="1" t="s">
        <v>176</v>
      </c>
      <c r="C100" s="35" t="s">
        <v>177</v>
      </c>
      <c r="F100" s="40"/>
      <c r="G100" s="40"/>
      <c r="H100" s="40"/>
      <c r="I100" s="40"/>
      <c r="J100" s="40"/>
      <c r="K100" s="40"/>
      <c r="L100" s="40"/>
      <c r="M100" s="40"/>
      <c r="P100" s="66">
        <v>3</v>
      </c>
      <c r="Q100" s="53" t="s">
        <v>423</v>
      </c>
      <c r="S100" t="s">
        <v>422</v>
      </c>
    </row>
    <row r="101" spans="1:19" ht="18.75">
      <c r="B101" s="1" t="s">
        <v>178</v>
      </c>
      <c r="C101" s="35" t="s">
        <v>179</v>
      </c>
      <c r="F101" s="40"/>
      <c r="G101" s="40"/>
      <c r="H101" s="40"/>
      <c r="I101" s="40"/>
      <c r="J101" s="40"/>
      <c r="K101" s="40"/>
      <c r="L101" s="40"/>
      <c r="M101" s="40"/>
      <c r="P101" s="66">
        <v>3</v>
      </c>
      <c r="Q101" s="53" t="s">
        <v>423</v>
      </c>
      <c r="S101" t="s">
        <v>422</v>
      </c>
    </row>
    <row r="102" spans="1:19" ht="18.75">
      <c r="A102" t="s">
        <v>567</v>
      </c>
      <c r="B102" s="1" t="s">
        <v>180</v>
      </c>
      <c r="C102" s="35" t="s">
        <v>181</v>
      </c>
      <c r="F102" s="40"/>
      <c r="G102" s="40"/>
      <c r="H102" s="40"/>
      <c r="I102" s="40"/>
      <c r="J102" s="40"/>
      <c r="K102" s="40"/>
      <c r="L102" s="40"/>
      <c r="M102" s="40"/>
      <c r="P102" s="66">
        <v>3</v>
      </c>
      <c r="Q102" s="53" t="s">
        <v>423</v>
      </c>
      <c r="S102" t="s">
        <v>422</v>
      </c>
    </row>
    <row r="103" spans="1:19">
      <c r="P103" s="71"/>
    </row>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A0ACF-78D9-4A78-A1B5-DAC4A33CD961}">
  <dimension ref="A1:AT134"/>
  <sheetViews>
    <sheetView topLeftCell="A92" workbookViewId="0">
      <selection activeCell="A105" sqref="A105:XFD105"/>
    </sheetView>
  </sheetViews>
  <sheetFormatPr baseColWidth="10" defaultColWidth="11.42578125" defaultRowHeight="15"/>
  <cols>
    <col min="1" max="1" width="35.42578125" bestFit="1" customWidth="1"/>
    <col min="2" max="2" width="34.42578125" bestFit="1" customWidth="1"/>
    <col min="3" max="3" width="11.42578125" style="77"/>
    <col min="4" max="4" width="28.28515625" style="84" bestFit="1" customWidth="1"/>
    <col min="5" max="5" width="28.28515625" style="93" bestFit="1" customWidth="1"/>
    <col min="6" max="6" width="21.140625" style="86" bestFit="1" customWidth="1"/>
    <col min="7" max="7" width="18.7109375" style="84" bestFit="1" customWidth="1"/>
    <col min="8" max="8" width="23.85546875" style="93" bestFit="1" customWidth="1"/>
    <col min="9" max="9" width="23.140625" style="92" customWidth="1"/>
    <col min="10" max="10" width="23.140625" style="93" customWidth="1"/>
    <col min="11" max="11" width="225.5703125" style="93" hidden="1" customWidth="1"/>
    <col min="12" max="12" width="40.7109375" style="93" bestFit="1" customWidth="1"/>
    <col min="13" max="13" width="34" bestFit="1" customWidth="1"/>
    <col min="14" max="14" width="11.42578125" style="77"/>
    <col min="15" max="15" width="23.140625" bestFit="1" customWidth="1"/>
    <col min="16" max="16" width="28.28515625" bestFit="1" customWidth="1"/>
    <col min="17" max="17" width="21.140625" bestFit="1" customWidth="1"/>
    <col min="18" max="18" width="18.7109375" bestFit="1" customWidth="1"/>
    <col min="19" max="19" width="23.85546875" bestFit="1" customWidth="1"/>
    <col min="20" max="20" width="35.42578125" bestFit="1" customWidth="1"/>
    <col min="21" max="21" width="36.85546875" bestFit="1" customWidth="1"/>
    <col min="22" max="22" width="35.42578125" bestFit="1" customWidth="1"/>
    <col min="23" max="23" width="11.42578125" style="77"/>
    <col min="24" max="24" width="23.140625" bestFit="1" customWidth="1"/>
    <col min="25" max="25" width="28.28515625" bestFit="1" customWidth="1"/>
    <col min="26" max="26" width="21.140625" bestFit="1" customWidth="1"/>
    <col min="27" max="27" width="18.7109375" bestFit="1" customWidth="1"/>
    <col min="28" max="28" width="23.85546875" bestFit="1" customWidth="1"/>
    <col min="29" max="29" width="34" bestFit="1" customWidth="1"/>
    <col min="30" max="30" width="41.7109375" bestFit="1" customWidth="1"/>
    <col min="31" max="31" width="35.42578125" bestFit="1" customWidth="1"/>
    <col min="32" max="32" width="11.42578125" style="77"/>
    <col min="33" max="33" width="23.85546875" bestFit="1" customWidth="1"/>
    <col min="34" max="34" width="28.28515625" bestFit="1" customWidth="1"/>
    <col min="35" max="35" width="21.140625" bestFit="1" customWidth="1"/>
    <col min="36" max="36" width="18.7109375" bestFit="1" customWidth="1"/>
    <col min="37" max="37" width="23.85546875" bestFit="1" customWidth="1"/>
    <col min="39" max="39" width="41.7109375" bestFit="1" customWidth="1"/>
    <col min="40" max="40" width="28.28515625" bestFit="1" customWidth="1"/>
    <col min="41" max="41" width="11.42578125" style="77"/>
    <col min="42" max="42" width="23.140625" bestFit="1" customWidth="1"/>
    <col min="43" max="43" width="28.28515625" bestFit="1" customWidth="1"/>
    <col min="44" max="44" width="21.140625" bestFit="1" customWidth="1"/>
    <col min="45" max="45" width="18.7109375" bestFit="1" customWidth="1"/>
    <col min="46" max="46" width="23.85546875" bestFit="1" customWidth="1"/>
  </cols>
  <sheetData>
    <row r="1" spans="1:46" ht="36">
      <c r="A1" s="104" t="s">
        <v>636</v>
      </c>
      <c r="L1" s="104" t="s">
        <v>636</v>
      </c>
      <c r="O1" s="84"/>
      <c r="P1" s="93"/>
      <c r="Q1" s="86"/>
      <c r="R1" s="84"/>
      <c r="S1" s="93"/>
      <c r="T1" s="104"/>
      <c r="U1" s="104" t="s">
        <v>636</v>
      </c>
      <c r="X1" s="84"/>
      <c r="Y1" s="93"/>
      <c r="Z1" s="86"/>
      <c r="AA1" s="84"/>
      <c r="AB1" s="93"/>
      <c r="AD1" s="104" t="s">
        <v>636</v>
      </c>
      <c r="AG1" s="84"/>
      <c r="AH1" s="93"/>
      <c r="AI1" s="86"/>
      <c r="AJ1" s="84"/>
      <c r="AK1" s="93"/>
      <c r="AL1" s="66"/>
      <c r="AM1" s="104" t="s">
        <v>636</v>
      </c>
      <c r="AP1" s="84"/>
      <c r="AQ1" s="93"/>
      <c r="AR1" s="86"/>
      <c r="AS1" s="84"/>
      <c r="AT1" s="93"/>
    </row>
    <row r="2" spans="1:46" ht="28.5">
      <c r="A2" s="103" t="s">
        <v>418</v>
      </c>
      <c r="C2" s="52" t="s">
        <v>467</v>
      </c>
      <c r="D2" s="83" t="s">
        <v>468</v>
      </c>
      <c r="E2" s="94" t="s">
        <v>469</v>
      </c>
      <c r="F2" s="114" t="s">
        <v>470</v>
      </c>
      <c r="G2" s="83" t="s">
        <v>471</v>
      </c>
      <c r="H2" s="94" t="s">
        <v>472</v>
      </c>
      <c r="I2" s="97"/>
      <c r="J2" s="94"/>
      <c r="K2" s="94"/>
      <c r="L2" s="103" t="s">
        <v>394</v>
      </c>
      <c r="N2" s="52" t="s">
        <v>467</v>
      </c>
      <c r="O2" s="83" t="s">
        <v>468</v>
      </c>
      <c r="P2" s="94" t="s">
        <v>469</v>
      </c>
      <c r="Q2" s="114" t="s">
        <v>470</v>
      </c>
      <c r="R2" s="83" t="s">
        <v>471</v>
      </c>
      <c r="S2" s="94" t="s">
        <v>472</v>
      </c>
      <c r="T2" s="103"/>
      <c r="U2" s="103" t="s">
        <v>395</v>
      </c>
      <c r="W2" s="52" t="s">
        <v>467</v>
      </c>
      <c r="X2" s="83" t="s">
        <v>468</v>
      </c>
      <c r="Y2" s="94" t="s">
        <v>469</v>
      </c>
      <c r="Z2" s="114" t="s">
        <v>470</v>
      </c>
      <c r="AA2" s="83" t="s">
        <v>471</v>
      </c>
      <c r="AB2" s="94" t="s">
        <v>472</v>
      </c>
      <c r="AD2" s="103" t="s">
        <v>396</v>
      </c>
      <c r="AF2" s="52" t="s">
        <v>467</v>
      </c>
      <c r="AG2" s="83" t="s">
        <v>468</v>
      </c>
      <c r="AH2" s="94" t="s">
        <v>469</v>
      </c>
      <c r="AI2" s="114" t="s">
        <v>470</v>
      </c>
      <c r="AJ2" s="83" t="s">
        <v>471</v>
      </c>
      <c r="AK2" s="94" t="s">
        <v>472</v>
      </c>
      <c r="AL2" s="116"/>
      <c r="AM2" s="103" t="s">
        <v>397</v>
      </c>
      <c r="AO2" s="52" t="s">
        <v>467</v>
      </c>
      <c r="AP2" s="83" t="s">
        <v>468</v>
      </c>
      <c r="AQ2" s="94" t="s">
        <v>469</v>
      </c>
      <c r="AR2" s="114" t="s">
        <v>470</v>
      </c>
      <c r="AS2" s="83" t="s">
        <v>471</v>
      </c>
      <c r="AT2" s="94" t="s">
        <v>472</v>
      </c>
    </row>
    <row r="3" spans="1:46">
      <c r="A3" t="s">
        <v>393</v>
      </c>
      <c r="D3" s="84" t="s">
        <v>473</v>
      </c>
      <c r="F3" s="86" t="s">
        <v>474</v>
      </c>
      <c r="G3" s="86" t="s">
        <v>474</v>
      </c>
      <c r="H3" s="86"/>
      <c r="L3" t="s">
        <v>394</v>
      </c>
      <c r="O3" s="84"/>
      <c r="P3" s="93"/>
      <c r="Q3" s="86"/>
      <c r="R3" s="84"/>
      <c r="S3" s="93"/>
      <c r="U3" t="s">
        <v>395</v>
      </c>
      <c r="X3" s="84"/>
      <c r="Y3" s="93"/>
      <c r="Z3" s="86"/>
      <c r="AA3" s="84"/>
      <c r="AB3" s="93"/>
      <c r="AD3" t="s">
        <v>396</v>
      </c>
      <c r="AG3" s="84"/>
      <c r="AH3" s="93"/>
      <c r="AI3" s="86"/>
      <c r="AJ3" s="84"/>
      <c r="AK3" s="93"/>
      <c r="AL3" s="66"/>
      <c r="AM3" t="s">
        <v>397</v>
      </c>
      <c r="AP3" s="84"/>
      <c r="AQ3" s="93"/>
      <c r="AR3" s="86"/>
      <c r="AS3" s="84"/>
      <c r="AT3" s="93"/>
    </row>
    <row r="4" spans="1:46">
      <c r="L4"/>
      <c r="O4" s="84"/>
      <c r="P4" s="93"/>
      <c r="Q4" s="86"/>
      <c r="R4" s="84"/>
      <c r="S4" s="93"/>
      <c r="X4" s="84"/>
      <c r="Y4" s="93"/>
      <c r="Z4" s="86"/>
      <c r="AA4" s="84"/>
      <c r="AB4" s="93"/>
      <c r="AG4" s="84"/>
      <c r="AH4" s="93"/>
      <c r="AI4" s="86"/>
      <c r="AJ4" s="84"/>
      <c r="AK4" s="93"/>
      <c r="AL4" s="66"/>
      <c r="AP4" s="84"/>
      <c r="AQ4" s="93"/>
      <c r="AR4" s="86"/>
      <c r="AS4" s="84"/>
      <c r="AT4" s="93"/>
    </row>
    <row r="5" spans="1:46">
      <c r="B5" s="9"/>
      <c r="C5" s="78"/>
      <c r="D5" s="85"/>
      <c r="E5" s="95"/>
      <c r="F5" s="90"/>
      <c r="G5" s="85"/>
      <c r="H5" s="95"/>
      <c r="L5"/>
      <c r="M5" s="9"/>
      <c r="N5" s="78"/>
      <c r="O5" s="85"/>
      <c r="P5" s="95"/>
      <c r="Q5" s="90"/>
      <c r="R5" s="85"/>
      <c r="S5" s="95"/>
      <c r="V5" s="9"/>
      <c r="W5" s="78"/>
      <c r="X5" s="85"/>
      <c r="Y5" s="95"/>
      <c r="Z5" s="90"/>
      <c r="AA5" s="85"/>
      <c r="AB5" s="95"/>
      <c r="AE5" s="9"/>
      <c r="AF5" s="78"/>
      <c r="AG5" s="85"/>
      <c r="AH5" s="95"/>
      <c r="AI5" s="90"/>
      <c r="AJ5" s="85"/>
      <c r="AK5" s="95"/>
      <c r="AL5" s="66"/>
      <c r="AN5" s="9"/>
      <c r="AO5" s="78"/>
      <c r="AP5" s="85"/>
      <c r="AQ5" s="95"/>
      <c r="AR5" s="90"/>
      <c r="AS5" s="85"/>
      <c r="AT5" s="95"/>
    </row>
    <row r="6" spans="1:46">
      <c r="L6"/>
      <c r="O6" s="84"/>
      <c r="P6" s="93"/>
      <c r="Q6" s="86"/>
      <c r="R6" s="84"/>
      <c r="S6" s="93"/>
      <c r="X6" s="84"/>
      <c r="Y6" s="93"/>
      <c r="Z6" s="86"/>
      <c r="AA6" s="84"/>
      <c r="AB6" s="93"/>
      <c r="AG6" s="84"/>
      <c r="AH6" s="93"/>
      <c r="AI6" s="86"/>
      <c r="AJ6" s="84"/>
      <c r="AK6" s="93"/>
      <c r="AL6" s="66"/>
      <c r="AP6" s="84"/>
      <c r="AQ6" s="93"/>
      <c r="AR6" s="86"/>
      <c r="AS6" s="84"/>
      <c r="AT6" s="93"/>
    </row>
    <row r="7" spans="1:46">
      <c r="L7"/>
      <c r="O7" s="84"/>
      <c r="P7" s="93"/>
      <c r="Q7" s="86"/>
      <c r="R7" s="84"/>
      <c r="S7" s="93"/>
      <c r="X7" s="84"/>
      <c r="Y7" s="93"/>
      <c r="Z7" s="86"/>
      <c r="AA7" s="84"/>
      <c r="AB7" s="93"/>
      <c r="AG7" s="84"/>
      <c r="AH7" s="93"/>
      <c r="AI7" s="86"/>
      <c r="AJ7" s="84"/>
      <c r="AK7" s="93"/>
      <c r="AL7" s="66"/>
      <c r="AP7" s="84"/>
      <c r="AQ7" s="93"/>
      <c r="AR7" s="86"/>
      <c r="AS7" s="84"/>
      <c r="AT7" s="93"/>
    </row>
    <row r="8" spans="1:46">
      <c r="F8" s="89"/>
      <c r="G8" s="87"/>
      <c r="L8"/>
      <c r="O8" s="84"/>
      <c r="P8" s="93"/>
      <c r="Q8" s="89"/>
      <c r="R8" s="87"/>
      <c r="S8" s="93"/>
      <c r="X8" s="84"/>
      <c r="Y8" s="93"/>
      <c r="Z8" s="89"/>
      <c r="AA8" s="87"/>
      <c r="AB8" s="93"/>
      <c r="AG8" s="84"/>
      <c r="AH8" s="93"/>
      <c r="AI8" s="89"/>
      <c r="AJ8" s="87"/>
      <c r="AK8" s="93"/>
      <c r="AL8" s="66"/>
      <c r="AP8" s="84"/>
      <c r="AQ8" s="93"/>
      <c r="AR8" s="89"/>
      <c r="AS8" s="87"/>
      <c r="AT8" s="93"/>
    </row>
    <row r="9" spans="1:46" ht="21">
      <c r="A9" s="19" t="s">
        <v>7</v>
      </c>
      <c r="B9" s="16"/>
      <c r="C9" s="120">
        <f>Caldera!$P8</f>
        <v>2</v>
      </c>
      <c r="D9" s="85">
        <f>H9*C9</f>
        <v>2.0711630377057886</v>
      </c>
      <c r="E9" s="85">
        <f>INDEX('UmfrageWerte berechnung'!$A:$Z, MATCH(A$3, 'UmfrageWerte berechnung'!$A:$A, 0), MATCH($K9, 'UmfrageWerte berechnung'!$1:$1, 0))</f>
        <v>1.25</v>
      </c>
      <c r="F9" s="86">
        <f>(E9^2)*C9</f>
        <v>3.125</v>
      </c>
      <c r="G9" s="84">
        <f>E9*C9</f>
        <v>2.5</v>
      </c>
      <c r="H9" s="95">
        <f t="shared" ref="H9:H14" si="0">E9/(H$120/H$119)</f>
        <v>1.0355815188528943</v>
      </c>
      <c r="K9" s="115" t="s">
        <v>225</v>
      </c>
      <c r="L9" s="19" t="s">
        <v>7</v>
      </c>
      <c r="M9" s="16"/>
      <c r="N9" s="120">
        <f>Caldera!$P8</f>
        <v>2</v>
      </c>
      <c r="O9" s="85">
        <f>S9*N9</f>
        <v>2.2253922967189728</v>
      </c>
      <c r="P9" s="85">
        <f>INDEX('UmfrageWerte berechnung'!$A:$Z, MATCH(L$3, 'UmfrageWerte berechnung'!$A:$A, 0), MATCH($K9, 'UmfrageWerte berechnung'!$1:$1, 0))</f>
        <v>1.25</v>
      </c>
      <c r="Q9" s="86">
        <f>(P9^2)*N9</f>
        <v>3.125</v>
      </c>
      <c r="R9" s="84">
        <f>P9*N9</f>
        <v>2.5</v>
      </c>
      <c r="S9" s="95">
        <f t="shared" ref="S9:S14" si="1">P9/(S$120/S$119)</f>
        <v>1.1126961483594864</v>
      </c>
      <c r="T9" s="19"/>
      <c r="U9" s="19" t="s">
        <v>7</v>
      </c>
      <c r="V9" s="16"/>
      <c r="W9" s="120">
        <f>Caldera!$P8</f>
        <v>2</v>
      </c>
      <c r="X9" s="85">
        <f>AB9*W9</f>
        <v>2.1606648199445999</v>
      </c>
      <c r="Y9" s="85">
        <f>INDEX('UmfrageWerte berechnung'!$A:$Z, MATCH(U$3, 'UmfrageWerte berechnung'!$A:$A, 0), MATCH($K9, 'UmfrageWerte berechnung'!$1:$1, 0))</f>
        <v>1.25</v>
      </c>
      <c r="Z9" s="86">
        <f>(Y9^2)*W9</f>
        <v>3.125</v>
      </c>
      <c r="AA9" s="84">
        <f>Y9*W9</f>
        <v>2.5</v>
      </c>
      <c r="AB9" s="95">
        <f t="shared" ref="AB9:AB14" si="2">Y9/(AB$120/AB$119)</f>
        <v>1.0803324099723</v>
      </c>
      <c r="AD9" s="19" t="s">
        <v>7</v>
      </c>
      <c r="AE9" s="16"/>
      <c r="AF9" s="120">
        <f>Caldera!$P8</f>
        <v>2</v>
      </c>
      <c r="AG9" s="85">
        <f>AK9*AF9</f>
        <v>2.0131310844464574</v>
      </c>
      <c r="AH9" s="85">
        <f>INDEX('UmfrageWerte berechnung'!$A:$Z, MATCH(AD$3, 'UmfrageWerte berechnung'!$A:$A, 0), MATCH($K9, 'UmfrageWerte berechnung'!$1:$1, 0))</f>
        <v>1.1875</v>
      </c>
      <c r="AI9" s="86">
        <f>(AH9^2)*AF9</f>
        <v>2.8203125</v>
      </c>
      <c r="AJ9" s="84">
        <f>AH9*AF9</f>
        <v>2.375</v>
      </c>
      <c r="AK9" s="95">
        <f t="shared" ref="AK9:AK14" si="3">AH9/(AK$120/AK$119)</f>
        <v>1.0065655422232287</v>
      </c>
      <c r="AL9" s="66"/>
      <c r="AM9" s="19" t="s">
        <v>7</v>
      </c>
      <c r="AN9" s="16"/>
      <c r="AO9" s="120">
        <f>Caldera!$P8</f>
        <v>2</v>
      </c>
      <c r="AP9" s="85">
        <f>AT9*AO9</f>
        <v>1.8065395095367847</v>
      </c>
      <c r="AQ9" s="85">
        <f>INDEX('UmfrageWerte berechnung'!$A:$Z, MATCH(AM$3, 'UmfrageWerte berechnung'!$A:$A, 0), MATCH($K9, 'UmfrageWerte berechnung'!$1:$1, 0))</f>
        <v>1.0625</v>
      </c>
      <c r="AR9" s="86">
        <f>(AQ9^2)*AO9</f>
        <v>2.2578125</v>
      </c>
      <c r="AS9" s="84">
        <f>AQ9*AO9</f>
        <v>2.125</v>
      </c>
      <c r="AT9" s="95">
        <f t="shared" ref="AT9:AT14" si="4">AQ9/(AT$120/AT$119)</f>
        <v>0.90326975476839233</v>
      </c>
    </row>
    <row r="10" spans="1:46">
      <c r="B10" s="10"/>
      <c r="C10" s="121">
        <f>Caldera!$P9</f>
        <v>3</v>
      </c>
      <c r="D10" s="84">
        <f t="shared" ref="D10:D70" si="5">H10*C10</f>
        <v>3.1067445565586826</v>
      </c>
      <c r="E10" s="85">
        <f>INDEX('UmfrageWerte berechnung'!$A:$Z, MATCH(A$3, 'UmfrageWerte berechnung'!$A:$A, 0), MATCH($K10, 'UmfrageWerte berechnung'!$1:$1, 0))</f>
        <v>1.25</v>
      </c>
      <c r="F10" s="86">
        <f t="shared" ref="F10:F70" si="6">(E10^2)*C10</f>
        <v>4.6875</v>
      </c>
      <c r="G10" s="84">
        <f t="shared" ref="G10:G70" si="7">E10*C10</f>
        <v>3.75</v>
      </c>
      <c r="H10" s="84">
        <f t="shared" si="0"/>
        <v>1.0355815188528943</v>
      </c>
      <c r="I10" s="93"/>
      <c r="K10" s="115" t="s">
        <v>225</v>
      </c>
      <c r="L10"/>
      <c r="M10" s="10"/>
      <c r="N10" s="121">
        <f>Caldera!$P9</f>
        <v>3</v>
      </c>
      <c r="O10" s="84">
        <f t="shared" ref="O10:O14" si="8">S10*N10</f>
        <v>3.3380884450784594</v>
      </c>
      <c r="P10" s="85">
        <f>INDEX('UmfrageWerte berechnung'!$A:$Z, MATCH(L$3, 'UmfrageWerte berechnung'!$A:$A, 0), MATCH($K10, 'UmfrageWerte berechnung'!$1:$1, 0))</f>
        <v>1.25</v>
      </c>
      <c r="Q10" s="86">
        <f t="shared" ref="Q10:Q13" si="9">(P10^2)*N10</f>
        <v>4.6875</v>
      </c>
      <c r="R10" s="84">
        <f t="shared" ref="R10:R11" si="10">P10*N10</f>
        <v>3.75</v>
      </c>
      <c r="S10" s="84">
        <f t="shared" si="1"/>
        <v>1.1126961483594864</v>
      </c>
      <c r="V10" s="10"/>
      <c r="W10" s="121">
        <f>Caldera!$P9</f>
        <v>3</v>
      </c>
      <c r="X10" s="84">
        <f t="shared" ref="X10:X14" si="11">AB10*W10</f>
        <v>3.2409972299168999</v>
      </c>
      <c r="Y10" s="85">
        <f>INDEX('UmfrageWerte berechnung'!$A:$Z, MATCH(U$3, 'UmfrageWerte berechnung'!$A:$A, 0), MATCH($K10, 'UmfrageWerte berechnung'!$1:$1, 0))</f>
        <v>1.25</v>
      </c>
      <c r="Z10" s="86">
        <f t="shared" ref="Z10:Z13" si="12">(Y10^2)*W10</f>
        <v>4.6875</v>
      </c>
      <c r="AA10" s="84">
        <f t="shared" ref="AA10:AA11" si="13">Y10*W10</f>
        <v>3.75</v>
      </c>
      <c r="AB10" s="84">
        <f t="shared" si="2"/>
        <v>1.0803324099723</v>
      </c>
      <c r="AE10" s="10"/>
      <c r="AF10" s="121">
        <f>Caldera!$P9</f>
        <v>3</v>
      </c>
      <c r="AG10" s="84">
        <f t="shared" ref="AG10:AG14" si="14">AK10*AF10</f>
        <v>3.0196966266696861</v>
      </c>
      <c r="AH10" s="85">
        <f>INDEX('UmfrageWerte berechnung'!$A:$Z, MATCH(AD$3, 'UmfrageWerte berechnung'!$A:$A, 0), MATCH($K10, 'UmfrageWerte berechnung'!$1:$1, 0))</f>
        <v>1.1875</v>
      </c>
      <c r="AI10" s="86">
        <f t="shared" ref="AI10:AI13" si="15">(AH10^2)*AF10</f>
        <v>4.23046875</v>
      </c>
      <c r="AJ10" s="84">
        <f t="shared" ref="AJ10:AJ11" si="16">AH10*AF10</f>
        <v>3.5625</v>
      </c>
      <c r="AK10" s="84">
        <f t="shared" si="3"/>
        <v>1.0065655422232287</v>
      </c>
      <c r="AL10" s="66"/>
      <c r="AN10" s="10"/>
      <c r="AO10" s="121">
        <f>Caldera!$P9</f>
        <v>3</v>
      </c>
      <c r="AP10" s="84">
        <f t="shared" ref="AP10:AP14" si="17">AT10*AO10</f>
        <v>2.7098092643051768</v>
      </c>
      <c r="AQ10" s="85">
        <f>INDEX('UmfrageWerte berechnung'!$A:$Z, MATCH(AM$3, 'UmfrageWerte berechnung'!$A:$A, 0), MATCH($K10, 'UmfrageWerte berechnung'!$1:$1, 0))</f>
        <v>1.0625</v>
      </c>
      <c r="AR10" s="86">
        <f t="shared" ref="AR10:AR13" si="18">(AQ10^2)*AO10</f>
        <v>3.38671875</v>
      </c>
      <c r="AS10" s="84">
        <f t="shared" ref="AS10:AS11" si="19">AQ10*AO10</f>
        <v>3.1875</v>
      </c>
      <c r="AT10" s="84">
        <f t="shared" si="4"/>
        <v>0.90326975476839233</v>
      </c>
    </row>
    <row r="11" spans="1:46">
      <c r="B11" s="4"/>
      <c r="C11" s="121">
        <f>Caldera!$P10</f>
        <v>3</v>
      </c>
      <c r="D11" s="84">
        <f t="shared" si="5"/>
        <v>2.7339352097716407</v>
      </c>
      <c r="E11" s="85">
        <f>INDEX('UmfrageWerte berechnung'!$A:$Z, MATCH(A$3, 'UmfrageWerte berechnung'!$A:$A, 0), MATCH($K11, 'UmfrageWerte berechnung'!$1:$1, 0))</f>
        <v>1.1000000000000001</v>
      </c>
      <c r="F11" s="86">
        <f t="shared" si="6"/>
        <v>3.6300000000000008</v>
      </c>
      <c r="G11" s="84">
        <f t="shared" si="7"/>
        <v>3.3000000000000003</v>
      </c>
      <c r="H11" s="84">
        <f t="shared" si="0"/>
        <v>0.91131173659054698</v>
      </c>
      <c r="I11" s="93"/>
      <c r="K11" s="115" t="str">
        <f>"Wie wichtig ist es Ihnen, dass das Tool 'out of the box' funktioniert und keine Drittanbietersoftware erfordert?
How important is it to you that the tool works 'out of the box' and does not require third-party software?"</f>
        <v>Wie wichtig ist es Ihnen, dass das Tool 'out of the box' funktioniert und keine Drittanbietersoftware erfordert?
How important is it to you that the tool works 'out of the box' and does not require third-party software?</v>
      </c>
      <c r="L11"/>
      <c r="M11" s="4"/>
      <c r="N11" s="121">
        <f>Caldera!$P10</f>
        <v>3</v>
      </c>
      <c r="O11" s="84">
        <f t="shared" si="8"/>
        <v>3.1711840228245363</v>
      </c>
      <c r="P11" s="85">
        <f>INDEX('UmfrageWerte berechnung'!$A:$Z, MATCH(L$3, 'UmfrageWerte berechnung'!$A:$A, 0), MATCH($K11, 'UmfrageWerte berechnung'!$1:$1, 0))</f>
        <v>1.1875</v>
      </c>
      <c r="Q11" s="86">
        <f t="shared" si="9"/>
        <v>4.23046875</v>
      </c>
      <c r="R11" s="84">
        <f t="shared" si="10"/>
        <v>3.5625</v>
      </c>
      <c r="S11" s="84">
        <f t="shared" si="1"/>
        <v>1.0570613409415122</v>
      </c>
      <c r="V11" s="4"/>
      <c r="W11" s="121">
        <f>Caldera!$P10</f>
        <v>3</v>
      </c>
      <c r="X11" s="84">
        <f t="shared" si="11"/>
        <v>2.1606648199445999</v>
      </c>
      <c r="Y11" s="85">
        <f>INDEX('UmfrageWerte berechnung'!$A:$Z, MATCH(U$3, 'UmfrageWerte berechnung'!$A:$A, 0), MATCH($K11, 'UmfrageWerte berechnung'!$1:$1, 0))</f>
        <v>0.83333333333333337</v>
      </c>
      <c r="Z11" s="86">
        <f t="shared" si="12"/>
        <v>2.0833333333333335</v>
      </c>
      <c r="AA11" s="84">
        <f t="shared" si="13"/>
        <v>2.5</v>
      </c>
      <c r="AB11" s="84">
        <f t="shared" si="2"/>
        <v>0.72022160664820001</v>
      </c>
      <c r="AE11" s="4"/>
      <c r="AF11" s="121">
        <f>Caldera!$P10</f>
        <v>3</v>
      </c>
      <c r="AG11" s="84">
        <f t="shared" si="14"/>
        <v>3.6554222322843568</v>
      </c>
      <c r="AH11" s="85">
        <f>INDEX('UmfrageWerte berechnung'!$A:$Z, MATCH(AD$3, 'UmfrageWerte berechnung'!$A:$A, 0), MATCH($K11, 'UmfrageWerte berechnung'!$1:$1, 0))</f>
        <v>1.4375</v>
      </c>
      <c r="AI11" s="86">
        <f t="shared" si="15"/>
        <v>6.19921875</v>
      </c>
      <c r="AJ11" s="84">
        <f t="shared" si="16"/>
        <v>4.3125</v>
      </c>
      <c r="AK11" s="84">
        <f t="shared" si="3"/>
        <v>1.2184740774281189</v>
      </c>
      <c r="AL11" s="66"/>
      <c r="AN11" s="4"/>
      <c r="AO11" s="121">
        <f>Caldera!$P10</f>
        <v>3</v>
      </c>
      <c r="AP11" s="84">
        <f t="shared" si="17"/>
        <v>3.1880108991825611</v>
      </c>
      <c r="AQ11" s="85">
        <f>INDEX('UmfrageWerte berechnung'!$A:$Z, MATCH(AM$3, 'UmfrageWerte berechnung'!$A:$A, 0), MATCH($K11, 'UmfrageWerte berechnung'!$1:$1, 0))</f>
        <v>1.25</v>
      </c>
      <c r="AR11" s="86">
        <f t="shared" si="18"/>
        <v>4.6875</v>
      </c>
      <c r="AS11" s="84">
        <f t="shared" si="19"/>
        <v>3.75</v>
      </c>
      <c r="AT11" s="84">
        <f t="shared" si="4"/>
        <v>1.0626702997275204</v>
      </c>
    </row>
    <row r="12" spans="1:46">
      <c r="B12" s="4"/>
      <c r="C12" s="121">
        <f>Caldera!$P11</f>
        <v>3</v>
      </c>
      <c r="D12" s="84">
        <f t="shared" si="5"/>
        <v>2.7339352097716407</v>
      </c>
      <c r="E12" s="85">
        <f>INDEX('UmfrageWerte berechnung'!$A:$Z, MATCH(A$3, 'UmfrageWerte berechnung'!$A:$A, 0), MATCH($K12, 'UmfrageWerte berechnung'!$1:$1, 0))</f>
        <v>1.1000000000000001</v>
      </c>
      <c r="F12" s="86">
        <f t="shared" si="6"/>
        <v>3.6300000000000008</v>
      </c>
      <c r="G12" s="84">
        <f>E12*C12</f>
        <v>3.3000000000000003</v>
      </c>
      <c r="H12" s="84">
        <f t="shared" si="0"/>
        <v>0.91131173659054698</v>
      </c>
      <c r="I12" s="93"/>
      <c r="K12" s="115" t="str">
        <f>"Wie wichtig ist es Ihnen, dass das Tool 'out of the box' funktioniert und keine Drittanbietersoftware erfordert?
How important is it to you that the tool works 'out of the box' and does not require third-party software?"</f>
        <v>Wie wichtig ist es Ihnen, dass das Tool 'out of the box' funktioniert und keine Drittanbietersoftware erfordert?
How important is it to you that the tool works 'out of the box' and does not require third-party software?</v>
      </c>
      <c r="L12"/>
      <c r="M12" s="4"/>
      <c r="N12" s="121">
        <f>Caldera!$P11</f>
        <v>3</v>
      </c>
      <c r="O12" s="84">
        <f t="shared" si="8"/>
        <v>3.1711840228245363</v>
      </c>
      <c r="P12" s="85">
        <f>INDEX('UmfrageWerte berechnung'!$A:$Z, MATCH(L$3, 'UmfrageWerte berechnung'!$A:$A, 0), MATCH($K12, 'UmfrageWerte berechnung'!$1:$1, 0))</f>
        <v>1.1875</v>
      </c>
      <c r="Q12" s="86">
        <f t="shared" si="9"/>
        <v>4.23046875</v>
      </c>
      <c r="R12" s="84">
        <f>P12*N12</f>
        <v>3.5625</v>
      </c>
      <c r="S12" s="84">
        <f t="shared" si="1"/>
        <v>1.0570613409415122</v>
      </c>
      <c r="V12" s="4"/>
      <c r="W12" s="121">
        <f>Caldera!$P11</f>
        <v>3</v>
      </c>
      <c r="X12" s="84">
        <f t="shared" si="11"/>
        <v>2.1606648199445999</v>
      </c>
      <c r="Y12" s="85">
        <f>INDEX('UmfrageWerte berechnung'!$A:$Z, MATCH(U$3, 'UmfrageWerte berechnung'!$A:$A, 0), MATCH($K12, 'UmfrageWerte berechnung'!$1:$1, 0))</f>
        <v>0.83333333333333337</v>
      </c>
      <c r="Z12" s="86">
        <f t="shared" si="12"/>
        <v>2.0833333333333335</v>
      </c>
      <c r="AA12" s="84">
        <f>Y12*W12</f>
        <v>2.5</v>
      </c>
      <c r="AB12" s="84">
        <f t="shared" si="2"/>
        <v>0.72022160664820001</v>
      </c>
      <c r="AE12" s="4"/>
      <c r="AF12" s="121">
        <f>Caldera!$P11</f>
        <v>3</v>
      </c>
      <c r="AG12" s="84">
        <f t="shared" si="14"/>
        <v>3.6554222322843568</v>
      </c>
      <c r="AH12" s="85">
        <f>INDEX('UmfrageWerte berechnung'!$A:$Z, MATCH(AD$3, 'UmfrageWerte berechnung'!$A:$A, 0), MATCH($K12, 'UmfrageWerte berechnung'!$1:$1, 0))</f>
        <v>1.4375</v>
      </c>
      <c r="AI12" s="86">
        <f t="shared" si="15"/>
        <v>6.19921875</v>
      </c>
      <c r="AJ12" s="84">
        <f>AH12*AF12</f>
        <v>4.3125</v>
      </c>
      <c r="AK12" s="84">
        <f t="shared" si="3"/>
        <v>1.2184740774281189</v>
      </c>
      <c r="AL12" s="66"/>
      <c r="AN12" s="4"/>
      <c r="AO12" s="121">
        <f>Caldera!$P11</f>
        <v>3</v>
      </c>
      <c r="AP12" s="84">
        <f t="shared" si="17"/>
        <v>3.1880108991825611</v>
      </c>
      <c r="AQ12" s="85">
        <f>INDEX('UmfrageWerte berechnung'!$A:$Z, MATCH(AM$3, 'UmfrageWerte berechnung'!$A:$A, 0), MATCH($K12, 'UmfrageWerte berechnung'!$1:$1, 0))</f>
        <v>1.25</v>
      </c>
      <c r="AR12" s="86">
        <f t="shared" si="18"/>
        <v>4.6875</v>
      </c>
      <c r="AS12" s="84">
        <f>AQ12*AO12</f>
        <v>3.75</v>
      </c>
      <c r="AT12" s="84">
        <f t="shared" si="4"/>
        <v>1.0626702997275204</v>
      </c>
    </row>
    <row r="13" spans="1:46">
      <c r="B13" s="12"/>
      <c r="C13" s="121">
        <f>Caldera!$P12</f>
        <v>3</v>
      </c>
      <c r="D13" s="84">
        <f t="shared" si="5"/>
        <v>2.6096654275092934</v>
      </c>
      <c r="E13" s="85">
        <f>INDEX('UmfrageWerte berechnung'!$A:$Z, MATCH(A$3, 'UmfrageWerte berechnung'!$A:$A, 0), MATCH($K13, 'UmfrageWerte berechnung'!$1:$1, 0))</f>
        <v>1.05</v>
      </c>
      <c r="F13" s="86">
        <f t="shared" si="6"/>
        <v>3.3075000000000001</v>
      </c>
      <c r="G13" s="84">
        <f t="shared" si="7"/>
        <v>3.1500000000000004</v>
      </c>
      <c r="H13" s="84">
        <f t="shared" si="0"/>
        <v>0.86988847583643114</v>
      </c>
      <c r="I13" s="93"/>
      <c r="K13" s="115" t="s">
        <v>387</v>
      </c>
      <c r="L13"/>
      <c r="M13" s="12"/>
      <c r="N13" s="121">
        <f>Caldera!$P12</f>
        <v>3</v>
      </c>
      <c r="O13" s="84">
        <f t="shared" si="8"/>
        <v>3.3380884450784594</v>
      </c>
      <c r="P13" s="85">
        <f>INDEX('UmfrageWerte berechnung'!$A:$Z, MATCH(L$3, 'UmfrageWerte berechnung'!$A:$A, 0), MATCH($K13, 'UmfrageWerte berechnung'!$1:$1, 0))</f>
        <v>1.25</v>
      </c>
      <c r="Q13" s="86">
        <f t="shared" si="9"/>
        <v>4.6875</v>
      </c>
      <c r="R13" s="84">
        <f t="shared" ref="R13:R14" si="20">P13*N13</f>
        <v>3.75</v>
      </c>
      <c r="S13" s="84">
        <f t="shared" si="1"/>
        <v>1.1126961483594864</v>
      </c>
      <c r="V13" s="12"/>
      <c r="W13" s="121">
        <f>Caldera!$P12</f>
        <v>3</v>
      </c>
      <c r="X13" s="84">
        <f t="shared" si="11"/>
        <v>2.1606648199445999</v>
      </c>
      <c r="Y13" s="85">
        <f>INDEX('UmfrageWerte berechnung'!$A:$Z, MATCH(U$3, 'UmfrageWerte berechnung'!$A:$A, 0), MATCH($K13, 'UmfrageWerte berechnung'!$1:$1, 0))</f>
        <v>0.83333333333333337</v>
      </c>
      <c r="Z13" s="86">
        <f t="shared" si="12"/>
        <v>2.0833333333333335</v>
      </c>
      <c r="AA13" s="84">
        <f t="shared" ref="AA13:AA14" si="21">Y13*W13</f>
        <v>2.5</v>
      </c>
      <c r="AB13" s="84">
        <f t="shared" si="2"/>
        <v>0.72022160664820001</v>
      </c>
      <c r="AE13" s="12"/>
      <c r="AF13" s="121">
        <f>Caldera!$P12</f>
        <v>3</v>
      </c>
      <c r="AG13" s="84">
        <f t="shared" si="14"/>
        <v>3.3375594294770217</v>
      </c>
      <c r="AH13" s="85">
        <f>INDEX('UmfrageWerte berechnung'!$A:$Z, MATCH(AD$3, 'UmfrageWerte berechnung'!$A:$A, 0), MATCH($K13, 'UmfrageWerte berechnung'!$1:$1, 0))</f>
        <v>1.3125</v>
      </c>
      <c r="AI13" s="86">
        <f t="shared" si="15"/>
        <v>5.16796875</v>
      </c>
      <c r="AJ13" s="84">
        <f t="shared" ref="AJ13:AJ14" si="22">AH13*AF13</f>
        <v>3.9375</v>
      </c>
      <c r="AK13" s="84">
        <f t="shared" si="3"/>
        <v>1.1125198098256739</v>
      </c>
      <c r="AL13" s="66"/>
      <c r="AN13" s="12"/>
      <c r="AO13" s="121">
        <f>Caldera!$P12</f>
        <v>3</v>
      </c>
      <c r="AP13" s="84">
        <f t="shared" si="17"/>
        <v>3.0286103542234328</v>
      </c>
      <c r="AQ13" s="85">
        <f>INDEX('UmfrageWerte berechnung'!$A:$Z, MATCH(AM$3, 'UmfrageWerte berechnung'!$A:$A, 0), MATCH($K13, 'UmfrageWerte berechnung'!$1:$1, 0))</f>
        <v>1.1875</v>
      </c>
      <c r="AR13" s="86">
        <f t="shared" si="18"/>
        <v>4.23046875</v>
      </c>
      <c r="AS13" s="84">
        <f t="shared" ref="AS13:AS14" si="23">AQ13*AO13</f>
        <v>3.5625</v>
      </c>
      <c r="AT13" s="84">
        <f t="shared" si="4"/>
        <v>1.0095367847411443</v>
      </c>
    </row>
    <row r="14" spans="1:46">
      <c r="B14" s="11"/>
      <c r="C14" s="121">
        <f>Caldera!$P13</f>
        <v>3</v>
      </c>
      <c r="D14" s="84">
        <f t="shared" si="5"/>
        <v>2.6096654275092934</v>
      </c>
      <c r="E14" s="85">
        <f>INDEX('UmfrageWerte berechnung'!$A:$Z, MATCH(A$3, 'UmfrageWerte berechnung'!$A:$A, 0), MATCH($K14, 'UmfrageWerte berechnung'!$1:$1, 0))</f>
        <v>1.05</v>
      </c>
      <c r="F14" s="86">
        <f>(E14^2)*C14</f>
        <v>3.3075000000000001</v>
      </c>
      <c r="G14" s="84">
        <f t="shared" si="7"/>
        <v>3.1500000000000004</v>
      </c>
      <c r="H14" s="84">
        <f t="shared" si="0"/>
        <v>0.86988847583643114</v>
      </c>
      <c r="I14" s="93"/>
      <c r="K14" s="115" t="s">
        <v>387</v>
      </c>
      <c r="L14"/>
      <c r="M14" s="11"/>
      <c r="N14" s="121">
        <f>Caldera!$P13</f>
        <v>3</v>
      </c>
      <c r="O14" s="84">
        <f t="shared" si="8"/>
        <v>3.3380884450784594</v>
      </c>
      <c r="P14" s="85">
        <f>INDEX('UmfrageWerte berechnung'!$A:$Z, MATCH(L$3, 'UmfrageWerte berechnung'!$A:$A, 0), MATCH($K14, 'UmfrageWerte berechnung'!$1:$1, 0))</f>
        <v>1.25</v>
      </c>
      <c r="Q14" s="86">
        <f>(P14^2)*N14</f>
        <v>4.6875</v>
      </c>
      <c r="R14" s="84">
        <f t="shared" si="20"/>
        <v>3.75</v>
      </c>
      <c r="S14" s="84">
        <f t="shared" si="1"/>
        <v>1.1126961483594864</v>
      </c>
      <c r="V14" s="11"/>
      <c r="W14" s="121">
        <f>Caldera!$P13</f>
        <v>3</v>
      </c>
      <c r="X14" s="84">
        <f t="shared" si="11"/>
        <v>2.1606648199445999</v>
      </c>
      <c r="Y14" s="85">
        <f>INDEX('UmfrageWerte berechnung'!$A:$Z, MATCH(U$3, 'UmfrageWerte berechnung'!$A:$A, 0), MATCH($K14, 'UmfrageWerte berechnung'!$1:$1, 0))</f>
        <v>0.83333333333333337</v>
      </c>
      <c r="Z14" s="86">
        <f>(Y14^2)*W14</f>
        <v>2.0833333333333335</v>
      </c>
      <c r="AA14" s="84">
        <f t="shared" si="21"/>
        <v>2.5</v>
      </c>
      <c r="AB14" s="84">
        <f t="shared" si="2"/>
        <v>0.72022160664820001</v>
      </c>
      <c r="AC14" s="17"/>
      <c r="AE14" s="11"/>
      <c r="AF14" s="121">
        <f>Caldera!$P13</f>
        <v>3</v>
      </c>
      <c r="AG14" s="84">
        <f t="shared" si="14"/>
        <v>3.3375594294770217</v>
      </c>
      <c r="AH14" s="85">
        <f>INDEX('UmfrageWerte berechnung'!$A:$Z, MATCH(AD$3, 'UmfrageWerte berechnung'!$A:$A, 0), MATCH($K14, 'UmfrageWerte berechnung'!$1:$1, 0))</f>
        <v>1.3125</v>
      </c>
      <c r="AI14" s="86">
        <f>(AH14^2)*AF14</f>
        <v>5.16796875</v>
      </c>
      <c r="AJ14" s="84">
        <f t="shared" si="22"/>
        <v>3.9375</v>
      </c>
      <c r="AK14" s="84">
        <f t="shared" si="3"/>
        <v>1.1125198098256739</v>
      </c>
      <c r="AL14" s="66"/>
      <c r="AN14" s="11"/>
      <c r="AO14" s="121">
        <f>Caldera!$P13</f>
        <v>3</v>
      </c>
      <c r="AP14" s="84">
        <f t="shared" si="17"/>
        <v>3.0286103542234328</v>
      </c>
      <c r="AQ14" s="85">
        <f>INDEX('UmfrageWerte berechnung'!$A:$Z, MATCH(AM$3, 'UmfrageWerte berechnung'!$A:$A, 0), MATCH($K14, 'UmfrageWerte berechnung'!$1:$1, 0))</f>
        <v>1.1875</v>
      </c>
      <c r="AR14" s="86">
        <f>(AQ14^2)*AO14</f>
        <v>4.23046875</v>
      </c>
      <c r="AS14" s="84">
        <f t="shared" si="23"/>
        <v>3.5625</v>
      </c>
      <c r="AT14" s="84">
        <f t="shared" si="4"/>
        <v>1.0095367847411443</v>
      </c>
    </row>
    <row r="15" spans="1:46">
      <c r="B15" t="s">
        <v>475</v>
      </c>
      <c r="C15" s="78">
        <f t="shared" ref="C15:H15" si="24">SUM(C9:C14)</f>
        <v>17</v>
      </c>
      <c r="D15" s="78">
        <f t="shared" si="24"/>
        <v>15.86510886882634</v>
      </c>
      <c r="E15" s="95">
        <f t="shared" si="24"/>
        <v>6.8</v>
      </c>
      <c r="F15" s="90">
        <f t="shared" si="24"/>
        <v>21.687500000000004</v>
      </c>
      <c r="G15" s="85">
        <f t="shared" si="24"/>
        <v>19.149999999999999</v>
      </c>
      <c r="H15" s="85">
        <f t="shared" si="24"/>
        <v>5.6335634625597448</v>
      </c>
      <c r="I15" s="93"/>
      <c r="L15"/>
      <c r="M15" t="s">
        <v>475</v>
      </c>
      <c r="N15" s="78">
        <f t="shared" ref="N15:S15" si="25">SUM(N9:N14)</f>
        <v>17</v>
      </c>
      <c r="O15" s="78">
        <f t="shared" si="25"/>
        <v>18.582025677603422</v>
      </c>
      <c r="P15" s="95">
        <f t="shared" si="25"/>
        <v>7.375</v>
      </c>
      <c r="Q15" s="90">
        <f t="shared" si="25"/>
        <v>25.6484375</v>
      </c>
      <c r="R15" s="85">
        <f t="shared" si="25"/>
        <v>20.875</v>
      </c>
      <c r="S15" s="85">
        <f t="shared" si="25"/>
        <v>6.5649072753209694</v>
      </c>
      <c r="V15" t="s">
        <v>475</v>
      </c>
      <c r="W15" s="78">
        <f t="shared" ref="W15:AB15" si="26">SUM(W9:W14)</f>
        <v>17</v>
      </c>
      <c r="X15" s="78">
        <f t="shared" si="26"/>
        <v>14.044321329639899</v>
      </c>
      <c r="Y15" s="95">
        <f t="shared" si="26"/>
        <v>5.833333333333333</v>
      </c>
      <c r="Z15" s="90">
        <f t="shared" si="26"/>
        <v>16.145833333333336</v>
      </c>
      <c r="AA15" s="85">
        <f t="shared" si="26"/>
        <v>16.25</v>
      </c>
      <c r="AB15" s="85">
        <f t="shared" si="26"/>
        <v>5.0415512465373995</v>
      </c>
      <c r="AE15" t="s">
        <v>475</v>
      </c>
      <c r="AF15" s="78">
        <f t="shared" ref="AF15:AK15" si="27">SUM(AF9:AF14)</f>
        <v>17</v>
      </c>
      <c r="AG15" s="78">
        <f t="shared" si="27"/>
        <v>19.018791034638902</v>
      </c>
      <c r="AH15" s="95">
        <f t="shared" si="27"/>
        <v>7.875</v>
      </c>
      <c r="AI15" s="90">
        <f t="shared" si="27"/>
        <v>29.78515625</v>
      </c>
      <c r="AJ15" s="85">
        <f t="shared" si="27"/>
        <v>22.4375</v>
      </c>
      <c r="AK15" s="85">
        <f t="shared" si="27"/>
        <v>6.6751188589540424</v>
      </c>
      <c r="AL15" s="66"/>
      <c r="AN15" t="s">
        <v>475</v>
      </c>
      <c r="AO15" s="78">
        <f t="shared" ref="AO15:AT15" si="28">SUM(AO9:AO14)</f>
        <v>17</v>
      </c>
      <c r="AP15" s="78">
        <f t="shared" si="28"/>
        <v>16.949591280653951</v>
      </c>
      <c r="AQ15" s="95">
        <f t="shared" si="28"/>
        <v>7</v>
      </c>
      <c r="AR15" s="90">
        <f t="shared" si="28"/>
        <v>23.48046875</v>
      </c>
      <c r="AS15" s="85">
        <f t="shared" si="28"/>
        <v>19.9375</v>
      </c>
      <c r="AT15" s="85">
        <f t="shared" si="28"/>
        <v>5.9509536784741144</v>
      </c>
    </row>
    <row r="16" spans="1:46">
      <c r="B16" t="s">
        <v>476</v>
      </c>
      <c r="C16" s="87">
        <v>18</v>
      </c>
      <c r="D16" s="87">
        <f>SUM(D9:D14)</f>
        <v>15.86510886882634</v>
      </c>
      <c r="E16" s="96">
        <f>COUNT(E9:E14)*5</f>
        <v>30</v>
      </c>
      <c r="F16" s="89">
        <f>C16*5^2</f>
        <v>450</v>
      </c>
      <c r="G16" s="87">
        <f>C16*1.5</f>
        <v>27</v>
      </c>
      <c r="H16" s="87"/>
      <c r="I16" s="93"/>
      <c r="L16"/>
      <c r="M16" t="s">
        <v>476</v>
      </c>
      <c r="N16" s="87">
        <v>18</v>
      </c>
      <c r="O16" s="87">
        <f>SUM(O9:O14)</f>
        <v>18.582025677603422</v>
      </c>
      <c r="P16" s="96">
        <f>COUNT(P9:P14)*5</f>
        <v>30</v>
      </c>
      <c r="Q16" s="89">
        <f>N16*5^2</f>
        <v>450</v>
      </c>
      <c r="R16" s="87">
        <f>N16*1.5</f>
        <v>27</v>
      </c>
      <c r="S16" s="87"/>
      <c r="V16" t="s">
        <v>476</v>
      </c>
      <c r="W16" s="87">
        <v>18</v>
      </c>
      <c r="X16" s="87">
        <f>SUM(X9:X14)</f>
        <v>14.044321329639899</v>
      </c>
      <c r="Y16" s="96">
        <f>COUNT(Y9:Y14)*5</f>
        <v>30</v>
      </c>
      <c r="Z16" s="89">
        <f>W16*5^2</f>
        <v>450</v>
      </c>
      <c r="AA16" s="87">
        <f>W16*1.5</f>
        <v>27</v>
      </c>
      <c r="AB16" s="87"/>
      <c r="AE16" t="s">
        <v>476</v>
      </c>
      <c r="AF16" s="87">
        <v>18</v>
      </c>
      <c r="AG16" s="87">
        <f>SUM(AG9:AG14)</f>
        <v>19.018791034638902</v>
      </c>
      <c r="AH16" s="96">
        <f>COUNT(AH9:AH14)*5</f>
        <v>30</v>
      </c>
      <c r="AI16" s="89">
        <f>AF16*5^2</f>
        <v>450</v>
      </c>
      <c r="AJ16" s="87">
        <f>AF16*1.5</f>
        <v>27</v>
      </c>
      <c r="AK16" s="87"/>
      <c r="AL16" s="93"/>
      <c r="AN16" t="s">
        <v>476</v>
      </c>
      <c r="AO16" s="87">
        <v>18</v>
      </c>
      <c r="AP16" s="87">
        <f>SUM(AP9:AP14)</f>
        <v>16.949591280653951</v>
      </c>
      <c r="AQ16" s="96">
        <f>COUNT(AQ9:AQ14)*5</f>
        <v>30</v>
      </c>
      <c r="AR16" s="89">
        <f>AO16*5^2</f>
        <v>450</v>
      </c>
      <c r="AS16" s="87">
        <f>AO16*1.5</f>
        <v>27</v>
      </c>
      <c r="AT16" s="87"/>
    </row>
    <row r="17" spans="1:46">
      <c r="C17" s="57"/>
      <c r="D17" s="86"/>
      <c r="H17" s="84"/>
      <c r="I17" s="93"/>
      <c r="L17"/>
      <c r="N17" s="57"/>
      <c r="O17" s="86"/>
      <c r="P17" s="93"/>
      <c r="Q17" s="86"/>
      <c r="R17" s="84"/>
      <c r="S17" s="84"/>
      <c r="W17" s="57"/>
      <c r="X17" s="86"/>
      <c r="Y17" s="93"/>
      <c r="Z17" s="86"/>
      <c r="AA17" s="84"/>
      <c r="AB17" s="84"/>
      <c r="AF17" s="57"/>
      <c r="AG17" s="86"/>
      <c r="AH17" s="93"/>
      <c r="AI17" s="86"/>
      <c r="AJ17" s="84"/>
      <c r="AK17" s="84"/>
      <c r="AL17" s="57"/>
      <c r="AO17" s="57"/>
      <c r="AP17" s="86"/>
      <c r="AQ17" s="93"/>
      <c r="AR17" s="86"/>
      <c r="AS17" s="84"/>
      <c r="AT17" s="84"/>
    </row>
    <row r="18" spans="1:46">
      <c r="C18" s="57"/>
      <c r="D18" s="86"/>
      <c r="H18" s="84"/>
      <c r="I18" s="93"/>
      <c r="L18"/>
      <c r="N18" s="57"/>
      <c r="O18" s="86"/>
      <c r="P18" s="93"/>
      <c r="Q18" s="86"/>
      <c r="R18" s="84"/>
      <c r="S18" s="84"/>
      <c r="W18" s="57"/>
      <c r="X18" s="86"/>
      <c r="Y18" s="93"/>
      <c r="Z18" s="86"/>
      <c r="AA18" s="84"/>
      <c r="AB18" s="84"/>
      <c r="AF18" s="57"/>
      <c r="AG18" s="86"/>
      <c r="AH18" s="93"/>
      <c r="AI18" s="86"/>
      <c r="AJ18" s="84"/>
      <c r="AK18" s="84"/>
      <c r="AL18" s="57"/>
      <c r="AO18" s="57"/>
      <c r="AP18" s="86"/>
      <c r="AQ18" s="93"/>
      <c r="AR18" s="86"/>
      <c r="AS18" s="84"/>
      <c r="AT18" s="84"/>
    </row>
    <row r="19" spans="1:46">
      <c r="C19" s="57"/>
      <c r="D19" s="86"/>
      <c r="H19" s="84"/>
      <c r="I19" s="93"/>
      <c r="L19"/>
      <c r="N19" s="57"/>
      <c r="O19" s="86"/>
      <c r="P19" s="93"/>
      <c r="Q19" s="86"/>
      <c r="R19" s="84"/>
      <c r="S19" s="84"/>
      <c r="W19" s="57"/>
      <c r="X19" s="86"/>
      <c r="Y19" s="93"/>
      <c r="Z19" s="86"/>
      <c r="AA19" s="84"/>
      <c r="AB19" s="84"/>
      <c r="AF19" s="57"/>
      <c r="AG19" s="86"/>
      <c r="AH19" s="93"/>
      <c r="AI19" s="86"/>
      <c r="AJ19" s="84"/>
      <c r="AK19" s="84"/>
      <c r="AL19" s="57"/>
      <c r="AO19" s="57"/>
      <c r="AP19" s="86"/>
      <c r="AQ19" s="93"/>
      <c r="AR19" s="86"/>
      <c r="AS19" s="84"/>
      <c r="AT19" s="84"/>
    </row>
    <row r="20" spans="1:46" ht="21">
      <c r="A20" s="19" t="s">
        <v>20</v>
      </c>
      <c r="B20" s="16"/>
      <c r="C20" s="120">
        <f>Caldera!$P16</f>
        <v>2</v>
      </c>
      <c r="D20" s="95">
        <f t="shared" si="5"/>
        <v>1.9883165161975567</v>
      </c>
      <c r="E20" s="90">
        <f>INDEX('UmfrageWerte berechnung'!$A:$Z, MATCH(A$3, 'UmfrageWerte berechnung'!$A:$A, 0), MATCH($K20, 'UmfrageWerte berechnung'!$1:$1, 0))</f>
        <v>1.2</v>
      </c>
      <c r="F20" s="85">
        <f t="shared" si="6"/>
        <v>2.88</v>
      </c>
      <c r="G20" s="85">
        <f t="shared" si="7"/>
        <v>2.4</v>
      </c>
      <c r="H20" s="85">
        <f t="shared" ref="H20:H26" si="29">E20/(H$120/H$119)</f>
        <v>0.99415825809877834</v>
      </c>
      <c r="I20" s="93"/>
      <c r="K20" s="93" t="s">
        <v>228</v>
      </c>
      <c r="L20" s="19" t="s">
        <v>20</v>
      </c>
      <c r="M20" s="16"/>
      <c r="N20" s="120">
        <f>Caldera!$P16</f>
        <v>2</v>
      </c>
      <c r="O20" s="95">
        <f t="shared" ref="O20:O26" si="30">S20*N20</f>
        <v>2.3366619115549216</v>
      </c>
      <c r="P20" s="90">
        <f>INDEX('UmfrageWerte berechnung'!$A:$Z, MATCH(L$3, 'UmfrageWerte berechnung'!$A:$A, 0), MATCH($K20, 'UmfrageWerte berechnung'!$1:$1, 0))</f>
        <v>1.3125</v>
      </c>
      <c r="Q20" s="85">
        <f t="shared" ref="Q20:Q26" si="31">(P20^2)*N20</f>
        <v>3.4453125</v>
      </c>
      <c r="R20" s="85">
        <f t="shared" ref="R20:R26" si="32">P20*N20</f>
        <v>2.625</v>
      </c>
      <c r="S20" s="85">
        <f t="shared" ref="S20:S26" si="33">P20/(S$120/S$119)</f>
        <v>1.1683309557774608</v>
      </c>
      <c r="T20" s="19"/>
      <c r="U20" s="19" t="s">
        <v>20</v>
      </c>
      <c r="V20" s="16"/>
      <c r="W20" s="120">
        <f>Caldera!$P16</f>
        <v>2</v>
      </c>
      <c r="X20" s="95">
        <f t="shared" ref="X20:X26" si="34">AB20*W20</f>
        <v>2.3047091412742398</v>
      </c>
      <c r="Y20" s="90">
        <f>INDEX('UmfrageWerte berechnung'!$A:$Z, MATCH(U$3, 'UmfrageWerte berechnung'!$A:$A, 0), MATCH($K20, 'UmfrageWerte berechnung'!$1:$1, 0))</f>
        <v>1.3333333333333333</v>
      </c>
      <c r="Z20" s="85">
        <f t="shared" ref="Z20:Z26" si="35">(Y20^2)*W20</f>
        <v>3.5555555555555554</v>
      </c>
      <c r="AA20" s="85">
        <f t="shared" ref="AA20:AA26" si="36">Y20*W20</f>
        <v>2.6666666666666665</v>
      </c>
      <c r="AB20" s="85">
        <f t="shared" ref="AB20:AB26" si="37">Y20/(AB$120/AB$119)</f>
        <v>1.1523545706371199</v>
      </c>
      <c r="AD20" s="19" t="s">
        <v>20</v>
      </c>
      <c r="AE20" s="16"/>
      <c r="AF20" s="120">
        <f>Caldera!$P16</f>
        <v>2</v>
      </c>
      <c r="AG20" s="95">
        <f t="shared" ref="AG20:AG26" si="38">AK20*AF20</f>
        <v>2.0131310844464574</v>
      </c>
      <c r="AH20" s="90">
        <f>INDEX('UmfrageWerte berechnung'!$A:$Z, MATCH(AD$3, 'UmfrageWerte berechnung'!$A:$A, 0), MATCH($K20, 'UmfrageWerte berechnung'!$1:$1, 0))</f>
        <v>1.1875</v>
      </c>
      <c r="AI20" s="85">
        <f t="shared" ref="AI20:AI26" si="39">(AH20^2)*AF20</f>
        <v>2.8203125</v>
      </c>
      <c r="AJ20" s="85">
        <f t="shared" ref="AJ20:AJ26" si="40">AH20*AF20</f>
        <v>2.375</v>
      </c>
      <c r="AK20" s="85">
        <f t="shared" ref="AK20:AK26" si="41">AH20/(AK$120/AK$119)</f>
        <v>1.0065655422232287</v>
      </c>
      <c r="AL20" s="66"/>
      <c r="AM20" s="19" t="s">
        <v>20</v>
      </c>
      <c r="AN20" s="16"/>
      <c r="AO20" s="120">
        <f>Caldera!$P16</f>
        <v>2</v>
      </c>
      <c r="AP20" s="95">
        <f t="shared" ref="AP20:AP26" si="42">AT20*AO20</f>
        <v>2.0190735694822886</v>
      </c>
      <c r="AQ20" s="90">
        <f>INDEX('UmfrageWerte berechnung'!$A:$Z, MATCH(AM$3, 'UmfrageWerte berechnung'!$A:$A, 0), MATCH($K20, 'UmfrageWerte berechnung'!$1:$1, 0))</f>
        <v>1.1875</v>
      </c>
      <c r="AR20" s="85">
        <f t="shared" ref="AR20:AR26" si="43">(AQ20^2)*AO20</f>
        <v>2.8203125</v>
      </c>
      <c r="AS20" s="85">
        <f t="shared" ref="AS20:AS26" si="44">AQ20*AO20</f>
        <v>2.375</v>
      </c>
      <c r="AT20" s="85">
        <f t="shared" ref="AT20:AT26" si="45">AQ20/(AT$120/AT$119)</f>
        <v>1.0095367847411443</v>
      </c>
    </row>
    <row r="21" spans="1:46">
      <c r="B21" s="10"/>
      <c r="C21" s="121">
        <f>Caldera!$P17</f>
        <v>3</v>
      </c>
      <c r="D21" s="93">
        <f t="shared" si="5"/>
        <v>2.9824747742963349</v>
      </c>
      <c r="E21" s="86">
        <f>INDEX('UmfrageWerte berechnung'!$A:$Z, MATCH(A$3, 'UmfrageWerte berechnung'!$A:$A, 0), MATCH($K21, 'UmfrageWerte berechnung'!$1:$1, 0))</f>
        <v>1.2</v>
      </c>
      <c r="F21" s="84">
        <f t="shared" si="6"/>
        <v>4.32</v>
      </c>
      <c r="G21" s="84">
        <f t="shared" si="7"/>
        <v>3.5999999999999996</v>
      </c>
      <c r="H21" s="84">
        <f t="shared" si="29"/>
        <v>0.99415825809877834</v>
      </c>
      <c r="I21" s="93"/>
      <c r="K21" s="93" t="s">
        <v>228</v>
      </c>
      <c r="L21"/>
      <c r="M21" s="10"/>
      <c r="N21" s="121">
        <f>Caldera!$P17</f>
        <v>3</v>
      </c>
      <c r="O21" s="93">
        <f t="shared" si="30"/>
        <v>3.5049928673323825</v>
      </c>
      <c r="P21" s="86">
        <f>INDEX('UmfrageWerte berechnung'!$A:$Z, MATCH(L$3, 'UmfrageWerte berechnung'!$A:$A, 0), MATCH($K21, 'UmfrageWerte berechnung'!$1:$1, 0))</f>
        <v>1.3125</v>
      </c>
      <c r="Q21" s="84">
        <f t="shared" si="31"/>
        <v>5.16796875</v>
      </c>
      <c r="R21" s="84">
        <f t="shared" si="32"/>
        <v>3.9375</v>
      </c>
      <c r="S21" s="84">
        <f t="shared" si="33"/>
        <v>1.1683309557774608</v>
      </c>
      <c r="V21" s="10"/>
      <c r="W21" s="121">
        <f>Caldera!$P17</f>
        <v>3</v>
      </c>
      <c r="X21" s="93">
        <f t="shared" si="34"/>
        <v>3.4570637119113599</v>
      </c>
      <c r="Y21" s="86">
        <f>INDEX('UmfrageWerte berechnung'!$A:$Z, MATCH(U$3, 'UmfrageWerte berechnung'!$A:$A, 0), MATCH($K21, 'UmfrageWerte berechnung'!$1:$1, 0))</f>
        <v>1.3333333333333333</v>
      </c>
      <c r="Z21" s="84">
        <f t="shared" si="35"/>
        <v>5.333333333333333</v>
      </c>
      <c r="AA21" s="84">
        <f t="shared" si="36"/>
        <v>4</v>
      </c>
      <c r="AB21" s="84">
        <f t="shared" si="37"/>
        <v>1.1523545706371199</v>
      </c>
      <c r="AE21" s="10"/>
      <c r="AF21" s="121">
        <f>Caldera!$P17</f>
        <v>3</v>
      </c>
      <c r="AG21" s="93">
        <f t="shared" si="38"/>
        <v>3.0196966266696861</v>
      </c>
      <c r="AH21" s="86">
        <f>INDEX('UmfrageWerte berechnung'!$A:$Z, MATCH(AD$3, 'UmfrageWerte berechnung'!$A:$A, 0), MATCH($K21, 'UmfrageWerte berechnung'!$1:$1, 0))</f>
        <v>1.1875</v>
      </c>
      <c r="AI21" s="84">
        <f t="shared" si="39"/>
        <v>4.23046875</v>
      </c>
      <c r="AJ21" s="84">
        <f t="shared" si="40"/>
        <v>3.5625</v>
      </c>
      <c r="AK21" s="84">
        <f t="shared" si="41"/>
        <v>1.0065655422232287</v>
      </c>
      <c r="AL21" s="66"/>
      <c r="AN21" s="10"/>
      <c r="AO21" s="121">
        <f>Caldera!$P17</f>
        <v>3</v>
      </c>
      <c r="AP21" s="93">
        <f t="shared" si="42"/>
        <v>3.0286103542234328</v>
      </c>
      <c r="AQ21" s="86">
        <f>INDEX('UmfrageWerte berechnung'!$A:$Z, MATCH(AM$3, 'UmfrageWerte berechnung'!$A:$A, 0), MATCH($K21, 'UmfrageWerte berechnung'!$1:$1, 0))</f>
        <v>1.1875</v>
      </c>
      <c r="AR21" s="84">
        <f t="shared" si="43"/>
        <v>4.23046875</v>
      </c>
      <c r="AS21" s="84">
        <f t="shared" si="44"/>
        <v>3.5625</v>
      </c>
      <c r="AT21" s="84">
        <f t="shared" si="45"/>
        <v>1.0095367847411443</v>
      </c>
    </row>
    <row r="22" spans="1:46">
      <c r="B22" s="10"/>
      <c r="C22" s="121">
        <f>Caldera!$P18</f>
        <v>2</v>
      </c>
      <c r="D22" s="93">
        <f t="shared" si="5"/>
        <v>1.9883165161975567</v>
      </c>
      <c r="E22" s="86">
        <f>INDEX('UmfrageWerte berechnung'!$A:$Z, MATCH(A$3, 'UmfrageWerte berechnung'!$A:$A, 0), MATCH($K22, 'UmfrageWerte berechnung'!$1:$1, 0))</f>
        <v>1.2</v>
      </c>
      <c r="F22" s="84">
        <f t="shared" si="6"/>
        <v>2.88</v>
      </c>
      <c r="G22" s="84">
        <f t="shared" si="7"/>
        <v>2.4</v>
      </c>
      <c r="H22" s="84">
        <f t="shared" si="29"/>
        <v>0.99415825809877834</v>
      </c>
      <c r="I22" s="93"/>
      <c r="K22" s="93" t="s">
        <v>228</v>
      </c>
      <c r="L22"/>
      <c r="M22" s="10"/>
      <c r="N22" s="121">
        <f>Caldera!$P18</f>
        <v>2</v>
      </c>
      <c r="O22" s="93">
        <f t="shared" si="30"/>
        <v>2.3366619115549216</v>
      </c>
      <c r="P22" s="86">
        <f>INDEX('UmfrageWerte berechnung'!$A:$Z, MATCH(L$3, 'UmfrageWerte berechnung'!$A:$A, 0), MATCH($K22, 'UmfrageWerte berechnung'!$1:$1, 0))</f>
        <v>1.3125</v>
      </c>
      <c r="Q22" s="84">
        <f t="shared" si="31"/>
        <v>3.4453125</v>
      </c>
      <c r="R22" s="84">
        <f t="shared" si="32"/>
        <v>2.625</v>
      </c>
      <c r="S22" s="84">
        <f t="shared" si="33"/>
        <v>1.1683309557774608</v>
      </c>
      <c r="V22" s="10"/>
      <c r="W22" s="121">
        <f>Caldera!$P18</f>
        <v>2</v>
      </c>
      <c r="X22" s="93">
        <f t="shared" si="34"/>
        <v>2.3047091412742398</v>
      </c>
      <c r="Y22" s="86">
        <f>INDEX('UmfrageWerte berechnung'!$A:$Z, MATCH(U$3, 'UmfrageWerte berechnung'!$A:$A, 0), MATCH($K22, 'UmfrageWerte berechnung'!$1:$1, 0))</f>
        <v>1.3333333333333333</v>
      </c>
      <c r="Z22" s="84">
        <f t="shared" si="35"/>
        <v>3.5555555555555554</v>
      </c>
      <c r="AA22" s="84">
        <f t="shared" si="36"/>
        <v>2.6666666666666665</v>
      </c>
      <c r="AB22" s="84">
        <f t="shared" si="37"/>
        <v>1.1523545706371199</v>
      </c>
      <c r="AE22" s="10"/>
      <c r="AF22" s="121">
        <f>Caldera!$P18</f>
        <v>2</v>
      </c>
      <c r="AG22" s="93">
        <f t="shared" si="38"/>
        <v>2.0131310844464574</v>
      </c>
      <c r="AH22" s="86">
        <f>INDEX('UmfrageWerte berechnung'!$A:$Z, MATCH(AD$3, 'UmfrageWerte berechnung'!$A:$A, 0), MATCH($K22, 'UmfrageWerte berechnung'!$1:$1, 0))</f>
        <v>1.1875</v>
      </c>
      <c r="AI22" s="84">
        <f t="shared" si="39"/>
        <v>2.8203125</v>
      </c>
      <c r="AJ22" s="84">
        <f t="shared" si="40"/>
        <v>2.375</v>
      </c>
      <c r="AK22" s="84">
        <f t="shared" si="41"/>
        <v>1.0065655422232287</v>
      </c>
      <c r="AL22" s="66"/>
      <c r="AN22" s="10"/>
      <c r="AO22" s="121">
        <f>Caldera!$P18</f>
        <v>2</v>
      </c>
      <c r="AP22" s="93">
        <f t="shared" si="42"/>
        <v>2.0190735694822886</v>
      </c>
      <c r="AQ22" s="86">
        <f>INDEX('UmfrageWerte berechnung'!$A:$Z, MATCH(AM$3, 'UmfrageWerte berechnung'!$A:$A, 0), MATCH($K22, 'UmfrageWerte berechnung'!$1:$1, 0))</f>
        <v>1.1875</v>
      </c>
      <c r="AR22" s="84">
        <f t="shared" si="43"/>
        <v>2.8203125</v>
      </c>
      <c r="AS22" s="84">
        <f t="shared" si="44"/>
        <v>2.375</v>
      </c>
      <c r="AT22" s="84">
        <f t="shared" si="45"/>
        <v>1.0095367847411443</v>
      </c>
    </row>
    <row r="23" spans="1:46">
      <c r="B23" s="10"/>
      <c r="C23" s="121">
        <f>Caldera!$P19</f>
        <v>2</v>
      </c>
      <c r="D23" s="93">
        <f t="shared" si="5"/>
        <v>1.9883165161975567</v>
      </c>
      <c r="E23" s="86">
        <f>INDEX('UmfrageWerte berechnung'!$A:$Z, MATCH(A$3, 'UmfrageWerte berechnung'!$A:$A, 0), MATCH($K23, 'UmfrageWerte berechnung'!$1:$1, 0))</f>
        <v>1.2</v>
      </c>
      <c r="F23" s="84">
        <f t="shared" si="6"/>
        <v>2.88</v>
      </c>
      <c r="G23" s="84">
        <f t="shared" si="7"/>
        <v>2.4</v>
      </c>
      <c r="H23" s="84">
        <f t="shared" si="29"/>
        <v>0.99415825809877834</v>
      </c>
      <c r="I23" s="93"/>
      <c r="K23" s="93" t="s">
        <v>228</v>
      </c>
      <c r="L23"/>
      <c r="M23" s="10"/>
      <c r="N23" s="121">
        <f>Caldera!$P19</f>
        <v>2</v>
      </c>
      <c r="O23" s="93">
        <f t="shared" si="30"/>
        <v>2.3366619115549216</v>
      </c>
      <c r="P23" s="86">
        <f>INDEX('UmfrageWerte berechnung'!$A:$Z, MATCH(L$3, 'UmfrageWerte berechnung'!$A:$A, 0), MATCH($K23, 'UmfrageWerte berechnung'!$1:$1, 0))</f>
        <v>1.3125</v>
      </c>
      <c r="Q23" s="84">
        <f t="shared" si="31"/>
        <v>3.4453125</v>
      </c>
      <c r="R23" s="84">
        <f t="shared" si="32"/>
        <v>2.625</v>
      </c>
      <c r="S23" s="84">
        <f t="shared" si="33"/>
        <v>1.1683309557774608</v>
      </c>
      <c r="V23" s="10"/>
      <c r="W23" s="121">
        <f>Caldera!$P19</f>
        <v>2</v>
      </c>
      <c r="X23" s="93">
        <f t="shared" si="34"/>
        <v>2.3047091412742398</v>
      </c>
      <c r="Y23" s="86">
        <f>INDEX('UmfrageWerte berechnung'!$A:$Z, MATCH(U$3, 'UmfrageWerte berechnung'!$A:$A, 0), MATCH($K23, 'UmfrageWerte berechnung'!$1:$1, 0))</f>
        <v>1.3333333333333333</v>
      </c>
      <c r="Z23" s="84">
        <f t="shared" si="35"/>
        <v>3.5555555555555554</v>
      </c>
      <c r="AA23" s="84">
        <f t="shared" si="36"/>
        <v>2.6666666666666665</v>
      </c>
      <c r="AB23" s="84">
        <f t="shared" si="37"/>
        <v>1.1523545706371199</v>
      </c>
      <c r="AE23" s="10"/>
      <c r="AF23" s="121">
        <f>Caldera!$P19</f>
        <v>2</v>
      </c>
      <c r="AG23" s="93">
        <f t="shared" si="38"/>
        <v>2.0131310844464574</v>
      </c>
      <c r="AH23" s="86">
        <f>INDEX('UmfrageWerte berechnung'!$A:$Z, MATCH(AD$3, 'UmfrageWerte berechnung'!$A:$A, 0), MATCH($K23, 'UmfrageWerte berechnung'!$1:$1, 0))</f>
        <v>1.1875</v>
      </c>
      <c r="AI23" s="84">
        <f t="shared" si="39"/>
        <v>2.8203125</v>
      </c>
      <c r="AJ23" s="84">
        <f t="shared" si="40"/>
        <v>2.375</v>
      </c>
      <c r="AK23" s="84">
        <f t="shared" si="41"/>
        <v>1.0065655422232287</v>
      </c>
      <c r="AL23" s="66"/>
      <c r="AN23" s="10"/>
      <c r="AO23" s="121">
        <f>Caldera!$P19</f>
        <v>2</v>
      </c>
      <c r="AP23" s="93">
        <f t="shared" si="42"/>
        <v>2.0190735694822886</v>
      </c>
      <c r="AQ23" s="86">
        <f>INDEX('UmfrageWerte berechnung'!$A:$Z, MATCH(AM$3, 'UmfrageWerte berechnung'!$A:$A, 0), MATCH($K23, 'UmfrageWerte berechnung'!$1:$1, 0))</f>
        <v>1.1875</v>
      </c>
      <c r="AR23" s="84">
        <f t="shared" si="43"/>
        <v>2.8203125</v>
      </c>
      <c r="AS23" s="84">
        <f t="shared" si="44"/>
        <v>2.375</v>
      </c>
      <c r="AT23" s="84">
        <f t="shared" si="45"/>
        <v>1.0095367847411443</v>
      </c>
    </row>
    <row r="24" spans="1:46">
      <c r="B24" s="4"/>
      <c r="C24" s="121">
        <f>Caldera!$P20</f>
        <v>2</v>
      </c>
      <c r="D24" s="93">
        <f t="shared" si="5"/>
        <v>1.9883165161975567</v>
      </c>
      <c r="E24" s="86">
        <f>INDEX('UmfrageWerte berechnung'!$A:$Z, MATCH(A$3, 'UmfrageWerte berechnung'!$A:$A, 0), MATCH($K24, 'UmfrageWerte berechnung'!$1:$1, 0))</f>
        <v>1.2</v>
      </c>
      <c r="F24" s="84">
        <f t="shared" si="6"/>
        <v>2.88</v>
      </c>
      <c r="G24" s="84">
        <f t="shared" si="7"/>
        <v>2.4</v>
      </c>
      <c r="H24" s="84">
        <f t="shared" si="29"/>
        <v>0.99415825809877834</v>
      </c>
      <c r="I24" s="93"/>
      <c r="K24" s="93" t="s">
        <v>228</v>
      </c>
      <c r="L24"/>
      <c r="M24" s="4"/>
      <c r="N24" s="121">
        <f>Caldera!$P20</f>
        <v>2</v>
      </c>
      <c r="O24" s="93">
        <f t="shared" si="30"/>
        <v>2.3366619115549216</v>
      </c>
      <c r="P24" s="86">
        <f>INDEX('UmfrageWerte berechnung'!$A:$Z, MATCH(L$3, 'UmfrageWerte berechnung'!$A:$A, 0), MATCH($K24, 'UmfrageWerte berechnung'!$1:$1, 0))</f>
        <v>1.3125</v>
      </c>
      <c r="Q24" s="84">
        <f t="shared" si="31"/>
        <v>3.4453125</v>
      </c>
      <c r="R24" s="84">
        <f t="shared" si="32"/>
        <v>2.625</v>
      </c>
      <c r="S24" s="84">
        <f t="shared" si="33"/>
        <v>1.1683309557774608</v>
      </c>
      <c r="V24" s="4"/>
      <c r="W24" s="121">
        <f>Caldera!$P20</f>
        <v>2</v>
      </c>
      <c r="X24" s="93">
        <f t="shared" si="34"/>
        <v>2.3047091412742398</v>
      </c>
      <c r="Y24" s="86">
        <f>INDEX('UmfrageWerte berechnung'!$A:$Z, MATCH(U$3, 'UmfrageWerte berechnung'!$A:$A, 0), MATCH($K24, 'UmfrageWerte berechnung'!$1:$1, 0))</f>
        <v>1.3333333333333333</v>
      </c>
      <c r="Z24" s="84">
        <f t="shared" si="35"/>
        <v>3.5555555555555554</v>
      </c>
      <c r="AA24" s="84">
        <f t="shared" si="36"/>
        <v>2.6666666666666665</v>
      </c>
      <c r="AB24" s="84">
        <f t="shared" si="37"/>
        <v>1.1523545706371199</v>
      </c>
      <c r="AE24" s="4"/>
      <c r="AF24" s="121">
        <f>Caldera!$P20</f>
        <v>2</v>
      </c>
      <c r="AG24" s="93">
        <f t="shared" si="38"/>
        <v>2.0131310844464574</v>
      </c>
      <c r="AH24" s="86">
        <f>INDEX('UmfrageWerte berechnung'!$A:$Z, MATCH(AD$3, 'UmfrageWerte berechnung'!$A:$A, 0), MATCH($K24, 'UmfrageWerte berechnung'!$1:$1, 0))</f>
        <v>1.1875</v>
      </c>
      <c r="AI24" s="84">
        <f t="shared" si="39"/>
        <v>2.8203125</v>
      </c>
      <c r="AJ24" s="84">
        <f t="shared" si="40"/>
        <v>2.375</v>
      </c>
      <c r="AK24" s="84">
        <f t="shared" si="41"/>
        <v>1.0065655422232287</v>
      </c>
      <c r="AL24" s="66"/>
      <c r="AN24" s="4"/>
      <c r="AO24" s="121">
        <f>Caldera!$P20</f>
        <v>2</v>
      </c>
      <c r="AP24" s="93">
        <f t="shared" si="42"/>
        <v>2.0190735694822886</v>
      </c>
      <c r="AQ24" s="86">
        <f>INDEX('UmfrageWerte berechnung'!$A:$Z, MATCH(AM$3, 'UmfrageWerte berechnung'!$A:$A, 0), MATCH($K24, 'UmfrageWerte berechnung'!$1:$1, 0))</f>
        <v>1.1875</v>
      </c>
      <c r="AR24" s="84">
        <f t="shared" si="43"/>
        <v>2.8203125</v>
      </c>
      <c r="AS24" s="84">
        <f t="shared" si="44"/>
        <v>2.375</v>
      </c>
      <c r="AT24" s="84">
        <f t="shared" si="45"/>
        <v>1.0095367847411443</v>
      </c>
    </row>
    <row r="25" spans="1:46">
      <c r="B25" s="4"/>
      <c r="C25" s="121">
        <f>Caldera!$P21</f>
        <v>2</v>
      </c>
      <c r="D25" s="84">
        <f t="shared" si="5"/>
        <v>0</v>
      </c>
      <c r="E25" s="84"/>
      <c r="F25" s="86">
        <f t="shared" si="6"/>
        <v>0</v>
      </c>
      <c r="G25" s="84">
        <f t="shared" si="7"/>
        <v>0</v>
      </c>
      <c r="H25" s="84">
        <f t="shared" si="29"/>
        <v>0</v>
      </c>
      <c r="I25" s="93"/>
      <c r="K25" s="93">
        <v>0</v>
      </c>
      <c r="L25"/>
      <c r="M25" s="4"/>
      <c r="N25" s="122">
        <f>Caldera!$P21</f>
        <v>2</v>
      </c>
      <c r="O25" s="84">
        <f t="shared" si="30"/>
        <v>0</v>
      </c>
      <c r="P25" s="84"/>
      <c r="Q25" s="86">
        <f t="shared" si="31"/>
        <v>0</v>
      </c>
      <c r="R25" s="84">
        <f t="shared" si="32"/>
        <v>0</v>
      </c>
      <c r="S25" s="84">
        <f t="shared" si="33"/>
        <v>0</v>
      </c>
      <c r="V25" s="4"/>
      <c r="W25" s="122">
        <f>Caldera!$P21</f>
        <v>2</v>
      </c>
      <c r="X25" s="84">
        <f t="shared" si="34"/>
        <v>0</v>
      </c>
      <c r="Y25" s="84"/>
      <c r="Z25" s="86">
        <f t="shared" si="35"/>
        <v>0</v>
      </c>
      <c r="AA25" s="84">
        <f t="shared" si="36"/>
        <v>0</v>
      </c>
      <c r="AB25" s="84">
        <f t="shared" si="37"/>
        <v>0</v>
      </c>
      <c r="AE25" s="4"/>
      <c r="AF25" s="122">
        <f>Caldera!$P21</f>
        <v>2</v>
      </c>
      <c r="AG25" s="84">
        <f t="shared" si="38"/>
        <v>0</v>
      </c>
      <c r="AH25" s="84"/>
      <c r="AI25" s="86">
        <f t="shared" si="39"/>
        <v>0</v>
      </c>
      <c r="AJ25" s="84">
        <f t="shared" si="40"/>
        <v>0</v>
      </c>
      <c r="AK25" s="84">
        <f t="shared" si="41"/>
        <v>0</v>
      </c>
      <c r="AL25" s="66"/>
      <c r="AN25" s="4"/>
      <c r="AO25" s="122">
        <f>Caldera!$P21</f>
        <v>2</v>
      </c>
      <c r="AP25" s="84">
        <f t="shared" si="42"/>
        <v>0</v>
      </c>
      <c r="AQ25" s="84"/>
      <c r="AR25" s="86">
        <f t="shared" si="43"/>
        <v>0</v>
      </c>
      <c r="AS25" s="84">
        <f t="shared" si="44"/>
        <v>0</v>
      </c>
      <c r="AT25" s="84">
        <f t="shared" si="45"/>
        <v>0</v>
      </c>
    </row>
    <row r="26" spans="1:46">
      <c r="B26" s="100"/>
      <c r="C26" s="80"/>
      <c r="D26" s="84">
        <f t="shared" si="5"/>
        <v>0</v>
      </c>
      <c r="F26" s="86">
        <f t="shared" si="6"/>
        <v>0</v>
      </c>
      <c r="G26" s="84">
        <f t="shared" si="7"/>
        <v>0</v>
      </c>
      <c r="H26" s="84">
        <f t="shared" si="29"/>
        <v>0</v>
      </c>
      <c r="I26" s="93"/>
      <c r="K26" s="93">
        <v>0</v>
      </c>
      <c r="L26"/>
      <c r="M26" s="100"/>
      <c r="N26" s="80"/>
      <c r="O26" s="84">
        <f t="shared" si="30"/>
        <v>0</v>
      </c>
      <c r="P26" s="93"/>
      <c r="Q26" s="86">
        <f t="shared" si="31"/>
        <v>0</v>
      </c>
      <c r="R26" s="84">
        <f t="shared" si="32"/>
        <v>0</v>
      </c>
      <c r="S26" s="84">
        <f t="shared" si="33"/>
        <v>0</v>
      </c>
      <c r="V26" s="100"/>
      <c r="W26" s="80"/>
      <c r="X26" s="84">
        <f t="shared" si="34"/>
        <v>0</v>
      </c>
      <c r="Y26" s="93"/>
      <c r="Z26" s="86">
        <f t="shared" si="35"/>
        <v>0</v>
      </c>
      <c r="AA26" s="84">
        <f t="shared" si="36"/>
        <v>0</v>
      </c>
      <c r="AB26" s="84">
        <f t="shared" si="37"/>
        <v>0</v>
      </c>
      <c r="AC26" s="17"/>
      <c r="AE26" s="100"/>
      <c r="AF26" s="80"/>
      <c r="AG26" s="84">
        <f t="shared" si="38"/>
        <v>0</v>
      </c>
      <c r="AH26" s="93"/>
      <c r="AI26" s="86">
        <f t="shared" si="39"/>
        <v>0</v>
      </c>
      <c r="AJ26" s="84">
        <f t="shared" si="40"/>
        <v>0</v>
      </c>
      <c r="AK26" s="84">
        <f t="shared" si="41"/>
        <v>0</v>
      </c>
      <c r="AL26" s="66"/>
      <c r="AN26" s="100"/>
      <c r="AO26" s="80"/>
      <c r="AP26" s="84">
        <f t="shared" si="42"/>
        <v>0</v>
      </c>
      <c r="AQ26" s="93"/>
      <c r="AR26" s="86">
        <f t="shared" si="43"/>
        <v>0</v>
      </c>
      <c r="AS26" s="84">
        <f t="shared" si="44"/>
        <v>0</v>
      </c>
      <c r="AT26" s="84">
        <f t="shared" si="45"/>
        <v>0</v>
      </c>
    </row>
    <row r="27" spans="1:46">
      <c r="B27" t="s">
        <v>475</v>
      </c>
      <c r="C27" s="77">
        <f>SUM(C20:C25)</f>
        <v>13</v>
      </c>
      <c r="D27" s="78">
        <f>SUM(D21:D26)</f>
        <v>8.9474243228890042</v>
      </c>
      <c r="E27" s="95">
        <f>SUM(E20:E25)</f>
        <v>6</v>
      </c>
      <c r="F27" s="90">
        <f>SUM(F20:F26)</f>
        <v>15.84</v>
      </c>
      <c r="G27" s="85">
        <f>SUM(G20:G26)</f>
        <v>13.200000000000001</v>
      </c>
      <c r="H27" s="85">
        <f>SUM(H20:H26)</f>
        <v>4.9707912904938913</v>
      </c>
      <c r="I27" s="93"/>
      <c r="K27" s="93">
        <v>0</v>
      </c>
      <c r="L27"/>
      <c r="M27" t="s">
        <v>475</v>
      </c>
      <c r="N27" s="77">
        <f>SUM(N20:N25)</f>
        <v>13</v>
      </c>
      <c r="O27" s="78">
        <f>SUM(O21:O26)</f>
        <v>10.514978601997148</v>
      </c>
      <c r="P27" s="95">
        <f>SUM(P20:P25)</f>
        <v>6.5625</v>
      </c>
      <c r="Q27" s="90">
        <f>SUM(Q20:Q26)</f>
        <v>18.94921875</v>
      </c>
      <c r="R27" s="85">
        <f>SUM(R20:R26)</f>
        <v>14.4375</v>
      </c>
      <c r="S27" s="85">
        <f>SUM(S20:S26)</f>
        <v>5.8416547788873041</v>
      </c>
      <c r="V27" t="s">
        <v>475</v>
      </c>
      <c r="W27" s="77">
        <f>SUM(W20:W25)</f>
        <v>13</v>
      </c>
      <c r="X27" s="78">
        <f>SUM(X21:X26)</f>
        <v>10.371191135734078</v>
      </c>
      <c r="Y27" s="95">
        <f>SUM(Y20:Y25)</f>
        <v>6.6666666666666661</v>
      </c>
      <c r="Z27" s="90">
        <f>SUM(Z20:Z26)</f>
        <v>19.555555555555557</v>
      </c>
      <c r="AA27" s="85">
        <f>SUM(AA20:AA26)</f>
        <v>14.666666666666664</v>
      </c>
      <c r="AB27" s="85">
        <f>SUM(AB20:AB26)</f>
        <v>5.7617728531855992</v>
      </c>
      <c r="AE27" t="s">
        <v>475</v>
      </c>
      <c r="AF27" s="77">
        <f>SUM(AF20:AF25)</f>
        <v>13</v>
      </c>
      <c r="AG27" s="78">
        <f>SUM(AG21:AG26)</f>
        <v>9.0590898800090578</v>
      </c>
      <c r="AH27" s="95">
        <f>SUM(AH20:AH25)</f>
        <v>5.9375</v>
      </c>
      <c r="AI27" s="90">
        <f>SUM(AI20:AI26)</f>
        <v>15.51171875</v>
      </c>
      <c r="AJ27" s="85">
        <f>SUM(AJ20:AJ26)</f>
        <v>13.0625</v>
      </c>
      <c r="AK27" s="85">
        <f>SUM(AK20:AK26)</f>
        <v>5.032827711116143</v>
      </c>
      <c r="AL27" s="66"/>
      <c r="AN27" t="s">
        <v>475</v>
      </c>
      <c r="AO27" s="77">
        <f>SUM(AO20:AO25)</f>
        <v>13</v>
      </c>
      <c r="AP27" s="78">
        <f>SUM(AP21:AP26)</f>
        <v>9.0858310626702981</v>
      </c>
      <c r="AQ27" s="95">
        <f>SUM(AQ20:AQ25)</f>
        <v>5.9375</v>
      </c>
      <c r="AR27" s="90">
        <f>SUM(AR20:AR26)</f>
        <v>15.51171875</v>
      </c>
      <c r="AS27" s="85">
        <f>SUM(AS20:AS26)</f>
        <v>13.0625</v>
      </c>
      <c r="AT27" s="85">
        <f>SUM(AT20:AT26)</f>
        <v>5.0476839237057209</v>
      </c>
    </row>
    <row r="28" spans="1:46">
      <c r="B28" t="s">
        <v>476</v>
      </c>
      <c r="C28" s="96">
        <v>18</v>
      </c>
      <c r="D28" s="89"/>
      <c r="E28" s="96">
        <f>COUNT(E20:E26)*5</f>
        <v>25</v>
      </c>
      <c r="F28" s="89">
        <f>C28*5^2</f>
        <v>450</v>
      </c>
      <c r="G28" s="87">
        <f>C28*1.5</f>
        <v>27</v>
      </c>
      <c r="H28" s="87"/>
      <c r="I28" s="93"/>
      <c r="K28" s="93">
        <v>0</v>
      </c>
      <c r="L28"/>
      <c r="M28" t="s">
        <v>476</v>
      </c>
      <c r="N28" s="96">
        <v>18</v>
      </c>
      <c r="O28" s="89"/>
      <c r="P28" s="96">
        <f>COUNT(P20:P26)*5</f>
        <v>25</v>
      </c>
      <c r="Q28" s="89">
        <f>N28*5^2</f>
        <v>450</v>
      </c>
      <c r="R28" s="87">
        <f>N28*1.5</f>
        <v>27</v>
      </c>
      <c r="S28" s="87"/>
      <c r="V28" t="s">
        <v>476</v>
      </c>
      <c r="W28" s="96">
        <v>18</v>
      </c>
      <c r="X28" s="89"/>
      <c r="Y28" s="96">
        <f>COUNT(Y20:Y26)*5</f>
        <v>25</v>
      </c>
      <c r="Z28" s="89">
        <f>W28*5^2</f>
        <v>450</v>
      </c>
      <c r="AA28" s="87">
        <f>W28*1.5</f>
        <v>27</v>
      </c>
      <c r="AB28" s="87"/>
      <c r="AE28" t="s">
        <v>476</v>
      </c>
      <c r="AF28" s="96">
        <v>18</v>
      </c>
      <c r="AG28" s="89"/>
      <c r="AH28" s="96">
        <f>COUNT(AH20:AH26)*5</f>
        <v>25</v>
      </c>
      <c r="AI28" s="89">
        <f>AF28*5^2</f>
        <v>450</v>
      </c>
      <c r="AJ28" s="87">
        <f>AF28*1.5</f>
        <v>27</v>
      </c>
      <c r="AK28" s="87"/>
      <c r="AL28" s="93"/>
      <c r="AN28" t="s">
        <v>476</v>
      </c>
      <c r="AO28" s="96">
        <v>18</v>
      </c>
      <c r="AP28" s="89"/>
      <c r="AQ28" s="96">
        <f>COUNT(AQ20:AQ26)*5</f>
        <v>25</v>
      </c>
      <c r="AR28" s="89">
        <f>AO28*5^2</f>
        <v>450</v>
      </c>
      <c r="AS28" s="87">
        <f>AO28*1.5</f>
        <v>27</v>
      </c>
      <c r="AT28" s="87"/>
    </row>
    <row r="29" spans="1:46">
      <c r="C29" s="93"/>
      <c r="D29" s="86"/>
      <c r="E29" s="95"/>
      <c r="H29" s="84"/>
      <c r="I29" s="93"/>
      <c r="K29" s="93">
        <v>0</v>
      </c>
      <c r="L29"/>
      <c r="N29" s="93"/>
      <c r="O29" s="86"/>
      <c r="P29" s="95"/>
      <c r="Q29" s="86"/>
      <c r="R29" s="84"/>
      <c r="S29" s="84"/>
      <c r="W29" s="93"/>
      <c r="X29" s="86"/>
      <c r="Y29" s="95"/>
      <c r="Z29" s="86"/>
      <c r="AA29" s="84"/>
      <c r="AB29" s="84"/>
      <c r="AF29" s="93"/>
      <c r="AG29" s="86"/>
      <c r="AH29" s="95"/>
      <c r="AI29" s="86"/>
      <c r="AJ29" s="84"/>
      <c r="AK29" s="84"/>
      <c r="AL29" s="93"/>
      <c r="AO29" s="93"/>
      <c r="AP29" s="86"/>
      <c r="AQ29" s="95"/>
      <c r="AR29" s="86"/>
      <c r="AS29" s="84"/>
      <c r="AT29" s="84"/>
    </row>
    <row r="30" spans="1:46">
      <c r="C30" s="93"/>
      <c r="D30" s="86"/>
      <c r="H30" s="84"/>
      <c r="I30" s="93"/>
      <c r="K30" s="93">
        <v>0</v>
      </c>
      <c r="L30"/>
      <c r="N30" s="93"/>
      <c r="O30" s="86"/>
      <c r="P30" s="93"/>
      <c r="Q30" s="86"/>
      <c r="R30" s="84"/>
      <c r="S30" s="84"/>
      <c r="W30" s="93"/>
      <c r="X30" s="86"/>
      <c r="Y30" s="93"/>
      <c r="Z30" s="86"/>
      <c r="AA30" s="84"/>
      <c r="AB30" s="84"/>
      <c r="AF30" s="93"/>
      <c r="AG30" s="86"/>
      <c r="AH30" s="93"/>
      <c r="AI30" s="86"/>
      <c r="AJ30" s="84"/>
      <c r="AK30" s="84"/>
      <c r="AL30" s="93"/>
      <c r="AO30" s="93"/>
      <c r="AP30" s="86"/>
      <c r="AQ30" s="93"/>
      <c r="AR30" s="86"/>
      <c r="AS30" s="84"/>
      <c r="AT30" s="84"/>
    </row>
    <row r="31" spans="1:46">
      <c r="C31" s="93"/>
      <c r="D31" s="86"/>
      <c r="H31" s="84"/>
      <c r="I31" s="93"/>
      <c r="K31" s="93">
        <v>0</v>
      </c>
      <c r="L31"/>
      <c r="N31" s="93"/>
      <c r="O31" s="86"/>
      <c r="P31" s="93"/>
      <c r="Q31" s="86"/>
      <c r="R31" s="84"/>
      <c r="S31" s="84"/>
      <c r="W31" s="93"/>
      <c r="X31" s="86"/>
      <c r="Y31" s="93"/>
      <c r="Z31" s="86"/>
      <c r="AA31" s="84"/>
      <c r="AB31" s="84"/>
      <c r="AF31" s="93"/>
      <c r="AG31" s="86"/>
      <c r="AH31" s="93"/>
      <c r="AI31" s="86"/>
      <c r="AJ31" s="84"/>
      <c r="AK31" s="84"/>
      <c r="AL31" s="93"/>
      <c r="AO31" s="93"/>
      <c r="AP31" s="86"/>
      <c r="AQ31" s="93"/>
      <c r="AR31" s="86"/>
      <c r="AS31" s="84"/>
      <c r="AT31" s="84"/>
    </row>
    <row r="32" spans="1:46" ht="21">
      <c r="A32" s="19" t="s">
        <v>35</v>
      </c>
      <c r="B32" s="16"/>
      <c r="C32" s="120">
        <f>Caldera!$P25</f>
        <v>3</v>
      </c>
      <c r="D32" s="95">
        <f t="shared" si="5"/>
        <v>3.1067445565586826</v>
      </c>
      <c r="E32" s="90">
        <f>INDEX('UmfrageWerte berechnung'!$A:$Z, MATCH(A$3, 'UmfrageWerte berechnung'!$A:$A, 0), MATCH($K32, 'UmfrageWerte berechnung'!$1:$1, 0))</f>
        <v>1.25</v>
      </c>
      <c r="F32" s="85">
        <f t="shared" si="6"/>
        <v>4.6875</v>
      </c>
      <c r="G32" s="85">
        <f t="shared" si="7"/>
        <v>3.75</v>
      </c>
      <c r="H32" s="85">
        <f t="shared" ref="H32:H46" si="46">E32/(H$120/H$119)</f>
        <v>1.0355815188528943</v>
      </c>
      <c r="I32" s="93"/>
      <c r="K32" s="93" t="s">
        <v>231</v>
      </c>
      <c r="L32" s="19" t="s">
        <v>35</v>
      </c>
      <c r="M32" s="16"/>
      <c r="N32" s="120">
        <f>Caldera!$P25</f>
        <v>3</v>
      </c>
      <c r="O32" s="95">
        <f t="shared" ref="O32:O46" si="47">S32*N32</f>
        <v>3.3380884450784594</v>
      </c>
      <c r="P32" s="90">
        <f>INDEX('UmfrageWerte berechnung'!$A:$Z, MATCH(L$3, 'UmfrageWerte berechnung'!$A:$A, 0), MATCH($K32, 'UmfrageWerte berechnung'!$1:$1, 0))</f>
        <v>1.25</v>
      </c>
      <c r="Q32" s="85">
        <f t="shared" ref="Q32:Q46" si="48">(P32^2)*N32</f>
        <v>4.6875</v>
      </c>
      <c r="R32" s="85">
        <f t="shared" ref="R32:R46" si="49">P32*N32</f>
        <v>3.75</v>
      </c>
      <c r="S32" s="85">
        <f t="shared" ref="S32:S46" si="50">P32/(S$120/S$119)</f>
        <v>1.1126961483594864</v>
      </c>
      <c r="T32" s="19"/>
      <c r="U32" s="19" t="s">
        <v>35</v>
      </c>
      <c r="V32" s="16"/>
      <c r="W32" s="120">
        <f>Caldera!$P25</f>
        <v>3</v>
      </c>
      <c r="X32" s="95">
        <f t="shared" ref="X32:X46" si="51">AB32*W32</f>
        <v>3.0249307479224399</v>
      </c>
      <c r="Y32" s="90">
        <f>INDEX('UmfrageWerte berechnung'!$A:$Z, MATCH(U$3, 'UmfrageWerte berechnung'!$A:$A, 0), MATCH($K32, 'UmfrageWerte berechnung'!$1:$1, 0))</f>
        <v>1.1666666666666667</v>
      </c>
      <c r="Z32" s="85">
        <f t="shared" ref="Z32:Z46" si="52">(Y32^2)*W32</f>
        <v>4.0833333333333339</v>
      </c>
      <c r="AA32" s="85">
        <f t="shared" ref="AA32:AA46" si="53">Y32*W32</f>
        <v>3.5</v>
      </c>
      <c r="AB32" s="85">
        <f t="shared" ref="AB32:AB46" si="54">Y32/(AB$120/AB$119)</f>
        <v>1.00831024930748</v>
      </c>
      <c r="AD32" s="19" t="s">
        <v>35</v>
      </c>
      <c r="AE32" s="16"/>
      <c r="AF32" s="120">
        <f>Caldera!$P25</f>
        <v>3</v>
      </c>
      <c r="AG32" s="95">
        <f t="shared" ref="AG32:AG46" si="55">AK32*AF32</f>
        <v>3.1786280280733541</v>
      </c>
      <c r="AH32" s="90">
        <f>INDEX('UmfrageWerte berechnung'!$A:$Z, MATCH(AD$3, 'UmfrageWerte berechnung'!$A:$A, 0), MATCH($K32, 'UmfrageWerte berechnung'!$1:$1, 0))</f>
        <v>1.25</v>
      </c>
      <c r="AI32" s="85">
        <f t="shared" ref="AI32:AI46" si="56">(AH32^2)*AF32</f>
        <v>4.6875</v>
      </c>
      <c r="AJ32" s="85">
        <f t="shared" ref="AJ32:AJ46" si="57">AH32*AF32</f>
        <v>3.75</v>
      </c>
      <c r="AK32" s="85">
        <f t="shared" ref="AK32:AK46" si="58">AH32/(AK$120/AK$119)</f>
        <v>1.0595426760244513</v>
      </c>
      <c r="AL32" s="66"/>
      <c r="AM32" s="19" t="s">
        <v>35</v>
      </c>
      <c r="AN32" s="16"/>
      <c r="AO32" s="120">
        <f>Caldera!$P25</f>
        <v>3</v>
      </c>
      <c r="AP32" s="95">
        <f t="shared" ref="AP32:AP46" si="59">AT32*AO32</f>
        <v>3.0286103542234328</v>
      </c>
      <c r="AQ32" s="90">
        <f>INDEX('UmfrageWerte berechnung'!$A:$Z, MATCH(AM$3, 'UmfrageWerte berechnung'!$A:$A, 0), MATCH($K32, 'UmfrageWerte berechnung'!$1:$1, 0))</f>
        <v>1.1875</v>
      </c>
      <c r="AR32" s="85">
        <f t="shared" ref="AR32:AR46" si="60">(AQ32^2)*AO32</f>
        <v>4.23046875</v>
      </c>
      <c r="AS32" s="85">
        <f t="shared" ref="AS32:AS46" si="61">AQ32*AO32</f>
        <v>3.5625</v>
      </c>
      <c r="AT32" s="85">
        <f t="shared" ref="AT32:AT46" si="62">AQ32/(AT$120/AT$119)</f>
        <v>1.0095367847411443</v>
      </c>
    </row>
    <row r="33" spans="2:46">
      <c r="B33" s="10"/>
      <c r="C33" s="121">
        <f>Caldera!$P26</f>
        <v>3</v>
      </c>
      <c r="D33" s="93">
        <f t="shared" si="5"/>
        <v>3.1067445565586826</v>
      </c>
      <c r="E33" s="86">
        <f>INDEX('UmfrageWerte berechnung'!$A:$Z, MATCH(A$3, 'UmfrageWerte berechnung'!$A:$A, 0), MATCH($K33, 'UmfrageWerte berechnung'!$1:$1, 0))</f>
        <v>1.25</v>
      </c>
      <c r="F33" s="84">
        <f t="shared" si="6"/>
        <v>4.6875</v>
      </c>
      <c r="G33" s="84">
        <f t="shared" si="7"/>
        <v>3.75</v>
      </c>
      <c r="H33" s="84">
        <f t="shared" si="46"/>
        <v>1.0355815188528943</v>
      </c>
      <c r="I33" s="93"/>
      <c r="K33" s="93" t="s">
        <v>231</v>
      </c>
      <c r="L33"/>
      <c r="M33" s="10"/>
      <c r="N33" s="121">
        <f>Caldera!$P26</f>
        <v>3</v>
      </c>
      <c r="O33" s="93">
        <f t="shared" si="47"/>
        <v>3.3380884450784594</v>
      </c>
      <c r="P33" s="86">
        <f>INDEX('UmfrageWerte berechnung'!$A:$Z, MATCH(L$3, 'UmfrageWerte berechnung'!$A:$A, 0), MATCH($K33, 'UmfrageWerte berechnung'!$1:$1, 0))</f>
        <v>1.25</v>
      </c>
      <c r="Q33" s="84">
        <f t="shared" si="48"/>
        <v>4.6875</v>
      </c>
      <c r="R33" s="84">
        <f t="shared" si="49"/>
        <v>3.75</v>
      </c>
      <c r="S33" s="84">
        <f t="shared" si="50"/>
        <v>1.1126961483594864</v>
      </c>
      <c r="V33" s="10"/>
      <c r="W33" s="121">
        <f>Caldera!$P26</f>
        <v>3</v>
      </c>
      <c r="X33" s="93">
        <f t="shared" si="51"/>
        <v>3.0249307479224399</v>
      </c>
      <c r="Y33" s="86">
        <f>INDEX('UmfrageWerte berechnung'!$A:$Z, MATCH(U$3, 'UmfrageWerte berechnung'!$A:$A, 0), MATCH($K33, 'UmfrageWerte berechnung'!$1:$1, 0))</f>
        <v>1.1666666666666667</v>
      </c>
      <c r="Z33" s="84">
        <f t="shared" si="52"/>
        <v>4.0833333333333339</v>
      </c>
      <c r="AA33" s="84">
        <f t="shared" si="53"/>
        <v>3.5</v>
      </c>
      <c r="AB33" s="84">
        <f t="shared" si="54"/>
        <v>1.00831024930748</v>
      </c>
      <c r="AE33" s="10"/>
      <c r="AF33" s="121">
        <f>Caldera!$P26</f>
        <v>3</v>
      </c>
      <c r="AG33" s="93">
        <f t="shared" si="55"/>
        <v>3.1786280280733541</v>
      </c>
      <c r="AH33" s="86">
        <f>INDEX('UmfrageWerte berechnung'!$A:$Z, MATCH(AD$3, 'UmfrageWerte berechnung'!$A:$A, 0), MATCH($K33, 'UmfrageWerte berechnung'!$1:$1, 0))</f>
        <v>1.25</v>
      </c>
      <c r="AI33" s="84">
        <f t="shared" si="56"/>
        <v>4.6875</v>
      </c>
      <c r="AJ33" s="84">
        <f t="shared" si="57"/>
        <v>3.75</v>
      </c>
      <c r="AK33" s="84">
        <f t="shared" si="58"/>
        <v>1.0595426760244513</v>
      </c>
      <c r="AL33" s="66"/>
      <c r="AN33" s="10"/>
      <c r="AO33" s="121">
        <f>Caldera!$P26</f>
        <v>3</v>
      </c>
      <c r="AP33" s="93">
        <f t="shared" si="59"/>
        <v>3.0286103542234328</v>
      </c>
      <c r="AQ33" s="86">
        <f>INDEX('UmfrageWerte berechnung'!$A:$Z, MATCH(AM$3, 'UmfrageWerte berechnung'!$A:$A, 0), MATCH($K33, 'UmfrageWerte berechnung'!$1:$1, 0))</f>
        <v>1.1875</v>
      </c>
      <c r="AR33" s="84">
        <f t="shared" si="60"/>
        <v>4.23046875</v>
      </c>
      <c r="AS33" s="84">
        <f t="shared" si="61"/>
        <v>3.5625</v>
      </c>
      <c r="AT33" s="84">
        <f t="shared" si="62"/>
        <v>1.0095367847411443</v>
      </c>
    </row>
    <row r="34" spans="2:46">
      <c r="B34" s="10"/>
      <c r="C34" s="121">
        <f>Caldera!$P27</f>
        <v>3</v>
      </c>
      <c r="D34" s="93">
        <f t="shared" si="5"/>
        <v>3.1067445565586826</v>
      </c>
      <c r="E34" s="86">
        <f>INDEX('UmfrageWerte berechnung'!$A:$Z, MATCH(A$3, 'UmfrageWerte berechnung'!$A:$A, 0), MATCH($K34, 'UmfrageWerte berechnung'!$1:$1, 0))</f>
        <v>1.25</v>
      </c>
      <c r="F34" s="84">
        <f t="shared" si="6"/>
        <v>4.6875</v>
      </c>
      <c r="G34" s="84">
        <f t="shared" si="7"/>
        <v>3.75</v>
      </c>
      <c r="H34" s="84">
        <f t="shared" si="46"/>
        <v>1.0355815188528943</v>
      </c>
      <c r="I34" s="93"/>
      <c r="K34" s="93" t="s">
        <v>231</v>
      </c>
      <c r="L34"/>
      <c r="M34" s="10"/>
      <c r="N34" s="121">
        <f>Caldera!$P27</f>
        <v>3</v>
      </c>
      <c r="O34" s="93">
        <f t="shared" si="47"/>
        <v>3.3380884450784594</v>
      </c>
      <c r="P34" s="86">
        <f>INDEX('UmfrageWerte berechnung'!$A:$Z, MATCH(L$3, 'UmfrageWerte berechnung'!$A:$A, 0), MATCH($K34, 'UmfrageWerte berechnung'!$1:$1, 0))</f>
        <v>1.25</v>
      </c>
      <c r="Q34" s="84">
        <f t="shared" si="48"/>
        <v>4.6875</v>
      </c>
      <c r="R34" s="84">
        <f t="shared" si="49"/>
        <v>3.75</v>
      </c>
      <c r="S34" s="84">
        <f t="shared" si="50"/>
        <v>1.1126961483594864</v>
      </c>
      <c r="V34" s="10"/>
      <c r="W34" s="121">
        <f>Caldera!$P27</f>
        <v>3</v>
      </c>
      <c r="X34" s="93">
        <f t="shared" si="51"/>
        <v>3.0249307479224399</v>
      </c>
      <c r="Y34" s="86">
        <f>INDEX('UmfrageWerte berechnung'!$A:$Z, MATCH(U$3, 'UmfrageWerte berechnung'!$A:$A, 0), MATCH($K34, 'UmfrageWerte berechnung'!$1:$1, 0))</f>
        <v>1.1666666666666667</v>
      </c>
      <c r="Z34" s="84">
        <f t="shared" si="52"/>
        <v>4.0833333333333339</v>
      </c>
      <c r="AA34" s="84">
        <f t="shared" si="53"/>
        <v>3.5</v>
      </c>
      <c r="AB34" s="84">
        <f t="shared" si="54"/>
        <v>1.00831024930748</v>
      </c>
      <c r="AE34" s="10"/>
      <c r="AF34" s="121">
        <f>Caldera!$P27</f>
        <v>3</v>
      </c>
      <c r="AG34" s="93">
        <f t="shared" si="55"/>
        <v>3.1786280280733541</v>
      </c>
      <c r="AH34" s="86">
        <f>INDEX('UmfrageWerte berechnung'!$A:$Z, MATCH(AD$3, 'UmfrageWerte berechnung'!$A:$A, 0), MATCH($K34, 'UmfrageWerte berechnung'!$1:$1, 0))</f>
        <v>1.25</v>
      </c>
      <c r="AI34" s="84">
        <f t="shared" si="56"/>
        <v>4.6875</v>
      </c>
      <c r="AJ34" s="84">
        <f t="shared" si="57"/>
        <v>3.75</v>
      </c>
      <c r="AK34" s="84">
        <f t="shared" si="58"/>
        <v>1.0595426760244513</v>
      </c>
      <c r="AL34" s="66"/>
      <c r="AN34" s="10"/>
      <c r="AO34" s="121">
        <f>Caldera!$P27</f>
        <v>3</v>
      </c>
      <c r="AP34" s="93">
        <f t="shared" si="59"/>
        <v>3.0286103542234328</v>
      </c>
      <c r="AQ34" s="86">
        <f>INDEX('UmfrageWerte berechnung'!$A:$Z, MATCH(AM$3, 'UmfrageWerte berechnung'!$A:$A, 0), MATCH($K34, 'UmfrageWerte berechnung'!$1:$1, 0))</f>
        <v>1.1875</v>
      </c>
      <c r="AR34" s="84">
        <f t="shared" si="60"/>
        <v>4.23046875</v>
      </c>
      <c r="AS34" s="84">
        <f t="shared" si="61"/>
        <v>3.5625</v>
      </c>
      <c r="AT34" s="84">
        <f t="shared" si="62"/>
        <v>1.0095367847411443</v>
      </c>
    </row>
    <row r="35" spans="2:46">
      <c r="B35" s="10"/>
      <c r="C35" s="121">
        <f>Caldera!$P28</f>
        <v>3</v>
      </c>
      <c r="D35" s="93">
        <f t="shared" si="5"/>
        <v>3.1067445565586826</v>
      </c>
      <c r="E35" s="86">
        <f>INDEX('UmfrageWerte berechnung'!$A:$Z, MATCH(A$3, 'UmfrageWerte berechnung'!$A:$A, 0), MATCH($K35, 'UmfrageWerte berechnung'!$1:$1, 0))</f>
        <v>1.25</v>
      </c>
      <c r="F35" s="84">
        <f t="shared" si="6"/>
        <v>4.6875</v>
      </c>
      <c r="G35" s="84">
        <f t="shared" si="7"/>
        <v>3.75</v>
      </c>
      <c r="H35" s="84">
        <f t="shared" si="46"/>
        <v>1.0355815188528943</v>
      </c>
      <c r="I35" s="93"/>
      <c r="K35" s="93" t="s">
        <v>231</v>
      </c>
      <c r="L35"/>
      <c r="M35" s="10"/>
      <c r="N35" s="121">
        <f>Caldera!$P28</f>
        <v>3</v>
      </c>
      <c r="O35" s="93">
        <f t="shared" si="47"/>
        <v>3.3380884450784594</v>
      </c>
      <c r="P35" s="86">
        <f>INDEX('UmfrageWerte berechnung'!$A:$Z, MATCH(L$3, 'UmfrageWerte berechnung'!$A:$A, 0), MATCH($K35, 'UmfrageWerte berechnung'!$1:$1, 0))</f>
        <v>1.25</v>
      </c>
      <c r="Q35" s="84">
        <f t="shared" si="48"/>
        <v>4.6875</v>
      </c>
      <c r="R35" s="84">
        <f t="shared" si="49"/>
        <v>3.75</v>
      </c>
      <c r="S35" s="84">
        <f t="shared" si="50"/>
        <v>1.1126961483594864</v>
      </c>
      <c r="V35" s="10"/>
      <c r="W35" s="121">
        <f>Caldera!$P28</f>
        <v>3</v>
      </c>
      <c r="X35" s="93">
        <f t="shared" si="51"/>
        <v>3.0249307479224399</v>
      </c>
      <c r="Y35" s="86">
        <f>INDEX('UmfrageWerte berechnung'!$A:$Z, MATCH(U$3, 'UmfrageWerte berechnung'!$A:$A, 0), MATCH($K35, 'UmfrageWerte berechnung'!$1:$1, 0))</f>
        <v>1.1666666666666667</v>
      </c>
      <c r="Z35" s="84">
        <f t="shared" si="52"/>
        <v>4.0833333333333339</v>
      </c>
      <c r="AA35" s="84">
        <f t="shared" si="53"/>
        <v>3.5</v>
      </c>
      <c r="AB35" s="84">
        <f t="shared" si="54"/>
        <v>1.00831024930748</v>
      </c>
      <c r="AE35" s="10"/>
      <c r="AF35" s="121">
        <f>Caldera!$P28</f>
        <v>3</v>
      </c>
      <c r="AG35" s="93">
        <f t="shared" si="55"/>
        <v>3.1786280280733541</v>
      </c>
      <c r="AH35" s="86">
        <f>INDEX('UmfrageWerte berechnung'!$A:$Z, MATCH(AD$3, 'UmfrageWerte berechnung'!$A:$A, 0), MATCH($K35, 'UmfrageWerte berechnung'!$1:$1, 0))</f>
        <v>1.25</v>
      </c>
      <c r="AI35" s="84">
        <f t="shared" si="56"/>
        <v>4.6875</v>
      </c>
      <c r="AJ35" s="84">
        <f t="shared" si="57"/>
        <v>3.75</v>
      </c>
      <c r="AK35" s="84">
        <f t="shared" si="58"/>
        <v>1.0595426760244513</v>
      </c>
      <c r="AL35" s="66"/>
      <c r="AN35" s="10"/>
      <c r="AO35" s="121">
        <f>Caldera!$P28</f>
        <v>3</v>
      </c>
      <c r="AP35" s="93">
        <f t="shared" si="59"/>
        <v>3.0286103542234328</v>
      </c>
      <c r="AQ35" s="86">
        <f>INDEX('UmfrageWerte berechnung'!$A:$Z, MATCH(AM$3, 'UmfrageWerte berechnung'!$A:$A, 0), MATCH($K35, 'UmfrageWerte berechnung'!$1:$1, 0))</f>
        <v>1.1875</v>
      </c>
      <c r="AR35" s="84">
        <f t="shared" si="60"/>
        <v>4.23046875</v>
      </c>
      <c r="AS35" s="84">
        <f t="shared" si="61"/>
        <v>3.5625</v>
      </c>
      <c r="AT35" s="84">
        <f t="shared" si="62"/>
        <v>1.0095367847411443</v>
      </c>
    </row>
    <row r="36" spans="2:46">
      <c r="B36" s="10"/>
      <c r="C36" s="121">
        <f>Caldera!$P29</f>
        <v>3</v>
      </c>
      <c r="D36" s="93">
        <f t="shared" si="5"/>
        <v>3.1067445565586826</v>
      </c>
      <c r="E36" s="86">
        <f>INDEX('UmfrageWerte berechnung'!$A:$Z, MATCH(A$3, 'UmfrageWerte berechnung'!$A:$A, 0), MATCH($K36, 'UmfrageWerte berechnung'!$1:$1, 0))</f>
        <v>1.25</v>
      </c>
      <c r="F36" s="84">
        <f t="shared" si="6"/>
        <v>4.6875</v>
      </c>
      <c r="G36" s="84">
        <f t="shared" si="7"/>
        <v>3.75</v>
      </c>
      <c r="H36" s="84">
        <f t="shared" si="46"/>
        <v>1.0355815188528943</v>
      </c>
      <c r="I36" s="93"/>
      <c r="K36" s="93" t="s">
        <v>231</v>
      </c>
      <c r="L36"/>
      <c r="M36" s="10"/>
      <c r="N36" s="121">
        <f>Caldera!$P29</f>
        <v>3</v>
      </c>
      <c r="O36" s="93">
        <f t="shared" si="47"/>
        <v>3.3380884450784594</v>
      </c>
      <c r="P36" s="86">
        <f>INDEX('UmfrageWerte berechnung'!$A:$Z, MATCH(L$3, 'UmfrageWerte berechnung'!$A:$A, 0), MATCH($K36, 'UmfrageWerte berechnung'!$1:$1, 0))</f>
        <v>1.25</v>
      </c>
      <c r="Q36" s="84">
        <f t="shared" si="48"/>
        <v>4.6875</v>
      </c>
      <c r="R36" s="84">
        <f t="shared" si="49"/>
        <v>3.75</v>
      </c>
      <c r="S36" s="84">
        <f t="shared" si="50"/>
        <v>1.1126961483594864</v>
      </c>
      <c r="V36" s="10"/>
      <c r="W36" s="121">
        <f>Caldera!$P29</f>
        <v>3</v>
      </c>
      <c r="X36" s="93">
        <f t="shared" si="51"/>
        <v>3.0249307479224399</v>
      </c>
      <c r="Y36" s="86">
        <f>INDEX('UmfrageWerte berechnung'!$A:$Z, MATCH(U$3, 'UmfrageWerte berechnung'!$A:$A, 0), MATCH($K36, 'UmfrageWerte berechnung'!$1:$1, 0))</f>
        <v>1.1666666666666667</v>
      </c>
      <c r="Z36" s="84">
        <f t="shared" si="52"/>
        <v>4.0833333333333339</v>
      </c>
      <c r="AA36" s="84">
        <f t="shared" si="53"/>
        <v>3.5</v>
      </c>
      <c r="AB36" s="84">
        <f t="shared" si="54"/>
        <v>1.00831024930748</v>
      </c>
      <c r="AE36" s="10"/>
      <c r="AF36" s="121">
        <f>Caldera!$P29</f>
        <v>3</v>
      </c>
      <c r="AG36" s="93">
        <f t="shared" si="55"/>
        <v>3.1786280280733541</v>
      </c>
      <c r="AH36" s="86">
        <f>INDEX('UmfrageWerte berechnung'!$A:$Z, MATCH(AD$3, 'UmfrageWerte berechnung'!$A:$A, 0), MATCH($K36, 'UmfrageWerte berechnung'!$1:$1, 0))</f>
        <v>1.25</v>
      </c>
      <c r="AI36" s="84">
        <f t="shared" si="56"/>
        <v>4.6875</v>
      </c>
      <c r="AJ36" s="84">
        <f t="shared" si="57"/>
        <v>3.75</v>
      </c>
      <c r="AK36" s="84">
        <f t="shared" si="58"/>
        <v>1.0595426760244513</v>
      </c>
      <c r="AL36" s="66"/>
      <c r="AN36" s="10"/>
      <c r="AO36" s="121">
        <f>Caldera!$P29</f>
        <v>3</v>
      </c>
      <c r="AP36" s="93">
        <f t="shared" si="59"/>
        <v>3.0286103542234328</v>
      </c>
      <c r="AQ36" s="86">
        <f>INDEX('UmfrageWerte berechnung'!$A:$Z, MATCH(AM$3, 'UmfrageWerte berechnung'!$A:$A, 0), MATCH($K36, 'UmfrageWerte berechnung'!$1:$1, 0))</f>
        <v>1.1875</v>
      </c>
      <c r="AR36" s="84">
        <f t="shared" si="60"/>
        <v>4.23046875</v>
      </c>
      <c r="AS36" s="84">
        <f t="shared" si="61"/>
        <v>3.5625</v>
      </c>
      <c r="AT36" s="84">
        <f t="shared" si="62"/>
        <v>1.0095367847411443</v>
      </c>
    </row>
    <row r="37" spans="2:46">
      <c r="B37" s="10"/>
      <c r="C37" s="121">
        <f>Caldera!$P30</f>
        <v>3</v>
      </c>
      <c r="D37" s="93">
        <f t="shared" si="5"/>
        <v>3.1067445565586826</v>
      </c>
      <c r="E37" s="86">
        <f>INDEX('UmfrageWerte berechnung'!$A:$Z, MATCH(A$3, 'UmfrageWerte berechnung'!$A:$A, 0), MATCH($K37, 'UmfrageWerte berechnung'!$1:$1, 0))</f>
        <v>1.25</v>
      </c>
      <c r="F37" s="84">
        <f t="shared" si="6"/>
        <v>4.6875</v>
      </c>
      <c r="G37" s="84">
        <f t="shared" si="7"/>
        <v>3.75</v>
      </c>
      <c r="H37" s="84">
        <f t="shared" si="46"/>
        <v>1.0355815188528943</v>
      </c>
      <c r="I37" s="93"/>
      <c r="K37" s="93" t="s">
        <v>231</v>
      </c>
      <c r="L37"/>
      <c r="M37" s="10"/>
      <c r="N37" s="121">
        <f>Caldera!$P30</f>
        <v>3</v>
      </c>
      <c r="O37" s="93">
        <f t="shared" si="47"/>
        <v>3.3380884450784594</v>
      </c>
      <c r="P37" s="86">
        <f>INDEX('UmfrageWerte berechnung'!$A:$Z, MATCH(L$3, 'UmfrageWerte berechnung'!$A:$A, 0), MATCH($K37, 'UmfrageWerte berechnung'!$1:$1, 0))</f>
        <v>1.25</v>
      </c>
      <c r="Q37" s="84">
        <f t="shared" si="48"/>
        <v>4.6875</v>
      </c>
      <c r="R37" s="84">
        <f t="shared" si="49"/>
        <v>3.75</v>
      </c>
      <c r="S37" s="84">
        <f t="shared" si="50"/>
        <v>1.1126961483594864</v>
      </c>
      <c r="V37" s="10"/>
      <c r="W37" s="121">
        <f>Caldera!$P30</f>
        <v>3</v>
      </c>
      <c r="X37" s="93">
        <f t="shared" si="51"/>
        <v>3.0249307479224399</v>
      </c>
      <c r="Y37" s="86">
        <f>INDEX('UmfrageWerte berechnung'!$A:$Z, MATCH(U$3, 'UmfrageWerte berechnung'!$A:$A, 0), MATCH($K37, 'UmfrageWerte berechnung'!$1:$1, 0))</f>
        <v>1.1666666666666667</v>
      </c>
      <c r="Z37" s="84">
        <f t="shared" si="52"/>
        <v>4.0833333333333339</v>
      </c>
      <c r="AA37" s="84">
        <f t="shared" si="53"/>
        <v>3.5</v>
      </c>
      <c r="AB37" s="84">
        <f t="shared" si="54"/>
        <v>1.00831024930748</v>
      </c>
      <c r="AE37" s="10"/>
      <c r="AF37" s="121">
        <f>Caldera!$P30</f>
        <v>3</v>
      </c>
      <c r="AG37" s="93">
        <f t="shared" si="55"/>
        <v>3.1786280280733541</v>
      </c>
      <c r="AH37" s="86">
        <f>INDEX('UmfrageWerte berechnung'!$A:$Z, MATCH(AD$3, 'UmfrageWerte berechnung'!$A:$A, 0), MATCH($K37, 'UmfrageWerte berechnung'!$1:$1, 0))</f>
        <v>1.25</v>
      </c>
      <c r="AI37" s="84">
        <f t="shared" si="56"/>
        <v>4.6875</v>
      </c>
      <c r="AJ37" s="84">
        <f t="shared" si="57"/>
        <v>3.75</v>
      </c>
      <c r="AK37" s="84">
        <f t="shared" si="58"/>
        <v>1.0595426760244513</v>
      </c>
      <c r="AL37" s="66"/>
      <c r="AN37" s="10"/>
      <c r="AO37" s="121">
        <f>Caldera!$P30</f>
        <v>3</v>
      </c>
      <c r="AP37" s="93">
        <f t="shared" si="59"/>
        <v>3.0286103542234328</v>
      </c>
      <c r="AQ37" s="86">
        <f>INDEX('UmfrageWerte berechnung'!$A:$Z, MATCH(AM$3, 'UmfrageWerte berechnung'!$A:$A, 0), MATCH($K37, 'UmfrageWerte berechnung'!$1:$1, 0))</f>
        <v>1.1875</v>
      </c>
      <c r="AR37" s="84">
        <f t="shared" si="60"/>
        <v>4.23046875</v>
      </c>
      <c r="AS37" s="84">
        <f t="shared" si="61"/>
        <v>3.5625</v>
      </c>
      <c r="AT37" s="84">
        <f t="shared" si="62"/>
        <v>1.0095367847411443</v>
      </c>
    </row>
    <row r="38" spans="2:46">
      <c r="B38" s="4"/>
      <c r="C38" s="121">
        <f>Caldera!$P31</f>
        <v>3</v>
      </c>
      <c r="D38" s="93">
        <f t="shared" si="5"/>
        <v>3.3552841210833773</v>
      </c>
      <c r="E38" s="86">
        <f>INDEX('UmfrageWerte berechnung'!$A:$Z, MATCH(A$3, 'UmfrageWerte berechnung'!$A:$A, 0), MATCH($K38, 'UmfrageWerte berechnung'!$1:$1, 0))</f>
        <v>1.35</v>
      </c>
      <c r="F38" s="84">
        <f t="shared" si="6"/>
        <v>5.4675000000000011</v>
      </c>
      <c r="G38" s="84">
        <f t="shared" si="7"/>
        <v>4.0500000000000007</v>
      </c>
      <c r="H38" s="84">
        <f t="shared" si="46"/>
        <v>1.1184280403611258</v>
      </c>
      <c r="I38" s="93"/>
      <c r="K38" s="93" t="s">
        <v>232</v>
      </c>
      <c r="L38"/>
      <c r="M38" s="4"/>
      <c r="N38" s="121">
        <f>Caldera!$P31</f>
        <v>3</v>
      </c>
      <c r="O38" s="93">
        <f t="shared" si="47"/>
        <v>2.6704707560627674</v>
      </c>
      <c r="P38" s="86">
        <f>INDEX('UmfrageWerte berechnung'!$A:$Z, MATCH(L$3, 'UmfrageWerte berechnung'!$A:$A, 0), MATCH($K38, 'UmfrageWerte berechnung'!$1:$1, 0))</f>
        <v>1</v>
      </c>
      <c r="Q38" s="84">
        <f t="shared" si="48"/>
        <v>3</v>
      </c>
      <c r="R38" s="84">
        <f t="shared" si="49"/>
        <v>3</v>
      </c>
      <c r="S38" s="84">
        <f t="shared" si="50"/>
        <v>0.89015691868758917</v>
      </c>
      <c r="V38" s="4"/>
      <c r="W38" s="121">
        <f>Caldera!$P31</f>
        <v>3</v>
      </c>
      <c r="X38" s="93">
        <f t="shared" si="51"/>
        <v>3.0249307479224399</v>
      </c>
      <c r="Y38" s="86">
        <f>INDEX('UmfrageWerte berechnung'!$A:$Z, MATCH(U$3, 'UmfrageWerte berechnung'!$A:$A, 0), MATCH($K38, 'UmfrageWerte berechnung'!$1:$1, 0))</f>
        <v>1.1666666666666667</v>
      </c>
      <c r="Z38" s="84">
        <f t="shared" si="52"/>
        <v>4.0833333333333339</v>
      </c>
      <c r="AA38" s="84">
        <f t="shared" si="53"/>
        <v>3.5</v>
      </c>
      <c r="AB38" s="84">
        <f t="shared" si="54"/>
        <v>1.00831024930748</v>
      </c>
      <c r="AE38" s="4"/>
      <c r="AF38" s="121">
        <f>Caldera!$P31</f>
        <v>3</v>
      </c>
      <c r="AG38" s="93">
        <f t="shared" si="55"/>
        <v>3.4964908308806892</v>
      </c>
      <c r="AH38" s="86">
        <f>INDEX('UmfrageWerte berechnung'!$A:$Z, MATCH(AD$3, 'UmfrageWerte berechnung'!$A:$A, 0), MATCH($K38, 'UmfrageWerte berechnung'!$1:$1, 0))</f>
        <v>1.375</v>
      </c>
      <c r="AI38" s="84">
        <f t="shared" si="56"/>
        <v>5.671875</v>
      </c>
      <c r="AJ38" s="84">
        <f t="shared" si="57"/>
        <v>4.125</v>
      </c>
      <c r="AK38" s="84">
        <f t="shared" si="58"/>
        <v>1.1654969436268965</v>
      </c>
      <c r="AL38" s="66"/>
      <c r="AN38" s="4"/>
      <c r="AO38" s="121">
        <f>Caldera!$P31</f>
        <v>3</v>
      </c>
      <c r="AP38" s="93">
        <f t="shared" si="59"/>
        <v>3.1880108991825611</v>
      </c>
      <c r="AQ38" s="86">
        <f>INDEX('UmfrageWerte berechnung'!$A:$Z, MATCH(AM$3, 'UmfrageWerte berechnung'!$A:$A, 0), MATCH($K38, 'UmfrageWerte berechnung'!$1:$1, 0))</f>
        <v>1.25</v>
      </c>
      <c r="AR38" s="84">
        <f t="shared" si="60"/>
        <v>4.6875</v>
      </c>
      <c r="AS38" s="84">
        <f t="shared" si="61"/>
        <v>3.75</v>
      </c>
      <c r="AT38" s="84">
        <f t="shared" si="62"/>
        <v>1.0626702997275204</v>
      </c>
    </row>
    <row r="39" spans="2:46">
      <c r="B39" s="12"/>
      <c r="C39" s="121">
        <f>Caldera!$P32</f>
        <v>0</v>
      </c>
      <c r="D39" s="93">
        <f t="shared" si="5"/>
        <v>0</v>
      </c>
      <c r="E39" s="86">
        <f>INDEX('UmfrageWerte berechnung'!$A:$Z, MATCH(A$3, 'UmfrageWerte berechnung'!$A:$A, 0), MATCH($K39, 'UmfrageWerte berechnung'!$1:$1, 0))</f>
        <v>1</v>
      </c>
      <c r="F39" s="84">
        <f t="shared" si="6"/>
        <v>0</v>
      </c>
      <c r="G39" s="84">
        <f t="shared" si="7"/>
        <v>0</v>
      </c>
      <c r="H39" s="84">
        <f t="shared" si="46"/>
        <v>0.8284652150823153</v>
      </c>
      <c r="I39" s="93"/>
      <c r="K39" s="93" t="s">
        <v>388</v>
      </c>
      <c r="L39"/>
      <c r="M39" s="12"/>
      <c r="N39" s="121">
        <f>Caldera!$P32</f>
        <v>0</v>
      </c>
      <c r="O39" s="93">
        <f t="shared" si="47"/>
        <v>0</v>
      </c>
      <c r="P39" s="86">
        <f>INDEX('UmfrageWerte berechnung'!$A:$Z, MATCH(L$3, 'UmfrageWerte berechnung'!$A:$A, 0), MATCH($K39, 'UmfrageWerte berechnung'!$1:$1, 0))</f>
        <v>1.125</v>
      </c>
      <c r="Q39" s="84">
        <f t="shared" si="48"/>
        <v>0</v>
      </c>
      <c r="R39" s="84">
        <f t="shared" si="49"/>
        <v>0</v>
      </c>
      <c r="S39" s="84">
        <f t="shared" si="50"/>
        <v>1.0014265335235377</v>
      </c>
      <c r="V39" s="12"/>
      <c r="W39" s="121">
        <f>Caldera!$P32</f>
        <v>0</v>
      </c>
      <c r="X39" s="93">
        <f t="shared" si="51"/>
        <v>0</v>
      </c>
      <c r="Y39" s="86">
        <f>INDEX('UmfrageWerte berechnung'!$A:$Z, MATCH(U$3, 'UmfrageWerte berechnung'!$A:$A, 0), MATCH($K39, 'UmfrageWerte berechnung'!$1:$1, 0))</f>
        <v>1.0833333333333333</v>
      </c>
      <c r="Z39" s="84">
        <f t="shared" si="52"/>
        <v>0</v>
      </c>
      <c r="AA39" s="84">
        <f t="shared" si="53"/>
        <v>0</v>
      </c>
      <c r="AB39" s="84">
        <f t="shared" si="54"/>
        <v>0.93628808864265989</v>
      </c>
      <c r="AE39" s="12"/>
      <c r="AF39" s="121">
        <f>Caldera!$P32</f>
        <v>0</v>
      </c>
      <c r="AG39" s="93">
        <f t="shared" si="55"/>
        <v>0</v>
      </c>
      <c r="AH39" s="86">
        <f>INDEX('UmfrageWerte berechnung'!$A:$Z, MATCH(AD$3, 'UmfrageWerte berechnung'!$A:$A, 0), MATCH($K39, 'UmfrageWerte berechnung'!$1:$1, 0))</f>
        <v>1</v>
      </c>
      <c r="AI39" s="84">
        <f t="shared" si="56"/>
        <v>0</v>
      </c>
      <c r="AJ39" s="84">
        <f t="shared" si="57"/>
        <v>0</v>
      </c>
      <c r="AK39" s="84">
        <f t="shared" si="58"/>
        <v>0.84763414081956101</v>
      </c>
      <c r="AL39" s="66"/>
      <c r="AN39" s="12"/>
      <c r="AO39" s="121">
        <f>Caldera!$P32</f>
        <v>0</v>
      </c>
      <c r="AP39" s="93">
        <f t="shared" si="59"/>
        <v>0</v>
      </c>
      <c r="AQ39" s="86">
        <f>INDEX('UmfrageWerte berechnung'!$A:$Z, MATCH(AM$3, 'UmfrageWerte berechnung'!$A:$A, 0), MATCH($K39, 'UmfrageWerte berechnung'!$1:$1, 0))</f>
        <v>0.875</v>
      </c>
      <c r="AR39" s="84">
        <f t="shared" si="60"/>
        <v>0</v>
      </c>
      <c r="AS39" s="84">
        <f t="shared" si="61"/>
        <v>0</v>
      </c>
      <c r="AT39" s="84">
        <f t="shared" si="62"/>
        <v>0.7438692098092643</v>
      </c>
    </row>
    <row r="40" spans="2:46">
      <c r="B40" s="12"/>
      <c r="C40" s="121">
        <f>Caldera!$P33</f>
        <v>3</v>
      </c>
      <c r="D40" s="93">
        <f t="shared" si="5"/>
        <v>2.4853956452469461</v>
      </c>
      <c r="E40" s="86">
        <f>INDEX('UmfrageWerte berechnung'!$A:$Z, MATCH(A$3, 'UmfrageWerte berechnung'!$A:$A, 0), MATCH($K40, 'UmfrageWerte berechnung'!$1:$1, 0))</f>
        <v>1</v>
      </c>
      <c r="F40" s="84">
        <f t="shared" si="6"/>
        <v>3</v>
      </c>
      <c r="G40" s="84">
        <f t="shared" si="7"/>
        <v>3</v>
      </c>
      <c r="H40" s="84">
        <f t="shared" si="46"/>
        <v>0.8284652150823153</v>
      </c>
      <c r="I40" s="93"/>
      <c r="K40" s="93" t="s">
        <v>388</v>
      </c>
      <c r="L40"/>
      <c r="M40" s="12"/>
      <c r="N40" s="121">
        <f>Caldera!$P33</f>
        <v>3</v>
      </c>
      <c r="O40" s="93">
        <f t="shared" si="47"/>
        <v>3.0042796005706132</v>
      </c>
      <c r="P40" s="86">
        <f>INDEX('UmfrageWerte berechnung'!$A:$Z, MATCH(L$3, 'UmfrageWerte berechnung'!$A:$A, 0), MATCH($K40, 'UmfrageWerte berechnung'!$1:$1, 0))</f>
        <v>1.125</v>
      </c>
      <c r="Q40" s="84">
        <f t="shared" si="48"/>
        <v>3.796875</v>
      </c>
      <c r="R40" s="84">
        <f t="shared" si="49"/>
        <v>3.375</v>
      </c>
      <c r="S40" s="84">
        <f t="shared" si="50"/>
        <v>1.0014265335235377</v>
      </c>
      <c r="V40" s="12"/>
      <c r="W40" s="121">
        <f>Caldera!$P33</f>
        <v>3</v>
      </c>
      <c r="X40" s="93">
        <f t="shared" si="51"/>
        <v>2.8088642659279799</v>
      </c>
      <c r="Y40" s="86">
        <f>INDEX('UmfrageWerte berechnung'!$A:$Z, MATCH(U$3, 'UmfrageWerte berechnung'!$A:$A, 0), MATCH($K40, 'UmfrageWerte berechnung'!$1:$1, 0))</f>
        <v>1.0833333333333333</v>
      </c>
      <c r="Z40" s="84">
        <f t="shared" si="52"/>
        <v>3.520833333333333</v>
      </c>
      <c r="AA40" s="84">
        <f t="shared" si="53"/>
        <v>3.25</v>
      </c>
      <c r="AB40" s="84">
        <f t="shared" si="54"/>
        <v>0.93628808864265989</v>
      </c>
      <c r="AE40" s="12"/>
      <c r="AF40" s="121">
        <f>Caldera!$P33</f>
        <v>3</v>
      </c>
      <c r="AG40" s="93">
        <f t="shared" si="55"/>
        <v>2.5429024224586829</v>
      </c>
      <c r="AH40" s="86">
        <f>INDEX('UmfrageWerte berechnung'!$A:$Z, MATCH(AD$3, 'UmfrageWerte berechnung'!$A:$A, 0), MATCH($K40, 'UmfrageWerte berechnung'!$1:$1, 0))</f>
        <v>1</v>
      </c>
      <c r="AI40" s="84">
        <f t="shared" si="56"/>
        <v>3</v>
      </c>
      <c r="AJ40" s="84">
        <f t="shared" si="57"/>
        <v>3</v>
      </c>
      <c r="AK40" s="84">
        <f t="shared" si="58"/>
        <v>0.84763414081956101</v>
      </c>
      <c r="AL40" s="66"/>
      <c r="AN40" s="12"/>
      <c r="AO40" s="121">
        <f>Caldera!$P33</f>
        <v>3</v>
      </c>
      <c r="AP40" s="93">
        <f t="shared" si="59"/>
        <v>2.2316076294277929</v>
      </c>
      <c r="AQ40" s="86">
        <f>INDEX('UmfrageWerte berechnung'!$A:$Z, MATCH(AM$3, 'UmfrageWerte berechnung'!$A:$A, 0), MATCH($K40, 'UmfrageWerte berechnung'!$1:$1, 0))</f>
        <v>0.875</v>
      </c>
      <c r="AR40" s="84">
        <f t="shared" si="60"/>
        <v>2.296875</v>
      </c>
      <c r="AS40" s="84">
        <f t="shared" si="61"/>
        <v>2.625</v>
      </c>
      <c r="AT40" s="84">
        <f t="shared" si="62"/>
        <v>0.7438692098092643</v>
      </c>
    </row>
    <row r="41" spans="2:46">
      <c r="B41" s="12"/>
      <c r="C41" s="121">
        <f>Caldera!$P34</f>
        <v>3</v>
      </c>
      <c r="D41" s="93">
        <f t="shared" si="5"/>
        <v>2.4853956452469461</v>
      </c>
      <c r="E41" s="86">
        <f>INDEX('UmfrageWerte berechnung'!$A:$Z, MATCH(A$3, 'UmfrageWerte berechnung'!$A:$A, 0), MATCH($K41, 'UmfrageWerte berechnung'!$1:$1, 0))</f>
        <v>1</v>
      </c>
      <c r="F41" s="84">
        <f t="shared" si="6"/>
        <v>3</v>
      </c>
      <c r="G41" s="84">
        <f t="shared" si="7"/>
        <v>3</v>
      </c>
      <c r="H41" s="84">
        <f t="shared" si="46"/>
        <v>0.8284652150823153</v>
      </c>
      <c r="I41" s="93"/>
      <c r="K41" s="93" t="s">
        <v>388</v>
      </c>
      <c r="L41"/>
      <c r="M41" s="12"/>
      <c r="N41" s="121">
        <f>Caldera!$P34</f>
        <v>3</v>
      </c>
      <c r="O41" s="93">
        <f t="shared" si="47"/>
        <v>3.0042796005706132</v>
      </c>
      <c r="P41" s="86">
        <f>INDEX('UmfrageWerte berechnung'!$A:$Z, MATCH(L$3, 'UmfrageWerte berechnung'!$A:$A, 0), MATCH($K41, 'UmfrageWerte berechnung'!$1:$1, 0))</f>
        <v>1.125</v>
      </c>
      <c r="Q41" s="84">
        <f t="shared" si="48"/>
        <v>3.796875</v>
      </c>
      <c r="R41" s="84">
        <f t="shared" si="49"/>
        <v>3.375</v>
      </c>
      <c r="S41" s="84">
        <f t="shared" si="50"/>
        <v>1.0014265335235377</v>
      </c>
      <c r="V41" s="12"/>
      <c r="W41" s="121">
        <f>Caldera!$P34</f>
        <v>3</v>
      </c>
      <c r="X41" s="93">
        <f t="shared" si="51"/>
        <v>2.8088642659279799</v>
      </c>
      <c r="Y41" s="86">
        <f>INDEX('UmfrageWerte berechnung'!$A:$Z, MATCH(U$3, 'UmfrageWerte berechnung'!$A:$A, 0), MATCH($K41, 'UmfrageWerte berechnung'!$1:$1, 0))</f>
        <v>1.0833333333333333</v>
      </c>
      <c r="Z41" s="84">
        <f t="shared" si="52"/>
        <v>3.520833333333333</v>
      </c>
      <c r="AA41" s="84">
        <f t="shared" si="53"/>
        <v>3.25</v>
      </c>
      <c r="AB41" s="84">
        <f t="shared" si="54"/>
        <v>0.93628808864265989</v>
      </c>
      <c r="AE41" s="12"/>
      <c r="AF41" s="121">
        <f>Caldera!$P34</f>
        <v>3</v>
      </c>
      <c r="AG41" s="93">
        <f t="shared" si="55"/>
        <v>2.5429024224586829</v>
      </c>
      <c r="AH41" s="86">
        <f>INDEX('UmfrageWerte berechnung'!$A:$Z, MATCH(AD$3, 'UmfrageWerte berechnung'!$A:$A, 0), MATCH($K41, 'UmfrageWerte berechnung'!$1:$1, 0))</f>
        <v>1</v>
      </c>
      <c r="AI41" s="84">
        <f t="shared" si="56"/>
        <v>3</v>
      </c>
      <c r="AJ41" s="84">
        <f t="shared" si="57"/>
        <v>3</v>
      </c>
      <c r="AK41" s="84">
        <f t="shared" si="58"/>
        <v>0.84763414081956101</v>
      </c>
      <c r="AL41" s="66"/>
      <c r="AN41" s="12"/>
      <c r="AO41" s="121">
        <f>Caldera!$P34</f>
        <v>3</v>
      </c>
      <c r="AP41" s="93">
        <f t="shared" si="59"/>
        <v>2.2316076294277929</v>
      </c>
      <c r="AQ41" s="86">
        <f>INDEX('UmfrageWerte berechnung'!$A:$Z, MATCH(AM$3, 'UmfrageWerte berechnung'!$A:$A, 0), MATCH($K41, 'UmfrageWerte berechnung'!$1:$1, 0))</f>
        <v>0.875</v>
      </c>
      <c r="AR41" s="84">
        <f t="shared" si="60"/>
        <v>2.296875</v>
      </c>
      <c r="AS41" s="84">
        <f t="shared" si="61"/>
        <v>2.625</v>
      </c>
      <c r="AT41" s="84">
        <f t="shared" si="62"/>
        <v>0.7438692098092643</v>
      </c>
    </row>
    <row r="42" spans="2:46">
      <c r="B42" s="22"/>
      <c r="C42" s="121">
        <f>Caldera!$P35</f>
        <v>0</v>
      </c>
      <c r="D42" s="93">
        <f t="shared" si="5"/>
        <v>0</v>
      </c>
      <c r="E42" s="86">
        <f>INDEX('UmfrageWerte berechnung'!$A:$Z, MATCH(A$3, 'UmfrageWerte berechnung'!$A:$A, 0), MATCH($K42, 'UmfrageWerte berechnung'!$1:$1, 0))</f>
        <v>0.65</v>
      </c>
      <c r="F42" s="84">
        <f t="shared" si="6"/>
        <v>0</v>
      </c>
      <c r="G42" s="84">
        <f t="shared" si="7"/>
        <v>0</v>
      </c>
      <c r="H42" s="84">
        <f t="shared" si="46"/>
        <v>0.53850238980350495</v>
      </c>
      <c r="I42" s="93"/>
      <c r="K42" s="93" t="s">
        <v>235</v>
      </c>
      <c r="L42"/>
      <c r="M42" s="22"/>
      <c r="N42" s="121">
        <f>Caldera!$P35</f>
        <v>0</v>
      </c>
      <c r="O42" s="93">
        <f t="shared" si="47"/>
        <v>0</v>
      </c>
      <c r="P42" s="86">
        <f>INDEX('UmfrageWerte berechnung'!$A:$Z, MATCH(L$3, 'UmfrageWerte berechnung'!$A:$A, 0), MATCH($K42, 'UmfrageWerte berechnung'!$1:$1, 0))</f>
        <v>0.625</v>
      </c>
      <c r="Q42" s="84">
        <f t="shared" si="48"/>
        <v>0</v>
      </c>
      <c r="R42" s="84">
        <f t="shared" si="49"/>
        <v>0</v>
      </c>
      <c r="S42" s="84">
        <f t="shared" si="50"/>
        <v>0.55634807417974319</v>
      </c>
      <c r="V42" s="22"/>
      <c r="W42" s="121">
        <f>Caldera!$P35</f>
        <v>0</v>
      </c>
      <c r="X42" s="93">
        <f t="shared" si="51"/>
        <v>0</v>
      </c>
      <c r="Y42" s="86">
        <f>INDEX('UmfrageWerte berechnung'!$A:$Z, MATCH(U$3, 'UmfrageWerte berechnung'!$A:$A, 0), MATCH($K42, 'UmfrageWerte berechnung'!$1:$1, 0))</f>
        <v>0.58333333333333337</v>
      </c>
      <c r="Z42" s="84">
        <f t="shared" si="52"/>
        <v>0</v>
      </c>
      <c r="AA42" s="84">
        <f t="shared" si="53"/>
        <v>0</v>
      </c>
      <c r="AB42" s="84">
        <f t="shared" si="54"/>
        <v>0.50415512465374002</v>
      </c>
      <c r="AE42" s="22"/>
      <c r="AF42" s="121">
        <f>Caldera!$P35</f>
        <v>0</v>
      </c>
      <c r="AG42" s="93">
        <f t="shared" si="55"/>
        <v>0</v>
      </c>
      <c r="AH42" s="86">
        <f>INDEX('UmfrageWerte berechnung'!$A:$Z, MATCH(AD$3, 'UmfrageWerte berechnung'!$A:$A, 0), MATCH($K42, 'UmfrageWerte berechnung'!$1:$1, 0))</f>
        <v>0.5</v>
      </c>
      <c r="AI42" s="84">
        <f t="shared" si="56"/>
        <v>0</v>
      </c>
      <c r="AJ42" s="84">
        <f t="shared" si="57"/>
        <v>0</v>
      </c>
      <c r="AK42" s="84">
        <f t="shared" si="58"/>
        <v>0.42381707040978051</v>
      </c>
      <c r="AL42" s="66"/>
      <c r="AN42" s="22"/>
      <c r="AO42" s="121">
        <f>Caldera!$P35</f>
        <v>0</v>
      </c>
      <c r="AP42" s="93">
        <f t="shared" si="59"/>
        <v>0</v>
      </c>
      <c r="AQ42" s="86">
        <f>INDEX('UmfrageWerte berechnung'!$A:$Z, MATCH(AM$3, 'UmfrageWerte berechnung'!$A:$A, 0), MATCH($K42, 'UmfrageWerte berechnung'!$1:$1, 0))</f>
        <v>0.5</v>
      </c>
      <c r="AR42" s="84">
        <f t="shared" si="60"/>
        <v>0</v>
      </c>
      <c r="AS42" s="84">
        <f t="shared" si="61"/>
        <v>0</v>
      </c>
      <c r="AT42" s="84">
        <f t="shared" si="62"/>
        <v>0.42506811989100818</v>
      </c>
    </row>
    <row r="43" spans="2:46">
      <c r="B43" s="21"/>
      <c r="C43" s="121">
        <f>Caldera!$P36</f>
        <v>3</v>
      </c>
      <c r="D43" s="93">
        <f t="shared" si="5"/>
        <v>3.23101433882103</v>
      </c>
      <c r="E43" s="86">
        <f>INDEX('UmfrageWerte berechnung'!$A:$Z, MATCH(A$3, 'UmfrageWerte berechnung'!$A:$A, 0), MATCH($K43, 'UmfrageWerte berechnung'!$1:$1, 0))</f>
        <v>1.3</v>
      </c>
      <c r="F43" s="84">
        <f t="shared" si="6"/>
        <v>5.07</v>
      </c>
      <c r="G43" s="84">
        <f t="shared" si="7"/>
        <v>3.9000000000000004</v>
      </c>
      <c r="H43" s="84">
        <f t="shared" si="46"/>
        <v>1.0770047796070099</v>
      </c>
      <c r="I43" s="93"/>
      <c r="K43" s="93" t="s">
        <v>234</v>
      </c>
      <c r="L43"/>
      <c r="M43" s="21"/>
      <c r="N43" s="121">
        <f>Caldera!$P36</f>
        <v>3</v>
      </c>
      <c r="O43" s="93">
        <f t="shared" si="47"/>
        <v>2.8373751783166905</v>
      </c>
      <c r="P43" s="86">
        <f>INDEX('UmfrageWerte berechnung'!$A:$Z, MATCH(L$3, 'UmfrageWerte berechnung'!$A:$A, 0), MATCH($K43, 'UmfrageWerte berechnung'!$1:$1, 0))</f>
        <v>1.0625</v>
      </c>
      <c r="Q43" s="84">
        <f t="shared" si="48"/>
        <v>3.38671875</v>
      </c>
      <c r="R43" s="84">
        <f t="shared" si="49"/>
        <v>3.1875</v>
      </c>
      <c r="S43" s="84">
        <f t="shared" si="50"/>
        <v>0.9457917261055635</v>
      </c>
      <c r="V43" s="21"/>
      <c r="W43" s="121">
        <f>Caldera!$P36</f>
        <v>3</v>
      </c>
      <c r="X43" s="93">
        <f t="shared" si="51"/>
        <v>3.0249307479224399</v>
      </c>
      <c r="Y43" s="86">
        <f>INDEX('UmfrageWerte berechnung'!$A:$Z, MATCH(U$3, 'UmfrageWerte berechnung'!$A:$A, 0), MATCH($K43, 'UmfrageWerte berechnung'!$1:$1, 0))</f>
        <v>1.1666666666666667</v>
      </c>
      <c r="Z43" s="84">
        <f t="shared" si="52"/>
        <v>4.0833333333333339</v>
      </c>
      <c r="AA43" s="84">
        <f t="shared" si="53"/>
        <v>3.5</v>
      </c>
      <c r="AB43" s="84">
        <f t="shared" si="54"/>
        <v>1.00831024930748</v>
      </c>
      <c r="AE43" s="21"/>
      <c r="AF43" s="121">
        <f>Caldera!$P36</f>
        <v>3</v>
      </c>
      <c r="AG43" s="93">
        <f t="shared" si="55"/>
        <v>2.5429024224586829</v>
      </c>
      <c r="AH43" s="86">
        <f>INDEX('UmfrageWerte berechnung'!$A:$Z, MATCH(AD$3, 'UmfrageWerte berechnung'!$A:$A, 0), MATCH($K43, 'UmfrageWerte berechnung'!$1:$1, 0))</f>
        <v>1</v>
      </c>
      <c r="AI43" s="84">
        <f t="shared" si="56"/>
        <v>3</v>
      </c>
      <c r="AJ43" s="84">
        <f t="shared" si="57"/>
        <v>3</v>
      </c>
      <c r="AK43" s="84">
        <f t="shared" si="58"/>
        <v>0.84763414081956101</v>
      </c>
      <c r="AL43" s="66"/>
      <c r="AN43" s="21"/>
      <c r="AO43" s="121">
        <f>Caldera!$P36</f>
        <v>3</v>
      </c>
      <c r="AP43" s="93">
        <f t="shared" si="59"/>
        <v>3.3474114441416893</v>
      </c>
      <c r="AQ43" s="86">
        <f>INDEX('UmfrageWerte berechnung'!$A:$Z, MATCH(AM$3, 'UmfrageWerte berechnung'!$A:$A, 0), MATCH($K43, 'UmfrageWerte berechnung'!$1:$1, 0))</f>
        <v>1.3125</v>
      </c>
      <c r="AR43" s="84">
        <f t="shared" si="60"/>
        <v>5.16796875</v>
      </c>
      <c r="AS43" s="84">
        <f t="shared" si="61"/>
        <v>3.9375</v>
      </c>
      <c r="AT43" s="84">
        <f t="shared" si="62"/>
        <v>1.1158038147138964</v>
      </c>
    </row>
    <row r="44" spans="2:46">
      <c r="B44" s="21"/>
      <c r="C44" s="121">
        <f>Caldera!$P37</f>
        <v>0</v>
      </c>
      <c r="D44" s="93">
        <f t="shared" si="5"/>
        <v>0</v>
      </c>
      <c r="E44" s="86">
        <f>INDEX('UmfrageWerte berechnung'!$A:$Z, MATCH(A$3, 'UmfrageWerte berechnung'!$A:$A, 0), MATCH($K44, 'UmfrageWerte berechnung'!$1:$1, 0))</f>
        <v>1.3</v>
      </c>
      <c r="F44" s="84">
        <f t="shared" si="6"/>
        <v>0</v>
      </c>
      <c r="G44" s="84">
        <f t="shared" si="7"/>
        <v>0</v>
      </c>
      <c r="H44" s="84">
        <f t="shared" si="46"/>
        <v>1.0770047796070099</v>
      </c>
      <c r="I44" s="93"/>
      <c r="K44" s="93" t="s">
        <v>234</v>
      </c>
      <c r="L44"/>
      <c r="M44" s="21"/>
      <c r="N44" s="121">
        <f>Caldera!$P37</f>
        <v>0</v>
      </c>
      <c r="O44" s="93">
        <f t="shared" si="47"/>
        <v>0</v>
      </c>
      <c r="P44" s="86">
        <f>INDEX('UmfrageWerte berechnung'!$A:$Z, MATCH(L$3, 'UmfrageWerte berechnung'!$A:$A, 0), MATCH($K44, 'UmfrageWerte berechnung'!$1:$1, 0))</f>
        <v>1.0625</v>
      </c>
      <c r="Q44" s="84">
        <f t="shared" si="48"/>
        <v>0</v>
      </c>
      <c r="R44" s="84">
        <f t="shared" si="49"/>
        <v>0</v>
      </c>
      <c r="S44" s="84">
        <f t="shared" si="50"/>
        <v>0.9457917261055635</v>
      </c>
      <c r="V44" s="21"/>
      <c r="W44" s="121">
        <f>Caldera!$P37</f>
        <v>0</v>
      </c>
      <c r="X44" s="93">
        <f t="shared" si="51"/>
        <v>0</v>
      </c>
      <c r="Y44" s="86">
        <f>INDEX('UmfrageWerte berechnung'!$A:$Z, MATCH(U$3, 'UmfrageWerte berechnung'!$A:$A, 0), MATCH($K44, 'UmfrageWerte berechnung'!$1:$1, 0))</f>
        <v>1.1666666666666667</v>
      </c>
      <c r="Z44" s="84">
        <f t="shared" si="52"/>
        <v>0</v>
      </c>
      <c r="AA44" s="84">
        <f t="shared" si="53"/>
        <v>0</v>
      </c>
      <c r="AB44" s="84">
        <f t="shared" si="54"/>
        <v>1.00831024930748</v>
      </c>
      <c r="AE44" s="21"/>
      <c r="AF44" s="121">
        <f>Caldera!$P37</f>
        <v>0</v>
      </c>
      <c r="AG44" s="93">
        <f t="shared" si="55"/>
        <v>0</v>
      </c>
      <c r="AH44" s="86">
        <f>INDEX('UmfrageWerte berechnung'!$A:$Z, MATCH(AD$3, 'UmfrageWerte berechnung'!$A:$A, 0), MATCH($K44, 'UmfrageWerte berechnung'!$1:$1, 0))</f>
        <v>1</v>
      </c>
      <c r="AI44" s="84">
        <f t="shared" si="56"/>
        <v>0</v>
      </c>
      <c r="AJ44" s="84">
        <f t="shared" si="57"/>
        <v>0</v>
      </c>
      <c r="AK44" s="84">
        <f t="shared" si="58"/>
        <v>0.84763414081956101</v>
      </c>
      <c r="AL44" s="66"/>
      <c r="AN44" s="21"/>
      <c r="AO44" s="121">
        <f>Caldera!$P37</f>
        <v>0</v>
      </c>
      <c r="AP44" s="93">
        <f t="shared" si="59"/>
        <v>0</v>
      </c>
      <c r="AQ44" s="86">
        <f>INDEX('UmfrageWerte berechnung'!$A:$Z, MATCH(AM$3, 'UmfrageWerte berechnung'!$A:$A, 0), MATCH($K44, 'UmfrageWerte berechnung'!$1:$1, 0))</f>
        <v>1.3125</v>
      </c>
      <c r="AR44" s="84">
        <f t="shared" si="60"/>
        <v>0</v>
      </c>
      <c r="AS44" s="84">
        <f t="shared" si="61"/>
        <v>0</v>
      </c>
      <c r="AT44" s="84">
        <f t="shared" si="62"/>
        <v>1.1158038147138964</v>
      </c>
    </row>
    <row r="45" spans="2:46">
      <c r="B45" s="21"/>
      <c r="C45" s="121">
        <f>Caldera!$P38</f>
        <v>3</v>
      </c>
      <c r="D45" s="93">
        <f t="shared" si="5"/>
        <v>3.23101433882103</v>
      </c>
      <c r="E45" s="86">
        <f>INDEX('UmfrageWerte berechnung'!$A:$Z, MATCH(A$3, 'UmfrageWerte berechnung'!$A:$A, 0), MATCH($K45, 'UmfrageWerte berechnung'!$1:$1, 0))</f>
        <v>1.3</v>
      </c>
      <c r="F45" s="84">
        <f t="shared" si="6"/>
        <v>5.07</v>
      </c>
      <c r="G45" s="84">
        <f t="shared" si="7"/>
        <v>3.9000000000000004</v>
      </c>
      <c r="H45" s="84">
        <f t="shared" si="46"/>
        <v>1.0770047796070099</v>
      </c>
      <c r="I45" s="93"/>
      <c r="K45" s="93" t="s">
        <v>234</v>
      </c>
      <c r="L45"/>
      <c r="M45" s="21"/>
      <c r="N45" s="121">
        <f>Caldera!$P38</f>
        <v>3</v>
      </c>
      <c r="O45" s="93">
        <f t="shared" si="47"/>
        <v>2.8373751783166905</v>
      </c>
      <c r="P45" s="86">
        <f>INDEX('UmfrageWerte berechnung'!$A:$Z, MATCH(L$3, 'UmfrageWerte berechnung'!$A:$A, 0), MATCH($K45, 'UmfrageWerte berechnung'!$1:$1, 0))</f>
        <v>1.0625</v>
      </c>
      <c r="Q45" s="84">
        <f t="shared" si="48"/>
        <v>3.38671875</v>
      </c>
      <c r="R45" s="84">
        <f t="shared" si="49"/>
        <v>3.1875</v>
      </c>
      <c r="S45" s="84">
        <f t="shared" si="50"/>
        <v>0.9457917261055635</v>
      </c>
      <c r="V45" s="21"/>
      <c r="W45" s="121">
        <f>Caldera!$P38</f>
        <v>3</v>
      </c>
      <c r="X45" s="93">
        <f t="shared" si="51"/>
        <v>3.0249307479224399</v>
      </c>
      <c r="Y45" s="86">
        <f>INDEX('UmfrageWerte berechnung'!$A:$Z, MATCH(U$3, 'UmfrageWerte berechnung'!$A:$A, 0), MATCH($K45, 'UmfrageWerte berechnung'!$1:$1, 0))</f>
        <v>1.1666666666666667</v>
      </c>
      <c r="Z45" s="84">
        <f t="shared" si="52"/>
        <v>4.0833333333333339</v>
      </c>
      <c r="AA45" s="84">
        <f t="shared" si="53"/>
        <v>3.5</v>
      </c>
      <c r="AB45" s="84">
        <f t="shared" si="54"/>
        <v>1.00831024930748</v>
      </c>
      <c r="AE45" s="21"/>
      <c r="AF45" s="121">
        <f>Caldera!$P38</f>
        <v>3</v>
      </c>
      <c r="AG45" s="93">
        <f t="shared" si="55"/>
        <v>2.5429024224586829</v>
      </c>
      <c r="AH45" s="86">
        <f>INDEX('UmfrageWerte berechnung'!$A:$Z, MATCH(AD$3, 'UmfrageWerte berechnung'!$A:$A, 0), MATCH($K45, 'UmfrageWerte berechnung'!$1:$1, 0))</f>
        <v>1</v>
      </c>
      <c r="AI45" s="84">
        <f t="shared" si="56"/>
        <v>3</v>
      </c>
      <c r="AJ45" s="84">
        <f t="shared" si="57"/>
        <v>3</v>
      </c>
      <c r="AK45" s="84">
        <f t="shared" si="58"/>
        <v>0.84763414081956101</v>
      </c>
      <c r="AL45" s="66"/>
      <c r="AN45" s="21"/>
      <c r="AO45" s="121">
        <f>Caldera!$P38</f>
        <v>3</v>
      </c>
      <c r="AP45" s="93">
        <f t="shared" si="59"/>
        <v>3.3474114441416893</v>
      </c>
      <c r="AQ45" s="86">
        <f>INDEX('UmfrageWerte berechnung'!$A:$Z, MATCH(AM$3, 'UmfrageWerte berechnung'!$A:$A, 0), MATCH($K45, 'UmfrageWerte berechnung'!$1:$1, 0))</f>
        <v>1.3125</v>
      </c>
      <c r="AR45" s="84">
        <f t="shared" si="60"/>
        <v>5.16796875</v>
      </c>
      <c r="AS45" s="84">
        <f t="shared" si="61"/>
        <v>3.9375</v>
      </c>
      <c r="AT45" s="84">
        <f t="shared" si="62"/>
        <v>1.1158038147138964</v>
      </c>
    </row>
    <row r="46" spans="2:46">
      <c r="B46" s="22"/>
      <c r="C46" s="122">
        <f>Caldera!$P39</f>
        <v>3</v>
      </c>
      <c r="D46" s="84">
        <f t="shared" si="5"/>
        <v>1.615507169410515</v>
      </c>
      <c r="E46" s="84">
        <f>INDEX('UmfrageWerte berechnung'!$A:$Z, MATCH(A$3, 'UmfrageWerte berechnung'!$A:$A, 0), MATCH($K46, 'UmfrageWerte berechnung'!$1:$1, 0))</f>
        <v>0.65</v>
      </c>
      <c r="F46" s="86">
        <f t="shared" si="6"/>
        <v>1.2675000000000001</v>
      </c>
      <c r="G46" s="84">
        <f t="shared" si="7"/>
        <v>1.9500000000000002</v>
      </c>
      <c r="H46" s="84">
        <f t="shared" si="46"/>
        <v>0.53850238980350495</v>
      </c>
      <c r="I46" s="93"/>
      <c r="K46" s="93" t="s">
        <v>235</v>
      </c>
      <c r="L46"/>
      <c r="M46" s="22"/>
      <c r="N46" s="122">
        <f>Caldera!$P39</f>
        <v>3</v>
      </c>
      <c r="O46" s="84">
        <f t="shared" si="47"/>
        <v>1.6690442225392297</v>
      </c>
      <c r="P46" s="84">
        <f>INDEX('UmfrageWerte berechnung'!$A:$Z, MATCH(L$3, 'UmfrageWerte berechnung'!$A:$A, 0), MATCH($K46, 'UmfrageWerte berechnung'!$1:$1, 0))</f>
        <v>0.625</v>
      </c>
      <c r="Q46" s="86">
        <f t="shared" si="48"/>
        <v>1.171875</v>
      </c>
      <c r="R46" s="84">
        <f t="shared" si="49"/>
        <v>1.875</v>
      </c>
      <c r="S46" s="84">
        <f t="shared" si="50"/>
        <v>0.55634807417974319</v>
      </c>
      <c r="V46" s="22"/>
      <c r="W46" s="122">
        <f>Caldera!$P39</f>
        <v>3</v>
      </c>
      <c r="X46" s="84">
        <f t="shared" si="51"/>
        <v>1.5124653739612199</v>
      </c>
      <c r="Y46" s="84">
        <f>INDEX('UmfrageWerte berechnung'!$A:$Z, MATCH(U$3, 'UmfrageWerte berechnung'!$A:$A, 0), MATCH($K46, 'UmfrageWerte berechnung'!$1:$1, 0))</f>
        <v>0.58333333333333337</v>
      </c>
      <c r="Z46" s="86">
        <f t="shared" si="52"/>
        <v>1.0208333333333335</v>
      </c>
      <c r="AA46" s="84">
        <f t="shared" si="53"/>
        <v>1.75</v>
      </c>
      <c r="AB46" s="84">
        <f t="shared" si="54"/>
        <v>0.50415512465374002</v>
      </c>
      <c r="AE46" s="22"/>
      <c r="AF46" s="122">
        <f>Caldera!$P39</f>
        <v>3</v>
      </c>
      <c r="AG46" s="84">
        <f t="shared" si="55"/>
        <v>1.2714512112293415</v>
      </c>
      <c r="AH46" s="84">
        <f>INDEX('UmfrageWerte berechnung'!$A:$Z, MATCH(AD$3, 'UmfrageWerte berechnung'!$A:$A, 0), MATCH($K46, 'UmfrageWerte berechnung'!$1:$1, 0))</f>
        <v>0.5</v>
      </c>
      <c r="AI46" s="86">
        <f t="shared" si="56"/>
        <v>0.75</v>
      </c>
      <c r="AJ46" s="84">
        <f t="shared" si="57"/>
        <v>1.5</v>
      </c>
      <c r="AK46" s="84">
        <f t="shared" si="58"/>
        <v>0.42381707040978051</v>
      </c>
      <c r="AL46" s="66"/>
      <c r="AN46" s="22"/>
      <c r="AO46" s="122">
        <f>Caldera!$P39</f>
        <v>3</v>
      </c>
      <c r="AP46" s="84">
        <f t="shared" si="59"/>
        <v>1.2752043596730245</v>
      </c>
      <c r="AQ46" s="84">
        <f>INDEX('UmfrageWerte berechnung'!$A:$Z, MATCH(AM$3, 'UmfrageWerte berechnung'!$A:$A, 0), MATCH($K46, 'UmfrageWerte berechnung'!$1:$1, 0))</f>
        <v>0.5</v>
      </c>
      <c r="AR46" s="86">
        <f t="shared" si="60"/>
        <v>0.75</v>
      </c>
      <c r="AS46" s="84">
        <f t="shared" si="61"/>
        <v>1.5</v>
      </c>
      <c r="AT46" s="84">
        <f t="shared" si="62"/>
        <v>0.42506811989100818</v>
      </c>
    </row>
    <row r="47" spans="2:46">
      <c r="B47" t="s">
        <v>475</v>
      </c>
      <c r="C47" s="77">
        <f t="shared" ref="C47:H47" si="63">SUM(C32:C46)</f>
        <v>36</v>
      </c>
      <c r="D47" s="69">
        <f t="shared" si="63"/>
        <v>35.044078597981937</v>
      </c>
      <c r="E47" s="90">
        <f t="shared" si="63"/>
        <v>17.05</v>
      </c>
      <c r="F47" s="90">
        <f t="shared" si="63"/>
        <v>51</v>
      </c>
      <c r="G47" s="85">
        <f t="shared" si="63"/>
        <v>42.3</v>
      </c>
      <c r="H47" s="85">
        <f t="shared" si="63"/>
        <v>14.125331917153479</v>
      </c>
      <c r="I47" s="93"/>
      <c r="K47" s="93">
        <v>0</v>
      </c>
      <c r="L47"/>
      <c r="M47" t="s">
        <v>475</v>
      </c>
      <c r="N47" s="77">
        <f t="shared" ref="N47:S47" si="64">SUM(N32:N46)</f>
        <v>36</v>
      </c>
      <c r="O47" s="69">
        <f t="shared" si="64"/>
        <v>36.051355206847354</v>
      </c>
      <c r="P47" s="90">
        <f t="shared" si="64"/>
        <v>16.3125</v>
      </c>
      <c r="Q47" s="90">
        <f t="shared" si="64"/>
        <v>46.6640625</v>
      </c>
      <c r="R47" s="85">
        <f t="shared" si="64"/>
        <v>40.5</v>
      </c>
      <c r="S47" s="85">
        <f t="shared" si="64"/>
        <v>14.520684736091296</v>
      </c>
      <c r="V47" t="s">
        <v>475</v>
      </c>
      <c r="W47" s="77">
        <f t="shared" ref="W47:AB47" si="65">SUM(W32:W46)</f>
        <v>36</v>
      </c>
      <c r="X47" s="69">
        <f t="shared" si="65"/>
        <v>34.354570637119139</v>
      </c>
      <c r="Y47" s="90">
        <f t="shared" si="65"/>
        <v>16.083333333333336</v>
      </c>
      <c r="Z47" s="90">
        <f t="shared" si="65"/>
        <v>44.812500000000021</v>
      </c>
      <c r="AA47" s="85">
        <f t="shared" si="65"/>
        <v>39.75</v>
      </c>
      <c r="AB47" s="85">
        <f t="shared" si="65"/>
        <v>13.90027700831026</v>
      </c>
      <c r="AE47" t="s">
        <v>475</v>
      </c>
      <c r="AF47" s="77">
        <f t="shared" ref="AF47:AK47" si="66">SUM(AF32:AF46)</f>
        <v>36</v>
      </c>
      <c r="AG47" s="69">
        <f t="shared" si="66"/>
        <v>34.011319900384883</v>
      </c>
      <c r="AH47" s="90">
        <f t="shared" si="66"/>
        <v>15.875</v>
      </c>
      <c r="AI47" s="90">
        <f t="shared" si="66"/>
        <v>46.546875</v>
      </c>
      <c r="AJ47" s="85">
        <f t="shared" si="66"/>
        <v>40.125</v>
      </c>
      <c r="AK47" s="85">
        <f t="shared" si="66"/>
        <v>13.456191985510534</v>
      </c>
      <c r="AL47" s="66"/>
      <c r="AN47" t="s">
        <v>475</v>
      </c>
      <c r="AO47" s="77">
        <f t="shared" ref="AO47:AT47" si="67">SUM(AO32:AO46)</f>
        <v>36</v>
      </c>
      <c r="AP47" s="69">
        <f t="shared" si="67"/>
        <v>33.792915531335147</v>
      </c>
      <c r="AQ47" s="90">
        <f t="shared" si="67"/>
        <v>15.9375</v>
      </c>
      <c r="AR47" s="90">
        <f t="shared" si="67"/>
        <v>45.75</v>
      </c>
      <c r="AS47" s="85">
        <f t="shared" si="67"/>
        <v>39.75</v>
      </c>
      <c r="AT47" s="85">
        <f t="shared" si="67"/>
        <v>13.549046321525882</v>
      </c>
    </row>
    <row r="48" spans="2:46">
      <c r="B48" t="s">
        <v>476</v>
      </c>
      <c r="C48" s="57">
        <v>42</v>
      </c>
      <c r="D48" s="89"/>
      <c r="E48" s="96">
        <f>COUNT(E32:E46)*5</f>
        <v>75</v>
      </c>
      <c r="F48" s="89">
        <f>C48*5^2</f>
        <v>1050</v>
      </c>
      <c r="G48" s="87">
        <f>C48*1.5</f>
        <v>63</v>
      </c>
      <c r="H48" s="87"/>
      <c r="I48" s="93"/>
      <c r="K48" s="93">
        <v>0</v>
      </c>
      <c r="L48"/>
      <c r="M48" t="s">
        <v>476</v>
      </c>
      <c r="N48" s="57">
        <v>42</v>
      </c>
      <c r="O48" s="89"/>
      <c r="P48" s="96">
        <f>COUNT(P32:P46)*5</f>
        <v>75</v>
      </c>
      <c r="Q48" s="89">
        <f>N48*5^2</f>
        <v>1050</v>
      </c>
      <c r="R48" s="87">
        <f>N48*1.5</f>
        <v>63</v>
      </c>
      <c r="S48" s="87"/>
      <c r="V48" t="s">
        <v>476</v>
      </c>
      <c r="W48" s="57">
        <v>42</v>
      </c>
      <c r="X48" s="89"/>
      <c r="Y48" s="96">
        <f>COUNT(Y32:Y46)*5</f>
        <v>75</v>
      </c>
      <c r="Z48" s="89">
        <f>W48*5^2</f>
        <v>1050</v>
      </c>
      <c r="AA48" s="87">
        <f>W48*1.5</f>
        <v>63</v>
      </c>
      <c r="AB48" s="87"/>
      <c r="AE48" t="s">
        <v>476</v>
      </c>
      <c r="AF48" s="57">
        <v>42</v>
      </c>
      <c r="AG48" s="89"/>
      <c r="AH48" s="96">
        <f>COUNT(AH32:AH46)*5</f>
        <v>75</v>
      </c>
      <c r="AI48" s="89">
        <f>AF48*5^2</f>
        <v>1050</v>
      </c>
      <c r="AJ48" s="87">
        <f>AF48*1.5</f>
        <v>63</v>
      </c>
      <c r="AK48" s="87"/>
      <c r="AL48" s="57"/>
      <c r="AN48" t="s">
        <v>476</v>
      </c>
      <c r="AO48" s="57">
        <v>42</v>
      </c>
      <c r="AP48" s="89"/>
      <c r="AQ48" s="96">
        <f>COUNT(AQ32:AQ46)*5</f>
        <v>75</v>
      </c>
      <c r="AR48" s="89">
        <f>AO48*5^2</f>
        <v>1050</v>
      </c>
      <c r="AS48" s="87">
        <f>AO48*1.5</f>
        <v>63</v>
      </c>
      <c r="AT48" s="87"/>
    </row>
    <row r="49" spans="1:46">
      <c r="C49" s="91"/>
      <c r="D49" s="86"/>
      <c r="H49" s="84"/>
      <c r="I49" s="93"/>
      <c r="K49" s="93">
        <v>0</v>
      </c>
      <c r="L49"/>
      <c r="N49" s="91"/>
      <c r="O49" s="86"/>
      <c r="P49" s="93"/>
      <c r="Q49" s="86"/>
      <c r="R49" s="84"/>
      <c r="S49" s="84"/>
      <c r="W49" s="91"/>
      <c r="X49" s="86"/>
      <c r="Y49" s="93"/>
      <c r="Z49" s="86"/>
      <c r="AA49" s="84"/>
      <c r="AB49" s="84"/>
      <c r="AF49" s="91"/>
      <c r="AG49" s="86"/>
      <c r="AH49" s="93"/>
      <c r="AI49" s="86"/>
      <c r="AJ49" s="84"/>
      <c r="AK49" s="84"/>
      <c r="AL49" s="57"/>
      <c r="AO49" s="91"/>
      <c r="AP49" s="86"/>
      <c r="AQ49" s="93"/>
      <c r="AR49" s="86"/>
      <c r="AS49" s="84"/>
      <c r="AT49" s="84"/>
    </row>
    <row r="50" spans="1:46">
      <c r="C50" s="57"/>
      <c r="D50" s="86"/>
      <c r="H50" s="84"/>
      <c r="I50" s="93"/>
      <c r="K50" s="93">
        <v>0</v>
      </c>
      <c r="L50"/>
      <c r="N50" s="57"/>
      <c r="O50" s="86"/>
      <c r="P50" s="93"/>
      <c r="Q50" s="86"/>
      <c r="R50" s="84"/>
      <c r="S50" s="84"/>
      <c r="W50" s="57"/>
      <c r="X50" s="86"/>
      <c r="Y50" s="93"/>
      <c r="Z50" s="86"/>
      <c r="AA50" s="84"/>
      <c r="AB50" s="84"/>
      <c r="AF50" s="57"/>
      <c r="AG50" s="86"/>
      <c r="AH50" s="93"/>
      <c r="AI50" s="86"/>
      <c r="AJ50" s="84"/>
      <c r="AK50" s="84"/>
      <c r="AL50" s="57"/>
      <c r="AO50" s="57"/>
      <c r="AP50" s="86"/>
      <c r="AQ50" s="93"/>
      <c r="AR50" s="86"/>
      <c r="AS50" s="84"/>
      <c r="AT50" s="84"/>
    </row>
    <row r="51" spans="1:46">
      <c r="C51" s="57"/>
      <c r="D51" s="86"/>
      <c r="H51" s="84"/>
      <c r="I51" s="93"/>
      <c r="K51" s="93">
        <v>0</v>
      </c>
      <c r="L51"/>
      <c r="N51" s="57"/>
      <c r="O51" s="86"/>
      <c r="P51" s="93"/>
      <c r="Q51" s="86"/>
      <c r="R51" s="84"/>
      <c r="S51" s="84"/>
      <c r="W51" s="57"/>
      <c r="X51" s="86"/>
      <c r="Y51" s="93"/>
      <c r="Z51" s="86"/>
      <c r="AA51" s="84"/>
      <c r="AB51" s="84"/>
      <c r="AF51" s="57"/>
      <c r="AG51" s="86"/>
      <c r="AH51" s="93"/>
      <c r="AI51" s="86"/>
      <c r="AJ51" s="84"/>
      <c r="AK51" s="84"/>
      <c r="AL51" s="57"/>
      <c r="AO51" s="57"/>
      <c r="AP51" s="86"/>
      <c r="AQ51" s="93"/>
      <c r="AR51" s="86"/>
      <c r="AS51" s="84"/>
      <c r="AT51" s="84"/>
    </row>
    <row r="52" spans="1:46" ht="21">
      <c r="A52" s="19" t="s">
        <v>66</v>
      </c>
      <c r="B52" s="16"/>
      <c r="C52" s="120">
        <f>Caldera!$P42</f>
        <v>3</v>
      </c>
      <c r="D52" s="85">
        <f t="shared" si="5"/>
        <v>3.23101433882103</v>
      </c>
      <c r="E52" s="85">
        <f>INDEX('UmfrageWerte berechnung'!$A:$Z, MATCH(A$3, 'UmfrageWerte berechnung'!$A:$A, 0), MATCH($K52, 'UmfrageWerte berechnung'!$1:$1, 0))</f>
        <v>1.3</v>
      </c>
      <c r="F52" s="90">
        <f t="shared" si="6"/>
        <v>5.07</v>
      </c>
      <c r="G52" s="85">
        <f t="shared" si="7"/>
        <v>3.9000000000000004</v>
      </c>
      <c r="H52" s="85">
        <f t="shared" ref="H52:H70" si="68">E52/(H$120/H$119)</f>
        <v>1.0770047796070099</v>
      </c>
      <c r="I52" s="93"/>
      <c r="K52" s="93" t="s">
        <v>236</v>
      </c>
      <c r="L52" s="19" t="s">
        <v>66</v>
      </c>
      <c r="M52" s="16"/>
      <c r="N52" s="120">
        <f>Caldera!$P42</f>
        <v>3</v>
      </c>
      <c r="O52" s="85">
        <f t="shared" ref="O52:O60" si="69">S52*N52</f>
        <v>3.5049928673323825</v>
      </c>
      <c r="P52" s="85">
        <f>INDEX('UmfrageWerte berechnung'!$A:$Z, MATCH(L$3, 'UmfrageWerte berechnung'!$A:$A, 0), MATCH($K52, 'UmfrageWerte berechnung'!$1:$1, 0))</f>
        <v>1.3125</v>
      </c>
      <c r="Q52" s="90">
        <f t="shared" ref="Q52:Q70" si="70">(P52^2)*N52</f>
        <v>5.16796875</v>
      </c>
      <c r="R52" s="85">
        <f t="shared" ref="R52:R70" si="71">P52*N52</f>
        <v>3.9375</v>
      </c>
      <c r="S52" s="85">
        <f t="shared" ref="S52:S70" si="72">P52/(S$120/S$119)</f>
        <v>1.1683309557774608</v>
      </c>
      <c r="T52" s="19"/>
      <c r="U52" s="19" t="s">
        <v>66</v>
      </c>
      <c r="V52" s="16"/>
      <c r="W52" s="120">
        <f>Caldera!$P42</f>
        <v>3</v>
      </c>
      <c r="X52" s="85">
        <f t="shared" ref="X52:X60" si="73">AB52*W52</f>
        <v>3.4570637119113599</v>
      </c>
      <c r="Y52" s="85">
        <f>INDEX('UmfrageWerte berechnung'!$A:$Z, MATCH(U$3, 'UmfrageWerte berechnung'!$A:$A, 0), MATCH($K52, 'UmfrageWerte berechnung'!$1:$1, 0))</f>
        <v>1.3333333333333333</v>
      </c>
      <c r="Z52" s="90">
        <f t="shared" ref="Z52:Z70" si="74">(Y52^2)*W52</f>
        <v>5.333333333333333</v>
      </c>
      <c r="AA52" s="85">
        <f t="shared" ref="AA52:AA70" si="75">Y52*W52</f>
        <v>4</v>
      </c>
      <c r="AB52" s="85">
        <f t="shared" ref="AB52:AB70" si="76">Y52/(AB$120/AB$119)</f>
        <v>1.1523545706371199</v>
      </c>
      <c r="AD52" s="19" t="s">
        <v>66</v>
      </c>
      <c r="AE52" s="16"/>
      <c r="AF52" s="120">
        <f>Caldera!$P42</f>
        <v>3</v>
      </c>
      <c r="AG52" s="85">
        <f t="shared" ref="AG52:AG60" si="77">AK52*AF52</f>
        <v>3.8143536336880244</v>
      </c>
      <c r="AH52" s="85">
        <f>INDEX('UmfrageWerte berechnung'!$A:$Z, MATCH(AD$3, 'UmfrageWerte berechnung'!$A:$A, 0), MATCH($K52, 'UmfrageWerte berechnung'!$1:$1, 0))</f>
        <v>1.5</v>
      </c>
      <c r="AI52" s="90">
        <f t="shared" ref="AI52:AI70" si="78">(AH52^2)*AF52</f>
        <v>6.75</v>
      </c>
      <c r="AJ52" s="85">
        <f t="shared" ref="AJ52:AJ70" si="79">AH52*AF52</f>
        <v>4.5</v>
      </c>
      <c r="AK52" s="85">
        <f t="shared" ref="AK52:AK70" si="80">AH52/(AK$120/AK$119)</f>
        <v>1.2714512112293415</v>
      </c>
      <c r="AL52" s="66"/>
      <c r="AM52" s="19" t="s">
        <v>66</v>
      </c>
      <c r="AN52" s="16"/>
      <c r="AO52" s="120">
        <f>Caldera!$P42</f>
        <v>3</v>
      </c>
      <c r="AP52" s="85">
        <f t="shared" ref="AP52:AP60" si="81">AT52*AO52</f>
        <v>3.3474114441416893</v>
      </c>
      <c r="AQ52" s="85">
        <f>INDEX('UmfrageWerte berechnung'!$A:$Z, MATCH(AM$3, 'UmfrageWerte berechnung'!$A:$A, 0), MATCH($K52, 'UmfrageWerte berechnung'!$1:$1, 0))</f>
        <v>1.3125</v>
      </c>
      <c r="AR52" s="90">
        <f t="shared" ref="AR52:AR70" si="82">(AQ52^2)*AO52</f>
        <v>5.16796875</v>
      </c>
      <c r="AS52" s="85">
        <f t="shared" ref="AS52:AS70" si="83">AQ52*AO52</f>
        <v>3.9375</v>
      </c>
      <c r="AT52" s="85">
        <f t="shared" ref="AT52:AT70" si="84">AQ52/(AT$120/AT$119)</f>
        <v>1.1158038147138964</v>
      </c>
    </row>
    <row r="53" spans="1:46">
      <c r="B53" s="10"/>
      <c r="C53" s="121">
        <f>Caldera!$P43</f>
        <v>3</v>
      </c>
      <c r="D53" s="93">
        <f t="shared" si="5"/>
        <v>3.23101433882103</v>
      </c>
      <c r="E53" s="86">
        <f>INDEX('UmfrageWerte berechnung'!$A:$Z, MATCH(A$3, 'UmfrageWerte berechnung'!$A:$A, 0), MATCH($K53, 'UmfrageWerte berechnung'!$1:$1, 0))</f>
        <v>1.3</v>
      </c>
      <c r="F53" s="84">
        <f t="shared" si="6"/>
        <v>5.07</v>
      </c>
      <c r="G53" s="84">
        <f t="shared" si="7"/>
        <v>3.9000000000000004</v>
      </c>
      <c r="H53" s="84">
        <f t="shared" si="68"/>
        <v>1.0770047796070099</v>
      </c>
      <c r="I53" s="93"/>
      <c r="K53" s="93" t="s">
        <v>236</v>
      </c>
      <c r="L53"/>
      <c r="M53" s="10"/>
      <c r="N53" s="121">
        <f>Caldera!$P43</f>
        <v>3</v>
      </c>
      <c r="O53" s="93">
        <f t="shared" si="69"/>
        <v>3.5049928673323825</v>
      </c>
      <c r="P53" s="86">
        <f>INDEX('UmfrageWerte berechnung'!$A:$Z, MATCH(L$3, 'UmfrageWerte berechnung'!$A:$A, 0), MATCH($K53, 'UmfrageWerte berechnung'!$1:$1, 0))</f>
        <v>1.3125</v>
      </c>
      <c r="Q53" s="84">
        <f t="shared" si="70"/>
        <v>5.16796875</v>
      </c>
      <c r="R53" s="84">
        <f t="shared" si="71"/>
        <v>3.9375</v>
      </c>
      <c r="S53" s="84">
        <f t="shared" si="72"/>
        <v>1.1683309557774608</v>
      </c>
      <c r="V53" s="10"/>
      <c r="W53" s="121">
        <f>Caldera!$P43</f>
        <v>3</v>
      </c>
      <c r="X53" s="93">
        <f t="shared" si="73"/>
        <v>3.4570637119113599</v>
      </c>
      <c r="Y53" s="86">
        <f>INDEX('UmfrageWerte berechnung'!$A:$Z, MATCH(U$3, 'UmfrageWerte berechnung'!$A:$A, 0), MATCH($K53, 'UmfrageWerte berechnung'!$1:$1, 0))</f>
        <v>1.3333333333333333</v>
      </c>
      <c r="Z53" s="84">
        <f t="shared" si="74"/>
        <v>5.333333333333333</v>
      </c>
      <c r="AA53" s="84">
        <f t="shared" si="75"/>
        <v>4</v>
      </c>
      <c r="AB53" s="84">
        <f t="shared" si="76"/>
        <v>1.1523545706371199</v>
      </c>
      <c r="AE53" s="10"/>
      <c r="AF53" s="121">
        <f>Caldera!$P43</f>
        <v>3</v>
      </c>
      <c r="AG53" s="93">
        <f t="shared" si="77"/>
        <v>3.8143536336880244</v>
      </c>
      <c r="AH53" s="86">
        <f>INDEX('UmfrageWerte berechnung'!$A:$Z, MATCH(AD$3, 'UmfrageWerte berechnung'!$A:$A, 0), MATCH($K53, 'UmfrageWerte berechnung'!$1:$1, 0))</f>
        <v>1.5</v>
      </c>
      <c r="AI53" s="84">
        <f t="shared" si="78"/>
        <v>6.75</v>
      </c>
      <c r="AJ53" s="84">
        <f t="shared" si="79"/>
        <v>4.5</v>
      </c>
      <c r="AK53" s="84">
        <f t="shared" si="80"/>
        <v>1.2714512112293415</v>
      </c>
      <c r="AL53" s="66"/>
      <c r="AN53" s="10"/>
      <c r="AO53" s="121">
        <f>Caldera!$P43</f>
        <v>3</v>
      </c>
      <c r="AP53" s="93">
        <f t="shared" si="81"/>
        <v>3.3474114441416893</v>
      </c>
      <c r="AQ53" s="86">
        <f>INDEX('UmfrageWerte berechnung'!$A:$Z, MATCH(AM$3, 'UmfrageWerte berechnung'!$A:$A, 0), MATCH($K53, 'UmfrageWerte berechnung'!$1:$1, 0))</f>
        <v>1.3125</v>
      </c>
      <c r="AR53" s="84">
        <f t="shared" si="82"/>
        <v>5.16796875</v>
      </c>
      <c r="AS53" s="84">
        <f t="shared" si="83"/>
        <v>3.9375</v>
      </c>
      <c r="AT53" s="84">
        <f t="shared" si="84"/>
        <v>1.1158038147138964</v>
      </c>
    </row>
    <row r="54" spans="1:46">
      <c r="B54" s="10"/>
      <c r="C54" s="121">
        <f>Caldera!$P44</f>
        <v>3</v>
      </c>
      <c r="D54" s="93">
        <f t="shared" si="5"/>
        <v>3.23101433882103</v>
      </c>
      <c r="E54" s="86">
        <f>INDEX('UmfrageWerte berechnung'!$A:$Z, MATCH(A$3, 'UmfrageWerte berechnung'!$A:$A, 0), MATCH($K54, 'UmfrageWerte berechnung'!$1:$1, 0))</f>
        <v>1.3</v>
      </c>
      <c r="F54" s="84">
        <f t="shared" si="6"/>
        <v>5.07</v>
      </c>
      <c r="G54" s="84">
        <f t="shared" si="7"/>
        <v>3.9000000000000004</v>
      </c>
      <c r="H54" s="84">
        <f t="shared" si="68"/>
        <v>1.0770047796070099</v>
      </c>
      <c r="I54" s="93"/>
      <c r="K54" s="93" t="s">
        <v>236</v>
      </c>
      <c r="L54"/>
      <c r="M54" s="10"/>
      <c r="N54" s="121">
        <f>Caldera!$P44</f>
        <v>3</v>
      </c>
      <c r="O54" s="93">
        <f t="shared" si="69"/>
        <v>3.5049928673323825</v>
      </c>
      <c r="P54" s="86">
        <f>INDEX('UmfrageWerte berechnung'!$A:$Z, MATCH(L$3, 'UmfrageWerte berechnung'!$A:$A, 0), MATCH($K54, 'UmfrageWerte berechnung'!$1:$1, 0))</f>
        <v>1.3125</v>
      </c>
      <c r="Q54" s="84">
        <f t="shared" si="70"/>
        <v>5.16796875</v>
      </c>
      <c r="R54" s="84">
        <f t="shared" si="71"/>
        <v>3.9375</v>
      </c>
      <c r="S54" s="84">
        <f t="shared" si="72"/>
        <v>1.1683309557774608</v>
      </c>
      <c r="V54" s="10"/>
      <c r="W54" s="121">
        <f>Caldera!$P44</f>
        <v>3</v>
      </c>
      <c r="X54" s="93">
        <f t="shared" si="73"/>
        <v>3.4570637119113599</v>
      </c>
      <c r="Y54" s="86">
        <f>INDEX('UmfrageWerte berechnung'!$A:$Z, MATCH(U$3, 'UmfrageWerte berechnung'!$A:$A, 0), MATCH($K54, 'UmfrageWerte berechnung'!$1:$1, 0))</f>
        <v>1.3333333333333333</v>
      </c>
      <c r="Z54" s="84">
        <f t="shared" si="74"/>
        <v>5.333333333333333</v>
      </c>
      <c r="AA54" s="84">
        <f t="shared" si="75"/>
        <v>4</v>
      </c>
      <c r="AB54" s="84">
        <f t="shared" si="76"/>
        <v>1.1523545706371199</v>
      </c>
      <c r="AE54" s="10"/>
      <c r="AF54" s="121">
        <f>Caldera!$P44</f>
        <v>3</v>
      </c>
      <c r="AG54" s="93">
        <f t="shared" si="77"/>
        <v>3.8143536336880244</v>
      </c>
      <c r="AH54" s="86">
        <f>INDEX('UmfrageWerte berechnung'!$A:$Z, MATCH(AD$3, 'UmfrageWerte berechnung'!$A:$A, 0), MATCH($K54, 'UmfrageWerte berechnung'!$1:$1, 0))</f>
        <v>1.5</v>
      </c>
      <c r="AI54" s="84">
        <f t="shared" si="78"/>
        <v>6.75</v>
      </c>
      <c r="AJ54" s="84">
        <f t="shared" si="79"/>
        <v>4.5</v>
      </c>
      <c r="AK54" s="84">
        <f t="shared" si="80"/>
        <v>1.2714512112293415</v>
      </c>
      <c r="AL54" s="66"/>
      <c r="AN54" s="10"/>
      <c r="AO54" s="121">
        <f>Caldera!$P44</f>
        <v>3</v>
      </c>
      <c r="AP54" s="93">
        <f t="shared" si="81"/>
        <v>3.3474114441416893</v>
      </c>
      <c r="AQ54" s="86">
        <f>INDEX('UmfrageWerte berechnung'!$A:$Z, MATCH(AM$3, 'UmfrageWerte berechnung'!$A:$A, 0), MATCH($K54, 'UmfrageWerte berechnung'!$1:$1, 0))</f>
        <v>1.3125</v>
      </c>
      <c r="AR54" s="84">
        <f t="shared" si="82"/>
        <v>5.16796875</v>
      </c>
      <c r="AS54" s="84">
        <f t="shared" si="83"/>
        <v>3.9375</v>
      </c>
      <c r="AT54" s="84">
        <f t="shared" si="84"/>
        <v>1.1158038147138964</v>
      </c>
    </row>
    <row r="55" spans="1:46">
      <c r="B55" s="4"/>
      <c r="C55" s="121">
        <f>Caldera!$P45</f>
        <v>3</v>
      </c>
      <c r="D55" s="93">
        <f t="shared" si="5"/>
        <v>2.3611258629845988</v>
      </c>
      <c r="E55" s="86">
        <f>INDEX('UmfrageWerte berechnung'!$A:$Z, MATCH(A$3, 'UmfrageWerte berechnung'!$A:$A, 0), MATCH($K55, 'UmfrageWerte berechnung'!$1:$1, 0))</f>
        <v>0.95</v>
      </c>
      <c r="F55" s="84">
        <f t="shared" si="6"/>
        <v>2.7075</v>
      </c>
      <c r="G55" s="84">
        <f t="shared" si="7"/>
        <v>2.8499999999999996</v>
      </c>
      <c r="H55" s="84">
        <f t="shared" si="68"/>
        <v>0.78704195432819957</v>
      </c>
      <c r="I55" s="93"/>
      <c r="K55" s="93" t="s">
        <v>237</v>
      </c>
      <c r="L55"/>
      <c r="M55" s="4"/>
      <c r="N55" s="121">
        <f>Caldera!$P45</f>
        <v>3</v>
      </c>
      <c r="O55" s="93">
        <f t="shared" si="69"/>
        <v>2.5035663338088447</v>
      </c>
      <c r="P55" s="86">
        <f>INDEX('UmfrageWerte berechnung'!$A:$Z, MATCH(L$3, 'UmfrageWerte berechnung'!$A:$A, 0), MATCH($K55, 'UmfrageWerte berechnung'!$1:$1, 0))</f>
        <v>0.9375</v>
      </c>
      <c r="Q55" s="84">
        <f t="shared" si="70"/>
        <v>2.63671875</v>
      </c>
      <c r="R55" s="84">
        <f t="shared" si="71"/>
        <v>2.8125</v>
      </c>
      <c r="S55" s="84">
        <f t="shared" si="72"/>
        <v>0.83452211126961484</v>
      </c>
      <c r="V55" s="4"/>
      <c r="W55" s="121">
        <f>Caldera!$P45</f>
        <v>3</v>
      </c>
      <c r="X55" s="93">
        <f t="shared" si="73"/>
        <v>1.9445983379501399</v>
      </c>
      <c r="Y55" s="86">
        <f>INDEX('UmfrageWerte berechnung'!$A:$Z, MATCH(U$3, 'UmfrageWerte berechnung'!$A:$A, 0), MATCH($K55, 'UmfrageWerte berechnung'!$1:$1, 0))</f>
        <v>0.75</v>
      </c>
      <c r="Z55" s="84">
        <f t="shared" si="74"/>
        <v>1.6875</v>
      </c>
      <c r="AA55" s="84">
        <f t="shared" si="75"/>
        <v>2.25</v>
      </c>
      <c r="AB55" s="84">
        <f t="shared" si="76"/>
        <v>0.64819944598337997</v>
      </c>
      <c r="AE55" s="4"/>
      <c r="AF55" s="121">
        <f>Caldera!$P45</f>
        <v>3</v>
      </c>
      <c r="AG55" s="93">
        <f t="shared" si="77"/>
        <v>2.5429024224586829</v>
      </c>
      <c r="AH55" s="86">
        <f>INDEX('UmfrageWerte berechnung'!$A:$Z, MATCH(AD$3, 'UmfrageWerte berechnung'!$A:$A, 0), MATCH($K55, 'UmfrageWerte berechnung'!$1:$1, 0))</f>
        <v>1</v>
      </c>
      <c r="AI55" s="84">
        <f t="shared" si="78"/>
        <v>3</v>
      </c>
      <c r="AJ55" s="84">
        <f t="shared" si="79"/>
        <v>3</v>
      </c>
      <c r="AK55" s="84">
        <f t="shared" si="80"/>
        <v>0.84763414081956101</v>
      </c>
      <c r="AL55" s="66"/>
      <c r="AN55" s="4"/>
      <c r="AO55" s="121">
        <f>Caldera!$P45</f>
        <v>3</v>
      </c>
      <c r="AP55" s="93">
        <f t="shared" si="81"/>
        <v>1.7534059945504088</v>
      </c>
      <c r="AQ55" s="86">
        <f>INDEX('UmfrageWerte berechnung'!$A:$Z, MATCH(AM$3, 'UmfrageWerte berechnung'!$A:$A, 0), MATCH($K55, 'UmfrageWerte berechnung'!$1:$1, 0))</f>
        <v>0.6875</v>
      </c>
      <c r="AR55" s="84">
        <f t="shared" si="82"/>
        <v>1.41796875</v>
      </c>
      <c r="AS55" s="84">
        <f t="shared" si="83"/>
        <v>2.0625</v>
      </c>
      <c r="AT55" s="84">
        <f t="shared" si="84"/>
        <v>0.58446866485013627</v>
      </c>
    </row>
    <row r="56" spans="1:46">
      <c r="B56" s="4"/>
      <c r="C56" s="121">
        <f>Caldera!$P46</f>
        <v>2</v>
      </c>
      <c r="D56" s="93">
        <f t="shared" si="5"/>
        <v>1.5740839086563991</v>
      </c>
      <c r="E56" s="86">
        <f>INDEX('UmfrageWerte berechnung'!$A:$Z, MATCH(A$3, 'UmfrageWerte berechnung'!$A:$A, 0), MATCH($K56, 'UmfrageWerte berechnung'!$1:$1, 0))</f>
        <v>0.95</v>
      </c>
      <c r="F56" s="84">
        <f t="shared" si="6"/>
        <v>1.8049999999999999</v>
      </c>
      <c r="G56" s="84">
        <f t="shared" si="7"/>
        <v>1.9</v>
      </c>
      <c r="H56" s="84">
        <f t="shared" si="68"/>
        <v>0.78704195432819957</v>
      </c>
      <c r="I56" s="93"/>
      <c r="K56" s="93" t="s">
        <v>237</v>
      </c>
      <c r="L56"/>
      <c r="M56" s="4"/>
      <c r="N56" s="121">
        <f>Caldera!$P46</f>
        <v>2</v>
      </c>
      <c r="O56" s="93">
        <f t="shared" si="69"/>
        <v>1.6690442225392297</v>
      </c>
      <c r="P56" s="86">
        <f>INDEX('UmfrageWerte berechnung'!$A:$Z, MATCH(L$3, 'UmfrageWerte berechnung'!$A:$A, 0), MATCH($K56, 'UmfrageWerte berechnung'!$1:$1, 0))</f>
        <v>0.9375</v>
      </c>
      <c r="Q56" s="84">
        <f t="shared" si="70"/>
        <v>1.7578125</v>
      </c>
      <c r="R56" s="84">
        <f t="shared" si="71"/>
        <v>1.875</v>
      </c>
      <c r="S56" s="84">
        <f t="shared" si="72"/>
        <v>0.83452211126961484</v>
      </c>
      <c r="V56" s="4"/>
      <c r="W56" s="121">
        <f>Caldera!$P46</f>
        <v>2</v>
      </c>
      <c r="X56" s="93">
        <f t="shared" si="73"/>
        <v>1.2963988919667599</v>
      </c>
      <c r="Y56" s="86">
        <f>INDEX('UmfrageWerte berechnung'!$A:$Z, MATCH(U$3, 'UmfrageWerte berechnung'!$A:$A, 0), MATCH($K56, 'UmfrageWerte berechnung'!$1:$1, 0))</f>
        <v>0.75</v>
      </c>
      <c r="Z56" s="84">
        <f t="shared" si="74"/>
        <v>1.125</v>
      </c>
      <c r="AA56" s="84">
        <f t="shared" si="75"/>
        <v>1.5</v>
      </c>
      <c r="AB56" s="84">
        <f t="shared" si="76"/>
        <v>0.64819944598337997</v>
      </c>
      <c r="AE56" s="4"/>
      <c r="AF56" s="121">
        <f>Caldera!$P46</f>
        <v>2</v>
      </c>
      <c r="AG56" s="93">
        <f t="shared" si="77"/>
        <v>1.695268281639122</v>
      </c>
      <c r="AH56" s="86">
        <f>INDEX('UmfrageWerte berechnung'!$A:$Z, MATCH(AD$3, 'UmfrageWerte berechnung'!$A:$A, 0), MATCH($K56, 'UmfrageWerte berechnung'!$1:$1, 0))</f>
        <v>1</v>
      </c>
      <c r="AI56" s="84">
        <f t="shared" si="78"/>
        <v>2</v>
      </c>
      <c r="AJ56" s="84">
        <f t="shared" si="79"/>
        <v>2</v>
      </c>
      <c r="AK56" s="84">
        <f t="shared" si="80"/>
        <v>0.84763414081956101</v>
      </c>
      <c r="AL56" s="66"/>
      <c r="AN56" s="4"/>
      <c r="AO56" s="121">
        <f>Caldera!$P46</f>
        <v>2</v>
      </c>
      <c r="AP56" s="93">
        <f t="shared" si="81"/>
        <v>1.1689373297002725</v>
      </c>
      <c r="AQ56" s="86">
        <f>INDEX('UmfrageWerte berechnung'!$A:$Z, MATCH(AM$3, 'UmfrageWerte berechnung'!$A:$A, 0), MATCH($K56, 'UmfrageWerte berechnung'!$1:$1, 0))</f>
        <v>0.6875</v>
      </c>
      <c r="AR56" s="84">
        <f t="shared" si="82"/>
        <v>0.9453125</v>
      </c>
      <c r="AS56" s="84">
        <f t="shared" si="83"/>
        <v>1.375</v>
      </c>
      <c r="AT56" s="84">
        <f t="shared" si="84"/>
        <v>0.58446866485013627</v>
      </c>
    </row>
    <row r="57" spans="1:46">
      <c r="B57" s="12"/>
      <c r="C57" s="121">
        <f>Caldera!$P47</f>
        <v>3</v>
      </c>
      <c r="D57" s="93">
        <f t="shared" si="5"/>
        <v>2.4853956452469461</v>
      </c>
      <c r="E57" s="86">
        <f>INDEX('UmfrageWerte berechnung'!$A:$Z, MATCH(A$3, 'UmfrageWerte berechnung'!$A:$A, 0), MATCH($K57, 'UmfrageWerte berechnung'!$1:$1, 0))</f>
        <v>1</v>
      </c>
      <c r="F57" s="84">
        <f t="shared" si="6"/>
        <v>3</v>
      </c>
      <c r="G57" s="84">
        <f t="shared" si="7"/>
        <v>3</v>
      </c>
      <c r="H57" s="84">
        <f t="shared" si="68"/>
        <v>0.8284652150823153</v>
      </c>
      <c r="I57" s="93"/>
      <c r="K57" s="93" t="s">
        <v>238</v>
      </c>
      <c r="L57"/>
      <c r="M57" s="12"/>
      <c r="N57" s="121">
        <f>Caldera!$P47</f>
        <v>3</v>
      </c>
      <c r="O57" s="93">
        <f t="shared" si="69"/>
        <v>2.8373751783166905</v>
      </c>
      <c r="P57" s="86">
        <f>INDEX('UmfrageWerte berechnung'!$A:$Z, MATCH(L$3, 'UmfrageWerte berechnung'!$A:$A, 0), MATCH($K57, 'UmfrageWerte berechnung'!$1:$1, 0))</f>
        <v>1.0625</v>
      </c>
      <c r="Q57" s="84">
        <f t="shared" si="70"/>
        <v>3.38671875</v>
      </c>
      <c r="R57" s="84">
        <f t="shared" si="71"/>
        <v>3.1875</v>
      </c>
      <c r="S57" s="84">
        <f t="shared" si="72"/>
        <v>0.9457917261055635</v>
      </c>
      <c r="V57" s="12"/>
      <c r="W57" s="121">
        <f>Caldera!$P47</f>
        <v>3</v>
      </c>
      <c r="X57" s="93">
        <f t="shared" si="73"/>
        <v>2.3767313019390599</v>
      </c>
      <c r="Y57" s="86">
        <f>INDEX('UmfrageWerte berechnung'!$A:$Z, MATCH(U$3, 'UmfrageWerte berechnung'!$A:$A, 0), MATCH($K57, 'UmfrageWerte berechnung'!$1:$1, 0))</f>
        <v>0.91666666666666663</v>
      </c>
      <c r="Z57" s="84">
        <f t="shared" si="74"/>
        <v>2.520833333333333</v>
      </c>
      <c r="AA57" s="84">
        <f t="shared" si="75"/>
        <v>2.75</v>
      </c>
      <c r="AB57" s="84">
        <f t="shared" si="76"/>
        <v>0.79224376731301993</v>
      </c>
      <c r="AE57" s="12"/>
      <c r="AF57" s="121">
        <f>Caldera!$P47</f>
        <v>3</v>
      </c>
      <c r="AG57" s="93">
        <f t="shared" si="77"/>
        <v>2.5429024224586829</v>
      </c>
      <c r="AH57" s="86">
        <f>INDEX('UmfrageWerte berechnung'!$A:$Z, MATCH(AD$3, 'UmfrageWerte berechnung'!$A:$A, 0), MATCH($K57, 'UmfrageWerte berechnung'!$1:$1, 0))</f>
        <v>1</v>
      </c>
      <c r="AI57" s="84">
        <f t="shared" si="78"/>
        <v>3</v>
      </c>
      <c r="AJ57" s="84">
        <f t="shared" si="79"/>
        <v>3</v>
      </c>
      <c r="AK57" s="84">
        <f t="shared" si="80"/>
        <v>0.84763414081956101</v>
      </c>
      <c r="AL57" s="66"/>
      <c r="AN57" s="12"/>
      <c r="AO57" s="121">
        <f>Caldera!$P47</f>
        <v>3</v>
      </c>
      <c r="AP57" s="93">
        <f t="shared" si="81"/>
        <v>1.7534059945504088</v>
      </c>
      <c r="AQ57" s="86">
        <f>INDEX('UmfrageWerte berechnung'!$A:$Z, MATCH(AM$3, 'UmfrageWerte berechnung'!$A:$A, 0), MATCH($K57, 'UmfrageWerte berechnung'!$1:$1, 0))</f>
        <v>0.6875</v>
      </c>
      <c r="AR57" s="84">
        <f t="shared" si="82"/>
        <v>1.41796875</v>
      </c>
      <c r="AS57" s="84">
        <f t="shared" si="83"/>
        <v>2.0625</v>
      </c>
      <c r="AT57" s="84">
        <f t="shared" si="84"/>
        <v>0.58446866485013627</v>
      </c>
    </row>
    <row r="58" spans="1:46">
      <c r="B58" s="12"/>
      <c r="C58" s="121">
        <f>Caldera!$P48</f>
        <v>1</v>
      </c>
      <c r="D58" s="93">
        <f t="shared" si="5"/>
        <v>0.8284652150823153</v>
      </c>
      <c r="E58" s="86">
        <f>INDEX('UmfrageWerte berechnung'!$A:$Z, MATCH(A$3, 'UmfrageWerte berechnung'!$A:$A, 0), MATCH($K58, 'UmfrageWerte berechnung'!$1:$1, 0))</f>
        <v>1</v>
      </c>
      <c r="F58" s="84">
        <f t="shared" si="6"/>
        <v>1</v>
      </c>
      <c r="G58" s="84">
        <f t="shared" si="7"/>
        <v>1</v>
      </c>
      <c r="H58" s="84">
        <f t="shared" si="68"/>
        <v>0.8284652150823153</v>
      </c>
      <c r="I58" s="93"/>
      <c r="K58" s="93" t="s">
        <v>238</v>
      </c>
      <c r="L58"/>
      <c r="M58" s="12"/>
      <c r="N58" s="121">
        <f>Caldera!$P48</f>
        <v>1</v>
      </c>
      <c r="O58" s="93">
        <f t="shared" si="69"/>
        <v>0.9457917261055635</v>
      </c>
      <c r="P58" s="86">
        <f>INDEX('UmfrageWerte berechnung'!$A:$Z, MATCH(L$3, 'UmfrageWerte berechnung'!$A:$A, 0), MATCH($K58, 'UmfrageWerte berechnung'!$1:$1, 0))</f>
        <v>1.0625</v>
      </c>
      <c r="Q58" s="84">
        <f t="shared" si="70"/>
        <v>1.12890625</v>
      </c>
      <c r="R58" s="84">
        <f t="shared" si="71"/>
        <v>1.0625</v>
      </c>
      <c r="S58" s="84">
        <f t="shared" si="72"/>
        <v>0.9457917261055635</v>
      </c>
      <c r="V58" s="12"/>
      <c r="W58" s="121">
        <f>Caldera!$P48</f>
        <v>1</v>
      </c>
      <c r="X58" s="93">
        <f t="shared" si="73"/>
        <v>0.79224376731301993</v>
      </c>
      <c r="Y58" s="86">
        <f>INDEX('UmfrageWerte berechnung'!$A:$Z, MATCH(U$3, 'UmfrageWerte berechnung'!$A:$A, 0), MATCH($K58, 'UmfrageWerte berechnung'!$1:$1, 0))</f>
        <v>0.91666666666666663</v>
      </c>
      <c r="Z58" s="84">
        <f t="shared" si="74"/>
        <v>0.84027777777777768</v>
      </c>
      <c r="AA58" s="84">
        <f t="shared" si="75"/>
        <v>0.91666666666666663</v>
      </c>
      <c r="AB58" s="84">
        <f t="shared" si="76"/>
        <v>0.79224376731301993</v>
      </c>
      <c r="AE58" s="12"/>
      <c r="AF58" s="121">
        <f>Caldera!$P48</f>
        <v>1</v>
      </c>
      <c r="AG58" s="93">
        <f t="shared" si="77"/>
        <v>0.84763414081956101</v>
      </c>
      <c r="AH58" s="86">
        <f>INDEX('UmfrageWerte berechnung'!$A:$Z, MATCH(AD$3, 'UmfrageWerte berechnung'!$A:$A, 0), MATCH($K58, 'UmfrageWerte berechnung'!$1:$1, 0))</f>
        <v>1</v>
      </c>
      <c r="AI58" s="84">
        <f t="shared" si="78"/>
        <v>1</v>
      </c>
      <c r="AJ58" s="84">
        <f t="shared" si="79"/>
        <v>1</v>
      </c>
      <c r="AK58" s="84">
        <f t="shared" si="80"/>
        <v>0.84763414081956101</v>
      </c>
      <c r="AL58" s="66"/>
      <c r="AN58" s="12"/>
      <c r="AO58" s="121">
        <f>Caldera!$P48</f>
        <v>1</v>
      </c>
      <c r="AP58" s="93">
        <f t="shared" si="81"/>
        <v>0.58446866485013627</v>
      </c>
      <c r="AQ58" s="86">
        <f>INDEX('UmfrageWerte berechnung'!$A:$Z, MATCH(AM$3, 'UmfrageWerte berechnung'!$A:$A, 0), MATCH($K58, 'UmfrageWerte berechnung'!$1:$1, 0))</f>
        <v>0.6875</v>
      </c>
      <c r="AR58" s="84">
        <f t="shared" si="82"/>
        <v>0.47265625</v>
      </c>
      <c r="AS58" s="84">
        <f t="shared" si="83"/>
        <v>0.6875</v>
      </c>
      <c r="AT58" s="84">
        <f t="shared" si="84"/>
        <v>0.58446866485013627</v>
      </c>
    </row>
    <row r="59" spans="1:46">
      <c r="B59" s="12"/>
      <c r="C59" s="121">
        <f>Caldera!$P49</f>
        <v>2</v>
      </c>
      <c r="D59" s="93">
        <f t="shared" si="5"/>
        <v>1.6569304301646306</v>
      </c>
      <c r="E59" s="86">
        <f>INDEX('UmfrageWerte berechnung'!$A:$Z, MATCH(A$3, 'UmfrageWerte berechnung'!$A:$A, 0), MATCH($K59, 'UmfrageWerte berechnung'!$1:$1, 0))</f>
        <v>1</v>
      </c>
      <c r="F59" s="84">
        <f t="shared" si="6"/>
        <v>2</v>
      </c>
      <c r="G59" s="84">
        <f t="shared" si="7"/>
        <v>2</v>
      </c>
      <c r="H59" s="84">
        <f t="shared" si="68"/>
        <v>0.8284652150823153</v>
      </c>
      <c r="I59" s="93"/>
      <c r="K59" s="93" t="s">
        <v>238</v>
      </c>
      <c r="L59"/>
      <c r="M59" s="12"/>
      <c r="N59" s="121">
        <f>Caldera!$P49</f>
        <v>2</v>
      </c>
      <c r="O59" s="93">
        <f t="shared" si="69"/>
        <v>1.891583452211127</v>
      </c>
      <c r="P59" s="86">
        <f>INDEX('UmfrageWerte berechnung'!$A:$Z, MATCH(L$3, 'UmfrageWerte berechnung'!$A:$A, 0), MATCH($K59, 'UmfrageWerte berechnung'!$1:$1, 0))</f>
        <v>1.0625</v>
      </c>
      <c r="Q59" s="84">
        <f t="shared" si="70"/>
        <v>2.2578125</v>
      </c>
      <c r="R59" s="84">
        <f t="shared" si="71"/>
        <v>2.125</v>
      </c>
      <c r="S59" s="84">
        <f t="shared" si="72"/>
        <v>0.9457917261055635</v>
      </c>
      <c r="V59" s="12"/>
      <c r="W59" s="121">
        <f>Caldera!$P49</f>
        <v>2</v>
      </c>
      <c r="X59" s="93">
        <f t="shared" si="73"/>
        <v>1.5844875346260399</v>
      </c>
      <c r="Y59" s="86">
        <f>INDEX('UmfrageWerte berechnung'!$A:$Z, MATCH(U$3, 'UmfrageWerte berechnung'!$A:$A, 0), MATCH($K59, 'UmfrageWerte berechnung'!$1:$1, 0))</f>
        <v>0.91666666666666663</v>
      </c>
      <c r="Z59" s="84">
        <f t="shared" si="74"/>
        <v>1.6805555555555554</v>
      </c>
      <c r="AA59" s="84">
        <f t="shared" si="75"/>
        <v>1.8333333333333333</v>
      </c>
      <c r="AB59" s="84">
        <f t="shared" si="76"/>
        <v>0.79224376731301993</v>
      </c>
      <c r="AE59" s="12"/>
      <c r="AF59" s="121">
        <f>Caldera!$P49</f>
        <v>2</v>
      </c>
      <c r="AG59" s="93">
        <f t="shared" si="77"/>
        <v>1.695268281639122</v>
      </c>
      <c r="AH59" s="86">
        <f>INDEX('UmfrageWerte berechnung'!$A:$Z, MATCH(AD$3, 'UmfrageWerte berechnung'!$A:$A, 0), MATCH($K59, 'UmfrageWerte berechnung'!$1:$1, 0))</f>
        <v>1</v>
      </c>
      <c r="AI59" s="84">
        <f t="shared" si="78"/>
        <v>2</v>
      </c>
      <c r="AJ59" s="84">
        <f t="shared" si="79"/>
        <v>2</v>
      </c>
      <c r="AK59" s="84">
        <f t="shared" si="80"/>
        <v>0.84763414081956101</v>
      </c>
      <c r="AL59" s="66"/>
      <c r="AN59" s="12"/>
      <c r="AO59" s="121">
        <f>Caldera!$P49</f>
        <v>2</v>
      </c>
      <c r="AP59" s="93">
        <f t="shared" si="81"/>
        <v>1.1689373297002725</v>
      </c>
      <c r="AQ59" s="86">
        <f>INDEX('UmfrageWerte berechnung'!$A:$Z, MATCH(AM$3, 'UmfrageWerte berechnung'!$A:$A, 0), MATCH($K59, 'UmfrageWerte berechnung'!$1:$1, 0))</f>
        <v>0.6875</v>
      </c>
      <c r="AR59" s="84">
        <f t="shared" si="82"/>
        <v>0.9453125</v>
      </c>
      <c r="AS59" s="84">
        <f t="shared" si="83"/>
        <v>1.375</v>
      </c>
      <c r="AT59" s="84">
        <f t="shared" si="84"/>
        <v>0.58446866485013627</v>
      </c>
    </row>
    <row r="60" spans="1:46">
      <c r="B60" s="6"/>
      <c r="C60" s="121">
        <f>Caldera!$P50</f>
        <v>3</v>
      </c>
      <c r="D60" s="93">
        <f t="shared" si="5"/>
        <v>3.23101433882103</v>
      </c>
      <c r="E60" s="86">
        <f>INDEX('UmfrageWerte berechnung'!$A:$Z, MATCH(A$3, 'UmfrageWerte berechnung'!$A:$A, 0), MATCH($K60, 'UmfrageWerte berechnung'!$1:$1, 0))</f>
        <v>1.3</v>
      </c>
      <c r="F60" s="84">
        <f t="shared" si="6"/>
        <v>5.07</v>
      </c>
      <c r="G60" s="84">
        <f t="shared" si="7"/>
        <v>3.9000000000000004</v>
      </c>
      <c r="H60" s="84">
        <f t="shared" si="68"/>
        <v>1.0770047796070099</v>
      </c>
      <c r="I60" s="93"/>
      <c r="K60" s="93" t="s">
        <v>239</v>
      </c>
      <c r="L60"/>
      <c r="M60" s="6"/>
      <c r="N60" s="121">
        <f>Caldera!$P50</f>
        <v>3</v>
      </c>
      <c r="O60" s="93">
        <f t="shared" si="69"/>
        <v>3.1711840228245363</v>
      </c>
      <c r="P60" s="86">
        <f>INDEX('UmfrageWerte berechnung'!$A:$Z, MATCH(L$3, 'UmfrageWerte berechnung'!$A:$A, 0), MATCH($K60, 'UmfrageWerte berechnung'!$1:$1, 0))</f>
        <v>1.1875</v>
      </c>
      <c r="Q60" s="84">
        <f t="shared" si="70"/>
        <v>4.23046875</v>
      </c>
      <c r="R60" s="84">
        <f t="shared" si="71"/>
        <v>3.5625</v>
      </c>
      <c r="S60" s="84">
        <f t="shared" si="72"/>
        <v>1.0570613409415122</v>
      </c>
      <c r="V60" s="6"/>
      <c r="W60" s="121">
        <f>Caldera!$P50</f>
        <v>3</v>
      </c>
      <c r="X60" s="93">
        <f t="shared" si="73"/>
        <v>3.4570637119113599</v>
      </c>
      <c r="Y60" s="86">
        <f>INDEX('UmfrageWerte berechnung'!$A:$Z, MATCH(U$3, 'UmfrageWerte berechnung'!$A:$A, 0), MATCH($K60, 'UmfrageWerte berechnung'!$1:$1, 0))</f>
        <v>1.3333333333333333</v>
      </c>
      <c r="Z60" s="84">
        <f t="shared" si="74"/>
        <v>5.333333333333333</v>
      </c>
      <c r="AA60" s="84">
        <f t="shared" si="75"/>
        <v>4</v>
      </c>
      <c r="AB60" s="84">
        <f t="shared" si="76"/>
        <v>1.1523545706371199</v>
      </c>
      <c r="AE60" s="6"/>
      <c r="AF60" s="121">
        <f>Caldera!$P50</f>
        <v>3</v>
      </c>
      <c r="AG60" s="93">
        <f t="shared" si="77"/>
        <v>3.4964908308806892</v>
      </c>
      <c r="AH60" s="86">
        <f>INDEX('UmfrageWerte berechnung'!$A:$Z, MATCH(AD$3, 'UmfrageWerte berechnung'!$A:$A, 0), MATCH($K60, 'UmfrageWerte berechnung'!$1:$1, 0))</f>
        <v>1.375</v>
      </c>
      <c r="AI60" s="84">
        <f t="shared" si="78"/>
        <v>5.671875</v>
      </c>
      <c r="AJ60" s="84">
        <f t="shared" si="79"/>
        <v>4.125</v>
      </c>
      <c r="AK60" s="84">
        <f t="shared" si="80"/>
        <v>1.1654969436268965</v>
      </c>
      <c r="AL60" s="66"/>
      <c r="AN60" s="6"/>
      <c r="AO60" s="121">
        <f>Caldera!$P50</f>
        <v>3</v>
      </c>
      <c r="AP60" s="93">
        <f t="shared" si="81"/>
        <v>3.0286103542234328</v>
      </c>
      <c r="AQ60" s="86">
        <f>INDEX('UmfrageWerte berechnung'!$A:$Z, MATCH(AM$3, 'UmfrageWerte berechnung'!$A:$A, 0), MATCH($K60, 'UmfrageWerte berechnung'!$1:$1, 0))</f>
        <v>1.1875</v>
      </c>
      <c r="AR60" s="84">
        <f t="shared" si="82"/>
        <v>4.23046875</v>
      </c>
      <c r="AS60" s="84">
        <f t="shared" si="83"/>
        <v>3.5625</v>
      </c>
      <c r="AT60" s="84">
        <f t="shared" si="84"/>
        <v>1.0095367847411443</v>
      </c>
    </row>
    <row r="61" spans="1:46">
      <c r="A61" t="s">
        <v>477</v>
      </c>
      <c r="C61" s="121">
        <f>Caldera!$P51</f>
        <v>3</v>
      </c>
      <c r="D61" s="93">
        <f>H61*C61</f>
        <v>0</v>
      </c>
      <c r="E61" s="86"/>
      <c r="F61" s="84">
        <f t="shared" si="6"/>
        <v>0</v>
      </c>
      <c r="G61" s="84">
        <f t="shared" si="7"/>
        <v>0</v>
      </c>
      <c r="H61" s="84">
        <f t="shared" si="68"/>
        <v>0</v>
      </c>
      <c r="I61" s="93"/>
      <c r="K61" s="93">
        <v>0</v>
      </c>
      <c r="L61" t="s">
        <v>477</v>
      </c>
      <c r="N61" s="121">
        <f>Caldera!$P51</f>
        <v>3</v>
      </c>
      <c r="O61" s="93">
        <f>S61*N61</f>
        <v>0</v>
      </c>
      <c r="P61" s="86"/>
      <c r="Q61" s="84">
        <f t="shared" si="70"/>
        <v>0</v>
      </c>
      <c r="R61" s="84">
        <f t="shared" si="71"/>
        <v>0</v>
      </c>
      <c r="S61" s="84">
        <f t="shared" si="72"/>
        <v>0</v>
      </c>
      <c r="U61" t="s">
        <v>477</v>
      </c>
      <c r="W61" s="121">
        <f>Caldera!$P51</f>
        <v>3</v>
      </c>
      <c r="X61" s="93">
        <f>AB61*W61</f>
        <v>0</v>
      </c>
      <c r="Y61" s="86"/>
      <c r="Z61" s="84">
        <f t="shared" si="74"/>
        <v>0</v>
      </c>
      <c r="AA61" s="84">
        <f t="shared" si="75"/>
        <v>0</v>
      </c>
      <c r="AB61" s="84">
        <f t="shared" si="76"/>
        <v>0</v>
      </c>
      <c r="AD61" t="s">
        <v>477</v>
      </c>
      <c r="AF61" s="121">
        <f>Caldera!$P51</f>
        <v>3</v>
      </c>
      <c r="AG61" s="93">
        <f>AK61*AF61</f>
        <v>0</v>
      </c>
      <c r="AH61" s="86"/>
      <c r="AI61" s="84">
        <f t="shared" si="78"/>
        <v>0</v>
      </c>
      <c r="AJ61" s="84">
        <f t="shared" si="79"/>
        <v>0</v>
      </c>
      <c r="AK61" s="84">
        <f t="shared" si="80"/>
        <v>0</v>
      </c>
      <c r="AL61" s="66"/>
      <c r="AM61" t="s">
        <v>477</v>
      </c>
      <c r="AO61" s="121">
        <f>Caldera!$P51</f>
        <v>3</v>
      </c>
      <c r="AP61" s="93">
        <f>AT61*AO61</f>
        <v>0</v>
      </c>
      <c r="AQ61" s="86"/>
      <c r="AR61" s="84">
        <f t="shared" si="82"/>
        <v>0</v>
      </c>
      <c r="AS61" s="84">
        <f t="shared" si="83"/>
        <v>0</v>
      </c>
      <c r="AT61" s="84">
        <f t="shared" si="84"/>
        <v>0</v>
      </c>
    </row>
    <row r="62" spans="1:46">
      <c r="B62" s="21"/>
      <c r="C62" s="121">
        <f>Caldera!$P52</f>
        <v>2</v>
      </c>
      <c r="D62" s="93">
        <f t="shared" si="5"/>
        <v>2.0711630377057886</v>
      </c>
      <c r="E62" s="86">
        <f>INDEX('UmfrageWerte berechnung'!$A:$Z, MATCH(A$3, 'UmfrageWerte berechnung'!$A:$A, 0), MATCH($K62, 'UmfrageWerte berechnung'!$1:$1, 0))</f>
        <v>1.25</v>
      </c>
      <c r="F62" s="84">
        <f t="shared" si="6"/>
        <v>3.125</v>
      </c>
      <c r="G62" s="84">
        <f t="shared" si="7"/>
        <v>2.5</v>
      </c>
      <c r="H62" s="84">
        <f t="shared" si="68"/>
        <v>1.0355815188528943</v>
      </c>
      <c r="I62" s="93"/>
      <c r="K62" s="93" t="s">
        <v>371</v>
      </c>
      <c r="L62"/>
      <c r="M62" s="21"/>
      <c r="N62" s="121">
        <f>Caldera!$P52</f>
        <v>2</v>
      </c>
      <c r="O62" s="93">
        <f t="shared" ref="O62:O70" si="85">S62*N62</f>
        <v>1.891583452211127</v>
      </c>
      <c r="P62" s="86">
        <f>INDEX('UmfrageWerte berechnung'!$A:$Z, MATCH(L$3, 'UmfrageWerte berechnung'!$A:$A, 0), MATCH($K62, 'UmfrageWerte berechnung'!$1:$1, 0))</f>
        <v>1.0625</v>
      </c>
      <c r="Q62" s="84">
        <f t="shared" si="70"/>
        <v>2.2578125</v>
      </c>
      <c r="R62" s="84">
        <f t="shared" si="71"/>
        <v>2.125</v>
      </c>
      <c r="S62" s="84">
        <f t="shared" si="72"/>
        <v>0.9457917261055635</v>
      </c>
      <c r="V62" s="21"/>
      <c r="W62" s="121">
        <f>Caldera!$P52</f>
        <v>2</v>
      </c>
      <c r="X62" s="93">
        <f t="shared" ref="X62:X70" si="86">AB62*W62</f>
        <v>2.0166204986149601</v>
      </c>
      <c r="Y62" s="86">
        <f>INDEX('UmfrageWerte berechnung'!$A:$Z, MATCH(U$3, 'UmfrageWerte berechnung'!$A:$A, 0), MATCH($K62, 'UmfrageWerte berechnung'!$1:$1, 0))</f>
        <v>1.1666666666666667</v>
      </c>
      <c r="Z62" s="84">
        <f t="shared" si="74"/>
        <v>2.7222222222222228</v>
      </c>
      <c r="AA62" s="84">
        <f t="shared" si="75"/>
        <v>2.3333333333333335</v>
      </c>
      <c r="AB62" s="84">
        <f t="shared" si="76"/>
        <v>1.00831024930748</v>
      </c>
      <c r="AE62" s="21"/>
      <c r="AF62" s="121">
        <f>Caldera!$P52</f>
        <v>2</v>
      </c>
      <c r="AG62" s="93">
        <f t="shared" ref="AG62:AG70" si="87">AK62*AF62</f>
        <v>1.9071768168440122</v>
      </c>
      <c r="AH62" s="86">
        <f>INDEX('UmfrageWerte berechnung'!$A:$Z, MATCH(AD$3, 'UmfrageWerte berechnung'!$A:$A, 0), MATCH($K62, 'UmfrageWerte berechnung'!$1:$1, 0))</f>
        <v>1.125</v>
      </c>
      <c r="AI62" s="84">
        <f t="shared" si="78"/>
        <v>2.53125</v>
      </c>
      <c r="AJ62" s="84">
        <f t="shared" si="79"/>
        <v>2.25</v>
      </c>
      <c r="AK62" s="84">
        <f t="shared" si="80"/>
        <v>0.9535884084220061</v>
      </c>
      <c r="AL62" s="66"/>
      <c r="AN62" s="21"/>
      <c r="AO62" s="121">
        <f>Caldera!$P52</f>
        <v>2</v>
      </c>
      <c r="AP62" s="93">
        <f t="shared" ref="AP62:AP70" si="88">AT62*AO62</f>
        <v>2.0190735694822886</v>
      </c>
      <c r="AQ62" s="86">
        <f>INDEX('UmfrageWerte berechnung'!$A:$Z, MATCH(AM$3, 'UmfrageWerte berechnung'!$A:$A, 0), MATCH($K62, 'UmfrageWerte berechnung'!$1:$1, 0))</f>
        <v>1.1875</v>
      </c>
      <c r="AR62" s="84">
        <f t="shared" si="82"/>
        <v>2.8203125</v>
      </c>
      <c r="AS62" s="84">
        <f t="shared" si="83"/>
        <v>2.375</v>
      </c>
      <c r="AT62" s="84">
        <f t="shared" si="84"/>
        <v>1.0095367847411443</v>
      </c>
    </row>
    <row r="63" spans="1:46">
      <c r="B63" s="21"/>
      <c r="C63" s="121">
        <f>Caldera!$P53</f>
        <v>2</v>
      </c>
      <c r="D63" s="93">
        <f t="shared" si="5"/>
        <v>2.0711630377057886</v>
      </c>
      <c r="E63" s="86">
        <f>INDEX('UmfrageWerte berechnung'!$A:$Z, MATCH(A$3, 'UmfrageWerte berechnung'!$A:$A, 0), MATCH($K63, 'UmfrageWerte berechnung'!$1:$1, 0))</f>
        <v>1.25</v>
      </c>
      <c r="F63" s="84">
        <f t="shared" si="6"/>
        <v>3.125</v>
      </c>
      <c r="G63" s="84">
        <f t="shared" si="7"/>
        <v>2.5</v>
      </c>
      <c r="H63" s="84">
        <f t="shared" si="68"/>
        <v>1.0355815188528943</v>
      </c>
      <c r="I63" s="93"/>
      <c r="K63" s="93" t="s">
        <v>371</v>
      </c>
      <c r="L63"/>
      <c r="M63" s="21"/>
      <c r="N63" s="121">
        <f>Caldera!$P53</f>
        <v>2</v>
      </c>
      <c r="O63" s="93">
        <f t="shared" si="85"/>
        <v>1.891583452211127</v>
      </c>
      <c r="P63" s="86">
        <f>INDEX('UmfrageWerte berechnung'!$A:$Z, MATCH(L$3, 'UmfrageWerte berechnung'!$A:$A, 0), MATCH($K63, 'UmfrageWerte berechnung'!$1:$1, 0))</f>
        <v>1.0625</v>
      </c>
      <c r="Q63" s="84">
        <f t="shared" si="70"/>
        <v>2.2578125</v>
      </c>
      <c r="R63" s="84">
        <f t="shared" si="71"/>
        <v>2.125</v>
      </c>
      <c r="S63" s="84">
        <f t="shared" si="72"/>
        <v>0.9457917261055635</v>
      </c>
      <c r="V63" s="21"/>
      <c r="W63" s="121">
        <f>Caldera!$P53</f>
        <v>2</v>
      </c>
      <c r="X63" s="93">
        <f t="shared" si="86"/>
        <v>2.0166204986149601</v>
      </c>
      <c r="Y63" s="86">
        <f>INDEX('UmfrageWerte berechnung'!$A:$Z, MATCH(U$3, 'UmfrageWerte berechnung'!$A:$A, 0), MATCH($K63, 'UmfrageWerte berechnung'!$1:$1, 0))</f>
        <v>1.1666666666666667</v>
      </c>
      <c r="Z63" s="84">
        <f t="shared" si="74"/>
        <v>2.7222222222222228</v>
      </c>
      <c r="AA63" s="84">
        <f t="shared" si="75"/>
        <v>2.3333333333333335</v>
      </c>
      <c r="AB63" s="84">
        <f t="shared" si="76"/>
        <v>1.00831024930748</v>
      </c>
      <c r="AE63" s="21"/>
      <c r="AF63" s="121">
        <f>Caldera!$P53</f>
        <v>2</v>
      </c>
      <c r="AG63" s="93">
        <f t="shared" si="87"/>
        <v>1.9071768168440122</v>
      </c>
      <c r="AH63" s="86">
        <f>INDEX('UmfrageWerte berechnung'!$A:$Z, MATCH(AD$3, 'UmfrageWerte berechnung'!$A:$A, 0), MATCH($K63, 'UmfrageWerte berechnung'!$1:$1, 0))</f>
        <v>1.125</v>
      </c>
      <c r="AI63" s="84">
        <f t="shared" si="78"/>
        <v>2.53125</v>
      </c>
      <c r="AJ63" s="84">
        <f t="shared" si="79"/>
        <v>2.25</v>
      </c>
      <c r="AK63" s="84">
        <f t="shared" si="80"/>
        <v>0.9535884084220061</v>
      </c>
      <c r="AL63" s="66"/>
      <c r="AN63" s="21"/>
      <c r="AO63" s="121">
        <f>Caldera!$P53</f>
        <v>2</v>
      </c>
      <c r="AP63" s="93">
        <f t="shared" si="88"/>
        <v>2.0190735694822886</v>
      </c>
      <c r="AQ63" s="86">
        <f>INDEX('UmfrageWerte berechnung'!$A:$Z, MATCH(AM$3, 'UmfrageWerte berechnung'!$A:$A, 0), MATCH($K63, 'UmfrageWerte berechnung'!$1:$1, 0))</f>
        <v>1.1875</v>
      </c>
      <c r="AR63" s="84">
        <f t="shared" si="82"/>
        <v>2.8203125</v>
      </c>
      <c r="AS63" s="84">
        <f t="shared" si="83"/>
        <v>2.375</v>
      </c>
      <c r="AT63" s="84">
        <f t="shared" si="84"/>
        <v>1.0095367847411443</v>
      </c>
    </row>
    <row r="64" spans="1:46">
      <c r="B64" s="21"/>
      <c r="C64" s="121">
        <f>Caldera!$P54</f>
        <v>2</v>
      </c>
      <c r="D64" s="93">
        <f t="shared" si="5"/>
        <v>2.0711630377057886</v>
      </c>
      <c r="E64" s="86">
        <f>INDEX('UmfrageWerte berechnung'!$A:$Z, MATCH(A$3, 'UmfrageWerte berechnung'!$A:$A, 0), MATCH($K64, 'UmfrageWerte berechnung'!$1:$1, 0))</f>
        <v>1.25</v>
      </c>
      <c r="F64" s="84">
        <f t="shared" si="6"/>
        <v>3.125</v>
      </c>
      <c r="G64" s="84">
        <f t="shared" si="7"/>
        <v>2.5</v>
      </c>
      <c r="H64" s="84">
        <f t="shared" si="68"/>
        <v>1.0355815188528943</v>
      </c>
      <c r="I64" s="93"/>
      <c r="K64" s="93" t="s">
        <v>371</v>
      </c>
      <c r="L64"/>
      <c r="M64" s="21"/>
      <c r="N64" s="121">
        <f>Caldera!$P54</f>
        <v>2</v>
      </c>
      <c r="O64" s="93">
        <f t="shared" si="85"/>
        <v>1.891583452211127</v>
      </c>
      <c r="P64" s="86">
        <f>INDEX('UmfrageWerte berechnung'!$A:$Z, MATCH(L$3, 'UmfrageWerte berechnung'!$A:$A, 0), MATCH($K64, 'UmfrageWerte berechnung'!$1:$1, 0))</f>
        <v>1.0625</v>
      </c>
      <c r="Q64" s="84">
        <f t="shared" si="70"/>
        <v>2.2578125</v>
      </c>
      <c r="R64" s="84">
        <f t="shared" si="71"/>
        <v>2.125</v>
      </c>
      <c r="S64" s="84">
        <f t="shared" si="72"/>
        <v>0.9457917261055635</v>
      </c>
      <c r="V64" s="21"/>
      <c r="W64" s="121">
        <f>Caldera!$P54</f>
        <v>2</v>
      </c>
      <c r="X64" s="93">
        <f t="shared" si="86"/>
        <v>2.0166204986149601</v>
      </c>
      <c r="Y64" s="86">
        <f>INDEX('UmfrageWerte berechnung'!$A:$Z, MATCH(U$3, 'UmfrageWerte berechnung'!$A:$A, 0), MATCH($K64, 'UmfrageWerte berechnung'!$1:$1, 0))</f>
        <v>1.1666666666666667</v>
      </c>
      <c r="Z64" s="84">
        <f t="shared" si="74"/>
        <v>2.7222222222222228</v>
      </c>
      <c r="AA64" s="84">
        <f t="shared" si="75"/>
        <v>2.3333333333333335</v>
      </c>
      <c r="AB64" s="84">
        <f t="shared" si="76"/>
        <v>1.00831024930748</v>
      </c>
      <c r="AE64" s="21"/>
      <c r="AF64" s="121">
        <f>Caldera!$P54</f>
        <v>2</v>
      </c>
      <c r="AG64" s="93">
        <f t="shared" si="87"/>
        <v>1.9071768168440122</v>
      </c>
      <c r="AH64" s="86">
        <f>INDEX('UmfrageWerte berechnung'!$A:$Z, MATCH(AD$3, 'UmfrageWerte berechnung'!$A:$A, 0), MATCH($K64, 'UmfrageWerte berechnung'!$1:$1, 0))</f>
        <v>1.125</v>
      </c>
      <c r="AI64" s="84">
        <f t="shared" si="78"/>
        <v>2.53125</v>
      </c>
      <c r="AJ64" s="84">
        <f t="shared" si="79"/>
        <v>2.25</v>
      </c>
      <c r="AK64" s="84">
        <f t="shared" si="80"/>
        <v>0.9535884084220061</v>
      </c>
      <c r="AL64" s="66"/>
      <c r="AN64" s="21"/>
      <c r="AO64" s="121">
        <f>Caldera!$P54</f>
        <v>2</v>
      </c>
      <c r="AP64" s="93">
        <f t="shared" si="88"/>
        <v>2.0190735694822886</v>
      </c>
      <c r="AQ64" s="86">
        <f>INDEX('UmfrageWerte berechnung'!$A:$Z, MATCH(AM$3, 'UmfrageWerte berechnung'!$A:$A, 0), MATCH($K64, 'UmfrageWerte berechnung'!$1:$1, 0))</f>
        <v>1.1875</v>
      </c>
      <c r="AR64" s="84">
        <f t="shared" si="82"/>
        <v>2.8203125</v>
      </c>
      <c r="AS64" s="84">
        <f t="shared" si="83"/>
        <v>2.375</v>
      </c>
      <c r="AT64" s="84">
        <f t="shared" si="84"/>
        <v>1.0095367847411443</v>
      </c>
    </row>
    <row r="65" spans="1:46">
      <c r="B65" s="21"/>
      <c r="C65" s="121">
        <f>Caldera!$P55</f>
        <v>0</v>
      </c>
      <c r="D65" s="93">
        <f t="shared" si="5"/>
        <v>0</v>
      </c>
      <c r="E65" s="86">
        <f>INDEX('UmfrageWerte berechnung'!$A:$Z, MATCH(A$3, 'UmfrageWerte berechnung'!$A:$A, 0), MATCH($K65, 'UmfrageWerte berechnung'!$1:$1, 0))</f>
        <v>1.25</v>
      </c>
      <c r="F65" s="84">
        <f t="shared" si="6"/>
        <v>0</v>
      </c>
      <c r="G65" s="84">
        <f t="shared" si="7"/>
        <v>0</v>
      </c>
      <c r="H65" s="84">
        <f t="shared" si="68"/>
        <v>1.0355815188528943</v>
      </c>
      <c r="I65" s="93"/>
      <c r="K65" s="93" t="s">
        <v>371</v>
      </c>
      <c r="L65"/>
      <c r="M65" s="21"/>
      <c r="N65" s="121">
        <f>Caldera!$P55</f>
        <v>0</v>
      </c>
      <c r="O65" s="93">
        <f t="shared" si="85"/>
        <v>0</v>
      </c>
      <c r="P65" s="86">
        <f>INDEX('UmfrageWerte berechnung'!$A:$Z, MATCH(L$3, 'UmfrageWerte berechnung'!$A:$A, 0), MATCH($K65, 'UmfrageWerte berechnung'!$1:$1, 0))</f>
        <v>1.0625</v>
      </c>
      <c r="Q65" s="84">
        <f t="shared" si="70"/>
        <v>0</v>
      </c>
      <c r="R65" s="84">
        <f t="shared" si="71"/>
        <v>0</v>
      </c>
      <c r="S65" s="84">
        <f t="shared" si="72"/>
        <v>0.9457917261055635</v>
      </c>
      <c r="V65" s="21"/>
      <c r="W65" s="121">
        <f>Caldera!$P55</f>
        <v>0</v>
      </c>
      <c r="X65" s="93">
        <f t="shared" si="86"/>
        <v>0</v>
      </c>
      <c r="Y65" s="86">
        <f>INDEX('UmfrageWerte berechnung'!$A:$Z, MATCH(U$3, 'UmfrageWerte berechnung'!$A:$A, 0), MATCH($K65, 'UmfrageWerte berechnung'!$1:$1, 0))</f>
        <v>1.1666666666666667</v>
      </c>
      <c r="Z65" s="84">
        <f t="shared" si="74"/>
        <v>0</v>
      </c>
      <c r="AA65" s="84">
        <f t="shared" si="75"/>
        <v>0</v>
      </c>
      <c r="AB65" s="84">
        <f t="shared" si="76"/>
        <v>1.00831024930748</v>
      </c>
      <c r="AE65" s="21"/>
      <c r="AF65" s="121">
        <f>Caldera!$P55</f>
        <v>0</v>
      </c>
      <c r="AG65" s="93">
        <f t="shared" si="87"/>
        <v>0</v>
      </c>
      <c r="AH65" s="86">
        <f>INDEX('UmfrageWerte berechnung'!$A:$Z, MATCH(AD$3, 'UmfrageWerte berechnung'!$A:$A, 0), MATCH($K65, 'UmfrageWerte berechnung'!$1:$1, 0))</f>
        <v>1.125</v>
      </c>
      <c r="AI65" s="84">
        <f t="shared" si="78"/>
        <v>0</v>
      </c>
      <c r="AJ65" s="84">
        <f t="shared" si="79"/>
        <v>0</v>
      </c>
      <c r="AK65" s="84">
        <f t="shared" si="80"/>
        <v>0.9535884084220061</v>
      </c>
      <c r="AL65" s="66"/>
      <c r="AN65" s="21"/>
      <c r="AO65" s="121">
        <f>Caldera!$P55</f>
        <v>0</v>
      </c>
      <c r="AP65" s="93">
        <f t="shared" si="88"/>
        <v>0</v>
      </c>
      <c r="AQ65" s="86">
        <f>INDEX('UmfrageWerte berechnung'!$A:$Z, MATCH(AM$3, 'UmfrageWerte berechnung'!$A:$A, 0), MATCH($K65, 'UmfrageWerte berechnung'!$1:$1, 0))</f>
        <v>1.1875</v>
      </c>
      <c r="AR65" s="84">
        <f t="shared" si="82"/>
        <v>0</v>
      </c>
      <c r="AS65" s="84">
        <f t="shared" si="83"/>
        <v>0</v>
      </c>
      <c r="AT65" s="84">
        <f t="shared" si="84"/>
        <v>1.0095367847411443</v>
      </c>
    </row>
    <row r="66" spans="1:46">
      <c r="B66" s="21"/>
      <c r="C66" s="121">
        <f>Caldera!$P56</f>
        <v>0</v>
      </c>
      <c r="D66" s="93">
        <f t="shared" si="5"/>
        <v>0</v>
      </c>
      <c r="E66" s="86">
        <f>INDEX('UmfrageWerte berechnung'!$A:$Z, MATCH(A$3, 'UmfrageWerte berechnung'!$A:$A, 0), MATCH($K66, 'UmfrageWerte berechnung'!$1:$1, 0))</f>
        <v>1.25</v>
      </c>
      <c r="F66" s="84">
        <f t="shared" si="6"/>
        <v>0</v>
      </c>
      <c r="G66" s="84">
        <f t="shared" si="7"/>
        <v>0</v>
      </c>
      <c r="H66" s="84">
        <f t="shared" si="68"/>
        <v>1.0355815188528943</v>
      </c>
      <c r="I66" s="93"/>
      <c r="K66" s="93" t="s">
        <v>371</v>
      </c>
      <c r="L66"/>
      <c r="M66" s="21"/>
      <c r="N66" s="121">
        <f>Caldera!$P56</f>
        <v>0</v>
      </c>
      <c r="O66" s="93">
        <f t="shared" si="85"/>
        <v>0</v>
      </c>
      <c r="P66" s="86">
        <f>INDEX('UmfrageWerte berechnung'!$A:$Z, MATCH(L$3, 'UmfrageWerte berechnung'!$A:$A, 0), MATCH($K66, 'UmfrageWerte berechnung'!$1:$1, 0))</f>
        <v>1.0625</v>
      </c>
      <c r="Q66" s="84">
        <f t="shared" si="70"/>
        <v>0</v>
      </c>
      <c r="R66" s="84">
        <f t="shared" si="71"/>
        <v>0</v>
      </c>
      <c r="S66" s="84">
        <f t="shared" si="72"/>
        <v>0.9457917261055635</v>
      </c>
      <c r="V66" s="21"/>
      <c r="W66" s="121">
        <f>Caldera!$P56</f>
        <v>0</v>
      </c>
      <c r="X66" s="93">
        <f t="shared" si="86"/>
        <v>0</v>
      </c>
      <c r="Y66" s="86">
        <f>INDEX('UmfrageWerte berechnung'!$A:$Z, MATCH(U$3, 'UmfrageWerte berechnung'!$A:$A, 0), MATCH($K66, 'UmfrageWerte berechnung'!$1:$1, 0))</f>
        <v>1.1666666666666667</v>
      </c>
      <c r="Z66" s="84">
        <f t="shared" si="74"/>
        <v>0</v>
      </c>
      <c r="AA66" s="84">
        <f t="shared" si="75"/>
        <v>0</v>
      </c>
      <c r="AB66" s="84">
        <f t="shared" si="76"/>
        <v>1.00831024930748</v>
      </c>
      <c r="AE66" s="21"/>
      <c r="AF66" s="121">
        <f>Caldera!$P56</f>
        <v>0</v>
      </c>
      <c r="AG66" s="93">
        <f t="shared" si="87"/>
        <v>0</v>
      </c>
      <c r="AH66" s="86">
        <f>INDEX('UmfrageWerte berechnung'!$A:$Z, MATCH(AD$3, 'UmfrageWerte berechnung'!$A:$A, 0), MATCH($K66, 'UmfrageWerte berechnung'!$1:$1, 0))</f>
        <v>1.125</v>
      </c>
      <c r="AI66" s="84">
        <f t="shared" si="78"/>
        <v>0</v>
      </c>
      <c r="AJ66" s="84">
        <f t="shared" si="79"/>
        <v>0</v>
      </c>
      <c r="AK66" s="84">
        <f t="shared" si="80"/>
        <v>0.9535884084220061</v>
      </c>
      <c r="AL66" s="66"/>
      <c r="AN66" s="21"/>
      <c r="AO66" s="121">
        <f>Caldera!$P56</f>
        <v>0</v>
      </c>
      <c r="AP66" s="93">
        <f t="shared" si="88"/>
        <v>0</v>
      </c>
      <c r="AQ66" s="86">
        <f>INDEX('UmfrageWerte berechnung'!$A:$Z, MATCH(AM$3, 'UmfrageWerte berechnung'!$A:$A, 0), MATCH($K66, 'UmfrageWerte berechnung'!$1:$1, 0))</f>
        <v>1.1875</v>
      </c>
      <c r="AR66" s="84">
        <f t="shared" si="82"/>
        <v>0</v>
      </c>
      <c r="AS66" s="84">
        <f t="shared" si="83"/>
        <v>0</v>
      </c>
      <c r="AT66" s="84">
        <f t="shared" si="84"/>
        <v>1.0095367847411443</v>
      </c>
    </row>
    <row r="67" spans="1:46">
      <c r="B67" s="21"/>
      <c r="C67" s="121">
        <f>Caldera!$P57</f>
        <v>0</v>
      </c>
      <c r="D67" s="93">
        <f t="shared" si="5"/>
        <v>0</v>
      </c>
      <c r="E67" s="86">
        <f>INDEX('UmfrageWerte berechnung'!$A:$Z, MATCH(A$3, 'UmfrageWerte berechnung'!$A:$A, 0), MATCH($K67, 'UmfrageWerte berechnung'!$1:$1, 0))</f>
        <v>1.25</v>
      </c>
      <c r="F67" s="84">
        <f t="shared" si="6"/>
        <v>0</v>
      </c>
      <c r="G67" s="84">
        <f t="shared" si="7"/>
        <v>0</v>
      </c>
      <c r="H67" s="84">
        <f t="shared" si="68"/>
        <v>1.0355815188528943</v>
      </c>
      <c r="I67" s="93"/>
      <c r="K67" s="93" t="s">
        <v>371</v>
      </c>
      <c r="L67"/>
      <c r="M67" s="21"/>
      <c r="N67" s="121">
        <f>Caldera!$P57</f>
        <v>0</v>
      </c>
      <c r="O67" s="93">
        <f t="shared" si="85"/>
        <v>0</v>
      </c>
      <c r="P67" s="86">
        <f>INDEX('UmfrageWerte berechnung'!$A:$Z, MATCH(L$3, 'UmfrageWerte berechnung'!$A:$A, 0), MATCH($K67, 'UmfrageWerte berechnung'!$1:$1, 0))</f>
        <v>1.0625</v>
      </c>
      <c r="Q67" s="84">
        <f t="shared" si="70"/>
        <v>0</v>
      </c>
      <c r="R67" s="84">
        <f t="shared" si="71"/>
        <v>0</v>
      </c>
      <c r="S67" s="84">
        <f t="shared" si="72"/>
        <v>0.9457917261055635</v>
      </c>
      <c r="V67" s="21"/>
      <c r="W67" s="121">
        <f>Caldera!$P57</f>
        <v>0</v>
      </c>
      <c r="X67" s="93">
        <f t="shared" si="86"/>
        <v>0</v>
      </c>
      <c r="Y67" s="86">
        <f>INDEX('UmfrageWerte berechnung'!$A:$Z, MATCH(U$3, 'UmfrageWerte berechnung'!$A:$A, 0), MATCH($K67, 'UmfrageWerte berechnung'!$1:$1, 0))</f>
        <v>1.1666666666666667</v>
      </c>
      <c r="Z67" s="84">
        <f t="shared" si="74"/>
        <v>0</v>
      </c>
      <c r="AA67" s="84">
        <f t="shared" si="75"/>
        <v>0</v>
      </c>
      <c r="AB67" s="84">
        <f t="shared" si="76"/>
        <v>1.00831024930748</v>
      </c>
      <c r="AE67" s="21"/>
      <c r="AF67" s="121">
        <f>Caldera!$P57</f>
        <v>0</v>
      </c>
      <c r="AG67" s="93">
        <f t="shared" si="87"/>
        <v>0</v>
      </c>
      <c r="AH67" s="86">
        <f>INDEX('UmfrageWerte berechnung'!$A:$Z, MATCH(AD$3, 'UmfrageWerte berechnung'!$A:$A, 0), MATCH($K67, 'UmfrageWerte berechnung'!$1:$1, 0))</f>
        <v>1.125</v>
      </c>
      <c r="AI67" s="84">
        <f t="shared" si="78"/>
        <v>0</v>
      </c>
      <c r="AJ67" s="84">
        <f t="shared" si="79"/>
        <v>0</v>
      </c>
      <c r="AK67" s="84">
        <f t="shared" si="80"/>
        <v>0.9535884084220061</v>
      </c>
      <c r="AL67" s="66"/>
      <c r="AN67" s="21"/>
      <c r="AO67" s="121">
        <f>Caldera!$P57</f>
        <v>0</v>
      </c>
      <c r="AP67" s="93">
        <f t="shared" si="88"/>
        <v>0</v>
      </c>
      <c r="AQ67" s="86">
        <f>INDEX('UmfrageWerte berechnung'!$A:$Z, MATCH(AM$3, 'UmfrageWerte berechnung'!$A:$A, 0), MATCH($K67, 'UmfrageWerte berechnung'!$1:$1, 0))</f>
        <v>1.1875</v>
      </c>
      <c r="AR67" s="84">
        <f t="shared" si="82"/>
        <v>0</v>
      </c>
      <c r="AS67" s="84">
        <f t="shared" si="83"/>
        <v>0</v>
      </c>
      <c r="AT67" s="84">
        <f t="shared" si="84"/>
        <v>1.0095367847411443</v>
      </c>
    </row>
    <row r="68" spans="1:46">
      <c r="B68" s="22"/>
      <c r="C68" s="121">
        <f>Caldera!$P58</f>
        <v>1</v>
      </c>
      <c r="D68" s="93">
        <f t="shared" si="5"/>
        <v>0.66277217206585226</v>
      </c>
      <c r="E68" s="86">
        <f>INDEX('UmfrageWerte berechnung'!$A:$Z, MATCH(A$3, 'UmfrageWerte berechnung'!$A:$A, 0), MATCH($K68, 'UmfrageWerte berechnung'!$1:$1, 0))</f>
        <v>0.8</v>
      </c>
      <c r="F68" s="84">
        <f t="shared" si="6"/>
        <v>0.64000000000000012</v>
      </c>
      <c r="G68" s="84">
        <f t="shared" si="7"/>
        <v>0.8</v>
      </c>
      <c r="H68" s="84">
        <f t="shared" si="68"/>
        <v>0.66277217206585226</v>
      </c>
      <c r="I68" s="93"/>
      <c r="K68" s="93" t="s">
        <v>241</v>
      </c>
      <c r="L68"/>
      <c r="M68" s="22"/>
      <c r="N68" s="121">
        <f>Caldera!$P58</f>
        <v>1</v>
      </c>
      <c r="O68" s="93">
        <f t="shared" si="85"/>
        <v>0.72325249643366618</v>
      </c>
      <c r="P68" s="86">
        <f>INDEX('UmfrageWerte berechnung'!$A:$Z, MATCH(L$3, 'UmfrageWerte berechnung'!$A:$A, 0), MATCH($K68, 'UmfrageWerte berechnung'!$1:$1, 0))</f>
        <v>0.8125</v>
      </c>
      <c r="Q68" s="84">
        <f t="shared" si="70"/>
        <v>0.66015625</v>
      </c>
      <c r="R68" s="84">
        <f t="shared" si="71"/>
        <v>0.8125</v>
      </c>
      <c r="S68" s="84">
        <f t="shared" si="72"/>
        <v>0.72325249643366618</v>
      </c>
      <c r="V68" s="22"/>
      <c r="W68" s="121">
        <f>Caldera!$P58</f>
        <v>1</v>
      </c>
      <c r="X68" s="93">
        <f t="shared" si="86"/>
        <v>0.64819944598337997</v>
      </c>
      <c r="Y68" s="86">
        <f>INDEX('UmfrageWerte berechnung'!$A:$Z, MATCH(U$3, 'UmfrageWerte berechnung'!$A:$A, 0), MATCH($K68, 'UmfrageWerte berechnung'!$1:$1, 0))</f>
        <v>0.75</v>
      </c>
      <c r="Z68" s="84">
        <f t="shared" si="74"/>
        <v>0.5625</v>
      </c>
      <c r="AA68" s="84">
        <f t="shared" si="75"/>
        <v>0.75</v>
      </c>
      <c r="AB68" s="84">
        <f t="shared" si="76"/>
        <v>0.64819944598337997</v>
      </c>
      <c r="AE68" s="22"/>
      <c r="AF68" s="121">
        <f>Caldera!$P58</f>
        <v>1</v>
      </c>
      <c r="AG68" s="93">
        <f t="shared" si="87"/>
        <v>0.77699796241793084</v>
      </c>
      <c r="AH68" s="86">
        <f>INDEX('UmfrageWerte berechnung'!$A:$Z, MATCH(AD$3, 'UmfrageWerte berechnung'!$A:$A, 0), MATCH($K68, 'UmfrageWerte berechnung'!$1:$1, 0))</f>
        <v>0.91666666666666663</v>
      </c>
      <c r="AI68" s="84">
        <f t="shared" si="78"/>
        <v>0.84027777777777768</v>
      </c>
      <c r="AJ68" s="84">
        <f t="shared" si="79"/>
        <v>0.91666666666666663</v>
      </c>
      <c r="AK68" s="84">
        <f t="shared" si="80"/>
        <v>0.77699796241793084</v>
      </c>
      <c r="AL68" s="66"/>
      <c r="AN68" s="22"/>
      <c r="AO68" s="121">
        <f>Caldera!$P58</f>
        <v>1</v>
      </c>
      <c r="AP68" s="93">
        <f t="shared" si="88"/>
        <v>0.53133514986376018</v>
      </c>
      <c r="AQ68" s="86">
        <f>INDEX('UmfrageWerte berechnung'!$A:$Z, MATCH(AM$3, 'UmfrageWerte berechnung'!$A:$A, 0), MATCH($K68, 'UmfrageWerte berechnung'!$1:$1, 0))</f>
        <v>0.625</v>
      </c>
      <c r="AR68" s="84">
        <f t="shared" si="82"/>
        <v>0.390625</v>
      </c>
      <c r="AS68" s="84">
        <f t="shared" si="83"/>
        <v>0.625</v>
      </c>
      <c r="AT68" s="84">
        <f t="shared" si="84"/>
        <v>0.53133514986376018</v>
      </c>
    </row>
    <row r="69" spans="1:46">
      <c r="B69" s="5"/>
      <c r="C69" s="121">
        <f>Caldera!$P59</f>
        <v>1</v>
      </c>
      <c r="D69" s="93">
        <f t="shared" si="5"/>
        <v>0.8284652150823153</v>
      </c>
      <c r="E69" s="86">
        <f>INDEX('UmfrageWerte berechnung'!$A:$Z, MATCH(A$3, 'UmfrageWerte berechnung'!$A:$A, 0), MATCH($K69, 'UmfrageWerte berechnung'!$1:$1, 0))</f>
        <v>1</v>
      </c>
      <c r="F69" s="84">
        <f t="shared" si="6"/>
        <v>1</v>
      </c>
      <c r="G69" s="84">
        <f t="shared" si="7"/>
        <v>1</v>
      </c>
      <c r="H69" s="84">
        <f t="shared" si="68"/>
        <v>0.8284652150823153</v>
      </c>
      <c r="I69" s="93"/>
      <c r="K69" s="93" t="s">
        <v>389</v>
      </c>
      <c r="L69"/>
      <c r="M69" s="5"/>
      <c r="N69" s="121">
        <f>Caldera!$P59</f>
        <v>1</v>
      </c>
      <c r="O69" s="93">
        <f t="shared" si="85"/>
        <v>0.83452211126961484</v>
      </c>
      <c r="P69" s="86">
        <f>INDEX('UmfrageWerte berechnung'!$A:$Z, MATCH(L$3, 'UmfrageWerte berechnung'!$A:$A, 0), MATCH($K69, 'UmfrageWerte berechnung'!$1:$1, 0))</f>
        <v>0.9375</v>
      </c>
      <c r="Q69" s="84">
        <f t="shared" si="70"/>
        <v>0.87890625</v>
      </c>
      <c r="R69" s="84">
        <f t="shared" si="71"/>
        <v>0.9375</v>
      </c>
      <c r="S69" s="84">
        <f t="shared" si="72"/>
        <v>0.83452211126961484</v>
      </c>
      <c r="V69" s="5"/>
      <c r="W69" s="121">
        <f>Caldera!$P59</f>
        <v>1</v>
      </c>
      <c r="X69" s="93">
        <f t="shared" si="86"/>
        <v>0.79224376731301993</v>
      </c>
      <c r="Y69" s="86">
        <f>INDEX('UmfrageWerte berechnung'!$A:$Z, MATCH(U$3, 'UmfrageWerte berechnung'!$A:$A, 0), MATCH($K69, 'UmfrageWerte berechnung'!$1:$1, 0))</f>
        <v>0.91666666666666663</v>
      </c>
      <c r="Z69" s="84">
        <f t="shared" si="74"/>
        <v>0.84027777777777768</v>
      </c>
      <c r="AA69" s="84">
        <f t="shared" si="75"/>
        <v>0.91666666666666663</v>
      </c>
      <c r="AB69" s="84">
        <f t="shared" si="76"/>
        <v>0.79224376731301993</v>
      </c>
      <c r="AE69" s="5"/>
      <c r="AF69" s="121">
        <f>Caldera!$P59</f>
        <v>1</v>
      </c>
      <c r="AG69" s="93">
        <f t="shared" si="87"/>
        <v>1.1301788544260813</v>
      </c>
      <c r="AH69" s="86">
        <f>INDEX('UmfrageWerte berechnung'!$A:$Z, MATCH(AD$3, 'UmfrageWerte berechnung'!$A:$A, 0), MATCH($K69, 'UmfrageWerte berechnung'!$1:$1, 0))</f>
        <v>1.3333333333333333</v>
      </c>
      <c r="AI69" s="84">
        <f t="shared" si="78"/>
        <v>1.7777777777777777</v>
      </c>
      <c r="AJ69" s="84">
        <f t="shared" si="79"/>
        <v>1.3333333333333333</v>
      </c>
      <c r="AK69" s="84">
        <f t="shared" si="80"/>
        <v>1.1301788544260813</v>
      </c>
      <c r="AL69" s="66"/>
      <c r="AN69" s="5"/>
      <c r="AO69" s="121">
        <f>Caldera!$P59</f>
        <v>1</v>
      </c>
      <c r="AP69" s="93">
        <f t="shared" si="88"/>
        <v>0.95640326975476841</v>
      </c>
      <c r="AQ69" s="86">
        <f>INDEX('UmfrageWerte berechnung'!$A:$Z, MATCH(AM$3, 'UmfrageWerte berechnung'!$A:$A, 0), MATCH($K69, 'UmfrageWerte berechnung'!$1:$1, 0))</f>
        <v>1.125</v>
      </c>
      <c r="AR69" s="84">
        <f t="shared" si="82"/>
        <v>1.265625</v>
      </c>
      <c r="AS69" s="84">
        <f t="shared" si="83"/>
        <v>1.125</v>
      </c>
      <c r="AT69" s="84">
        <f t="shared" si="84"/>
        <v>0.95640326975476841</v>
      </c>
    </row>
    <row r="70" spans="1:46">
      <c r="B70" s="5"/>
      <c r="C70" s="122">
        <f>Caldera!$P60</f>
        <v>2</v>
      </c>
      <c r="D70" s="84">
        <f t="shared" si="5"/>
        <v>1.6569304301646306</v>
      </c>
      <c r="E70" s="84">
        <f>INDEX('UmfrageWerte berechnung'!$A:$Z, MATCH(A$3, 'UmfrageWerte berechnung'!$A:$A, 0), MATCH($K70, 'UmfrageWerte berechnung'!$1:$1, 0))</f>
        <v>1</v>
      </c>
      <c r="F70" s="86">
        <f t="shared" si="6"/>
        <v>2</v>
      </c>
      <c r="G70" s="84">
        <f t="shared" si="7"/>
        <v>2</v>
      </c>
      <c r="H70" s="84">
        <f t="shared" si="68"/>
        <v>0.8284652150823153</v>
      </c>
      <c r="I70" s="93"/>
      <c r="K70" s="93" t="s">
        <v>389</v>
      </c>
      <c r="L70"/>
      <c r="M70" s="5"/>
      <c r="N70" s="122">
        <f>Caldera!$P60</f>
        <v>2</v>
      </c>
      <c r="O70" s="84">
        <f t="shared" si="85"/>
        <v>1.6690442225392297</v>
      </c>
      <c r="P70" s="84">
        <f>INDEX('UmfrageWerte berechnung'!$A:$Z, MATCH(L$3, 'UmfrageWerte berechnung'!$A:$A, 0), MATCH($K70, 'UmfrageWerte berechnung'!$1:$1, 0))</f>
        <v>0.9375</v>
      </c>
      <c r="Q70" s="86">
        <f t="shared" si="70"/>
        <v>1.7578125</v>
      </c>
      <c r="R70" s="84">
        <f t="shared" si="71"/>
        <v>1.875</v>
      </c>
      <c r="S70" s="84">
        <f t="shared" si="72"/>
        <v>0.83452211126961484</v>
      </c>
      <c r="V70" s="5"/>
      <c r="W70" s="122">
        <f>Caldera!$P60</f>
        <v>2</v>
      </c>
      <c r="X70" s="84">
        <f t="shared" si="86"/>
        <v>1.5844875346260399</v>
      </c>
      <c r="Y70" s="84">
        <f>INDEX('UmfrageWerte berechnung'!$A:$Z, MATCH(U$3, 'UmfrageWerte berechnung'!$A:$A, 0), MATCH($K70, 'UmfrageWerte berechnung'!$1:$1, 0))</f>
        <v>0.91666666666666663</v>
      </c>
      <c r="Z70" s="86">
        <f t="shared" si="74"/>
        <v>1.6805555555555554</v>
      </c>
      <c r="AA70" s="84">
        <f t="shared" si="75"/>
        <v>1.8333333333333333</v>
      </c>
      <c r="AB70" s="84">
        <f t="shared" si="76"/>
        <v>0.79224376731301993</v>
      </c>
      <c r="AE70" s="5"/>
      <c r="AF70" s="122">
        <f>Caldera!$P60</f>
        <v>2</v>
      </c>
      <c r="AG70" s="84">
        <f t="shared" si="87"/>
        <v>2.2603577088521627</v>
      </c>
      <c r="AH70" s="84">
        <f>INDEX('UmfrageWerte berechnung'!$A:$Z, MATCH(AD$3, 'UmfrageWerte berechnung'!$A:$A, 0), MATCH($K70, 'UmfrageWerte berechnung'!$1:$1, 0))</f>
        <v>1.3333333333333333</v>
      </c>
      <c r="AI70" s="86">
        <f t="shared" si="78"/>
        <v>3.5555555555555554</v>
      </c>
      <c r="AJ70" s="84">
        <f t="shared" si="79"/>
        <v>2.6666666666666665</v>
      </c>
      <c r="AK70" s="84">
        <f t="shared" si="80"/>
        <v>1.1301788544260813</v>
      </c>
      <c r="AL70" s="66"/>
      <c r="AN70" s="5"/>
      <c r="AO70" s="122">
        <f>Caldera!$P60</f>
        <v>2</v>
      </c>
      <c r="AP70" s="84">
        <f t="shared" si="88"/>
        <v>1.9128065395095368</v>
      </c>
      <c r="AQ70" s="84">
        <f>INDEX('UmfrageWerte berechnung'!$A:$Z, MATCH(AM$3, 'UmfrageWerte berechnung'!$A:$A, 0), MATCH($K70, 'UmfrageWerte berechnung'!$1:$1, 0))</f>
        <v>1.125</v>
      </c>
      <c r="AR70" s="86">
        <f t="shared" si="82"/>
        <v>2.53125</v>
      </c>
      <c r="AS70" s="84">
        <f t="shared" si="83"/>
        <v>2.25</v>
      </c>
      <c r="AT70" s="84">
        <f t="shared" si="84"/>
        <v>0.95640326975476841</v>
      </c>
    </row>
    <row r="71" spans="1:46">
      <c r="B71" t="s">
        <v>475</v>
      </c>
      <c r="C71" s="77">
        <f t="shared" ref="C71:H71" si="89">SUM(C52:C70)</f>
        <v>36</v>
      </c>
      <c r="D71" s="69">
        <f t="shared" si="89"/>
        <v>31.191715347849172</v>
      </c>
      <c r="E71" s="90">
        <f t="shared" si="89"/>
        <v>20.400000000000002</v>
      </c>
      <c r="F71" s="90">
        <f t="shared" si="89"/>
        <v>43.807500000000005</v>
      </c>
      <c r="G71" s="85">
        <f t="shared" si="89"/>
        <v>37.65</v>
      </c>
      <c r="H71" s="85">
        <f t="shared" si="89"/>
        <v>16.900690387679226</v>
      </c>
      <c r="I71" s="93"/>
      <c r="K71" s="93">
        <v>0</v>
      </c>
      <c r="L71"/>
      <c r="M71" t="s">
        <v>475</v>
      </c>
      <c r="N71" s="77">
        <f t="shared" ref="N71:S71" si="90">SUM(N52:N70)</f>
        <v>36</v>
      </c>
      <c r="O71" s="69">
        <f t="shared" si="90"/>
        <v>32.435092724679023</v>
      </c>
      <c r="P71" s="90">
        <f t="shared" si="90"/>
        <v>19.25</v>
      </c>
      <c r="Q71" s="90">
        <f t="shared" si="90"/>
        <v>40.97265625</v>
      </c>
      <c r="R71" s="85">
        <f t="shared" si="90"/>
        <v>36.4375</v>
      </c>
      <c r="S71" s="85">
        <f t="shared" si="90"/>
        <v>17.135520684736086</v>
      </c>
      <c r="V71" t="s">
        <v>475</v>
      </c>
      <c r="W71" s="77">
        <f t="shared" ref="W71:AB71" si="91">SUM(W52:W70)</f>
        <v>36</v>
      </c>
      <c r="X71" s="69">
        <f t="shared" si="91"/>
        <v>30.897506925207775</v>
      </c>
      <c r="Y71" s="90">
        <f t="shared" si="91"/>
        <v>19.166666666666668</v>
      </c>
      <c r="Z71" s="90">
        <f t="shared" si="91"/>
        <v>40.4375</v>
      </c>
      <c r="AA71" s="85">
        <f t="shared" si="91"/>
        <v>35.75</v>
      </c>
      <c r="AB71" s="85">
        <f t="shared" si="91"/>
        <v>16.565096952908597</v>
      </c>
      <c r="AE71" t="s">
        <v>475</v>
      </c>
      <c r="AF71" s="77">
        <f t="shared" ref="AF71:AK71" si="92">SUM(AF52:AF70)</f>
        <v>36</v>
      </c>
      <c r="AG71" s="69">
        <f t="shared" si="92"/>
        <v>34.15259225718814</v>
      </c>
      <c r="AH71" s="90">
        <f t="shared" si="92"/>
        <v>21.208333333333332</v>
      </c>
      <c r="AI71" s="90">
        <f t="shared" si="92"/>
        <v>50.689236111111114</v>
      </c>
      <c r="AJ71" s="85">
        <f t="shared" si="92"/>
        <v>40.291666666666664</v>
      </c>
      <c r="AK71" s="85">
        <f t="shared" si="92"/>
        <v>17.976907403214849</v>
      </c>
      <c r="AL71" s="66"/>
      <c r="AN71" t="s">
        <v>475</v>
      </c>
      <c r="AO71" s="77">
        <f t="shared" ref="AO71:AT71" si="93">SUM(AO52:AO70)</f>
        <v>36</v>
      </c>
      <c r="AP71" s="69">
        <f t="shared" si="93"/>
        <v>28.957765667574929</v>
      </c>
      <c r="AQ71" s="90">
        <f t="shared" si="93"/>
        <v>18.5625</v>
      </c>
      <c r="AR71" s="90">
        <f t="shared" si="93"/>
        <v>37.58203125</v>
      </c>
      <c r="AS71" s="85">
        <f t="shared" si="93"/>
        <v>34.0625</v>
      </c>
      <c r="AT71" s="85">
        <f t="shared" si="93"/>
        <v>15.780653950953674</v>
      </c>
    </row>
    <row r="72" spans="1:46">
      <c r="B72" t="s">
        <v>476</v>
      </c>
      <c r="C72" s="57">
        <v>57</v>
      </c>
      <c r="D72" s="89"/>
      <c r="E72" s="96">
        <f>COUNT(E52:E70)*5</f>
        <v>90</v>
      </c>
      <c r="F72" s="89">
        <f>C72*5^2</f>
        <v>1425</v>
      </c>
      <c r="G72" s="87">
        <f>C72*1.5</f>
        <v>85.5</v>
      </c>
      <c r="H72" s="87"/>
      <c r="I72" s="93"/>
      <c r="K72" s="93">
        <v>0</v>
      </c>
      <c r="L72"/>
      <c r="M72" t="s">
        <v>476</v>
      </c>
      <c r="N72" s="57">
        <v>57</v>
      </c>
      <c r="O72" s="89"/>
      <c r="P72" s="96">
        <f>COUNT(P52:P70)*5</f>
        <v>90</v>
      </c>
      <c r="Q72" s="89">
        <f>N72*5^2</f>
        <v>1425</v>
      </c>
      <c r="R72" s="87">
        <f>N72*1.5</f>
        <v>85.5</v>
      </c>
      <c r="S72" s="87"/>
      <c r="V72" t="s">
        <v>476</v>
      </c>
      <c r="W72" s="57">
        <v>57</v>
      </c>
      <c r="X72" s="89"/>
      <c r="Y72" s="96">
        <f>COUNT(Y52:Y70)*5</f>
        <v>90</v>
      </c>
      <c r="Z72" s="89">
        <f>W72*5^2</f>
        <v>1425</v>
      </c>
      <c r="AA72" s="87">
        <f>W72*1.5</f>
        <v>85.5</v>
      </c>
      <c r="AB72" s="87"/>
      <c r="AE72" t="s">
        <v>476</v>
      </c>
      <c r="AF72" s="57">
        <v>57</v>
      </c>
      <c r="AG72" s="89"/>
      <c r="AH72" s="96">
        <f>COUNT(AH52:AH70)*5</f>
        <v>90</v>
      </c>
      <c r="AI72" s="89">
        <f>AF72*5^2</f>
        <v>1425</v>
      </c>
      <c r="AJ72" s="87">
        <f>AF72*1.5</f>
        <v>85.5</v>
      </c>
      <c r="AK72" s="87"/>
      <c r="AL72" s="57"/>
      <c r="AN72" t="s">
        <v>476</v>
      </c>
      <c r="AO72" s="57">
        <v>57</v>
      </c>
      <c r="AP72" s="89"/>
      <c r="AQ72" s="96">
        <f>COUNT(AQ52:AQ70)*5</f>
        <v>90</v>
      </c>
      <c r="AR72" s="89">
        <f>AO72*5^2</f>
        <v>1425</v>
      </c>
      <c r="AS72" s="87">
        <f>AO72*1.5</f>
        <v>85.5</v>
      </c>
      <c r="AT72" s="87"/>
    </row>
    <row r="73" spans="1:46">
      <c r="C73" s="69"/>
      <c r="D73" s="86"/>
      <c r="E73" s="95"/>
      <c r="H73" s="84"/>
      <c r="I73" s="93"/>
      <c r="K73" s="93">
        <v>0</v>
      </c>
      <c r="L73"/>
      <c r="N73" s="69"/>
      <c r="O73" s="86"/>
      <c r="P73" s="95"/>
      <c r="Q73" s="86"/>
      <c r="R73" s="84"/>
      <c r="S73" s="84"/>
      <c r="W73" s="69"/>
      <c r="X73" s="86"/>
      <c r="Y73" s="95"/>
      <c r="Z73" s="86"/>
      <c r="AA73" s="84"/>
      <c r="AB73" s="84"/>
      <c r="AF73" s="69"/>
      <c r="AG73" s="86"/>
      <c r="AH73" s="95"/>
      <c r="AI73" s="86"/>
      <c r="AJ73" s="84"/>
      <c r="AK73" s="84"/>
      <c r="AL73" s="66"/>
      <c r="AO73" s="69"/>
      <c r="AP73" s="86"/>
      <c r="AQ73" s="95"/>
      <c r="AR73" s="86"/>
      <c r="AS73" s="84"/>
      <c r="AT73" s="84"/>
    </row>
    <row r="74" spans="1:46">
      <c r="C74" s="66"/>
      <c r="D74" s="86"/>
      <c r="H74" s="84"/>
      <c r="I74" s="93"/>
      <c r="K74" s="93">
        <v>0</v>
      </c>
      <c r="L74"/>
      <c r="N74" s="66"/>
      <c r="O74" s="86"/>
      <c r="P74" s="93"/>
      <c r="Q74" s="86"/>
      <c r="R74" s="84"/>
      <c r="S74" s="84"/>
      <c r="W74" s="66"/>
      <c r="X74" s="86"/>
      <c r="Y74" s="93"/>
      <c r="Z74" s="86"/>
      <c r="AA74" s="84"/>
      <c r="AB74" s="84"/>
      <c r="AF74" s="66"/>
      <c r="AG74" s="86"/>
      <c r="AH74" s="93"/>
      <c r="AI74" s="86"/>
      <c r="AJ74" s="84"/>
      <c r="AK74" s="84"/>
      <c r="AL74" s="66"/>
      <c r="AO74" s="66"/>
      <c r="AP74" s="86"/>
      <c r="AQ74" s="93"/>
      <c r="AR74" s="86"/>
      <c r="AS74" s="84"/>
      <c r="AT74" s="84"/>
    </row>
    <row r="75" spans="1:46">
      <c r="C75" s="67"/>
      <c r="D75" s="86"/>
      <c r="H75" s="84"/>
      <c r="I75" s="93"/>
      <c r="K75" s="93">
        <v>0</v>
      </c>
      <c r="L75"/>
      <c r="N75" s="67"/>
      <c r="O75" s="86"/>
      <c r="P75" s="93"/>
      <c r="Q75" s="86"/>
      <c r="R75" s="84"/>
      <c r="S75" s="84"/>
      <c r="W75" s="67"/>
      <c r="X75" s="86"/>
      <c r="Y75" s="93"/>
      <c r="Z75" s="86"/>
      <c r="AA75" s="84"/>
      <c r="AB75" s="84"/>
      <c r="AF75" s="67"/>
      <c r="AG75" s="86"/>
      <c r="AH75" s="93"/>
      <c r="AI75" s="86"/>
      <c r="AJ75" s="84"/>
      <c r="AK75" s="84"/>
      <c r="AL75" s="66"/>
      <c r="AO75" s="67"/>
      <c r="AP75" s="86"/>
      <c r="AQ75" s="93"/>
      <c r="AR75" s="86"/>
      <c r="AS75" s="84"/>
      <c r="AT75" s="84"/>
    </row>
    <row r="76" spans="1:46">
      <c r="B76" s="16"/>
      <c r="C76" s="66"/>
      <c r="D76" s="113"/>
      <c r="E76" s="90"/>
      <c r="F76" s="85"/>
      <c r="G76" s="85"/>
      <c r="H76" s="85"/>
      <c r="I76" s="93"/>
      <c r="L76"/>
      <c r="M76" s="16"/>
      <c r="N76" s="66"/>
      <c r="O76" s="113"/>
      <c r="P76" s="90"/>
      <c r="Q76" s="85"/>
      <c r="R76" s="85"/>
      <c r="S76" s="85"/>
      <c r="V76" s="16"/>
      <c r="W76" s="66"/>
      <c r="X76" s="113"/>
      <c r="Y76" s="90"/>
      <c r="Z76" s="85"/>
      <c r="AA76" s="85"/>
      <c r="AB76" s="85"/>
      <c r="AE76" s="16"/>
      <c r="AF76" s="66"/>
      <c r="AG76" s="113"/>
      <c r="AH76" s="90"/>
      <c r="AI76" s="85"/>
      <c r="AJ76" s="85"/>
      <c r="AK76" s="85"/>
      <c r="AL76" s="66"/>
      <c r="AN76" s="16"/>
      <c r="AO76" s="66"/>
      <c r="AP76" s="113"/>
      <c r="AQ76" s="90"/>
      <c r="AR76" s="85"/>
      <c r="AS76" s="85"/>
      <c r="AT76" s="85"/>
    </row>
    <row r="77" spans="1:46" ht="21">
      <c r="A77" s="19" t="s">
        <v>105</v>
      </c>
      <c r="C77" s="66">
        <f>Caldera!$P66</f>
        <v>3</v>
      </c>
      <c r="D77" s="92">
        <f t="shared" ref="D77:D113" si="94">H77*C77</f>
        <v>3.1067445565586826</v>
      </c>
      <c r="E77" s="86">
        <f>INDEX('UmfrageWerte berechnung'!$A:$AL, MATCH(A$3, 'UmfrageWerte berechnung'!$A:$A, 0), MATCH($K77, 'UmfrageWerte berechnung'!$1:$1, 0))</f>
        <v>1.25</v>
      </c>
      <c r="F77" s="84">
        <f t="shared" ref="F77:F113" si="95">(E77^2)*C77</f>
        <v>4.6875</v>
      </c>
      <c r="G77" s="84">
        <f t="shared" ref="G77:G113" si="96">E77*C77</f>
        <v>3.75</v>
      </c>
      <c r="H77" s="84">
        <f t="shared" ref="H77:H113" si="97">E77/(H$120/H$119)</f>
        <v>1.0355815188528943</v>
      </c>
      <c r="I77" s="93"/>
      <c r="K77" s="93" t="s">
        <v>225</v>
      </c>
      <c r="L77" s="19" t="s">
        <v>105</v>
      </c>
      <c r="N77" s="66">
        <f>Caldera!$P66</f>
        <v>3</v>
      </c>
      <c r="O77" s="92">
        <f t="shared" ref="O77:O113" si="98">S77*N77</f>
        <v>3.3380884450784594</v>
      </c>
      <c r="P77" s="86">
        <f>INDEX('UmfrageWerte berechnung'!$A:$AL, MATCH(L$3, 'UmfrageWerte berechnung'!$A:$A, 0), MATCH($K77, 'UmfrageWerte berechnung'!$1:$1, 0))</f>
        <v>1.25</v>
      </c>
      <c r="Q77" s="84">
        <f t="shared" ref="Q77:Q113" si="99">(P77^2)*N77</f>
        <v>4.6875</v>
      </c>
      <c r="R77" s="84">
        <f t="shared" ref="R77:R113" si="100">P77*N77</f>
        <v>3.75</v>
      </c>
      <c r="S77" s="84">
        <f t="shared" ref="S77:S113" si="101">P77/(S$120/S$119)</f>
        <v>1.1126961483594864</v>
      </c>
      <c r="T77" s="19"/>
      <c r="U77" s="19" t="s">
        <v>105</v>
      </c>
      <c r="W77" s="66">
        <f>Caldera!$P66</f>
        <v>3</v>
      </c>
      <c r="X77" s="92">
        <f t="shared" ref="X77:X113" si="102">AB77*W77</f>
        <v>3.2409972299168999</v>
      </c>
      <c r="Y77" s="86">
        <f>INDEX('UmfrageWerte berechnung'!$A:$AL, MATCH(U$3, 'UmfrageWerte berechnung'!$A:$A, 0), MATCH($K77, 'UmfrageWerte berechnung'!$1:$1, 0))</f>
        <v>1.25</v>
      </c>
      <c r="Z77" s="84">
        <f t="shared" ref="Z77:Z113" si="103">(Y77^2)*W77</f>
        <v>4.6875</v>
      </c>
      <c r="AA77" s="84">
        <f t="shared" ref="AA77:AA113" si="104">Y77*W77</f>
        <v>3.75</v>
      </c>
      <c r="AB77" s="84">
        <f t="shared" ref="AB77:AB113" si="105">Y77/(AB$120/AB$119)</f>
        <v>1.0803324099723</v>
      </c>
      <c r="AD77" s="19" t="s">
        <v>105</v>
      </c>
      <c r="AF77" s="66">
        <f>Caldera!$P66</f>
        <v>3</v>
      </c>
      <c r="AG77" s="92">
        <f t="shared" ref="AG77:AG113" si="106">AK77*AF77</f>
        <v>3.0196966266696861</v>
      </c>
      <c r="AH77" s="86">
        <f>INDEX('UmfrageWerte berechnung'!$A:$AL, MATCH(AD$3, 'UmfrageWerte berechnung'!$A:$A, 0), MATCH($K77, 'UmfrageWerte berechnung'!$1:$1, 0))</f>
        <v>1.1875</v>
      </c>
      <c r="AI77" s="84">
        <f t="shared" ref="AI77:AI113" si="107">(AH77^2)*AF77</f>
        <v>4.23046875</v>
      </c>
      <c r="AJ77" s="84">
        <f t="shared" ref="AJ77:AJ113" si="108">AH77*AF77</f>
        <v>3.5625</v>
      </c>
      <c r="AK77" s="84">
        <f t="shared" ref="AK77:AK113" si="109">AH77/(AK$120/AK$119)</f>
        <v>1.0065655422232287</v>
      </c>
      <c r="AL77" s="66"/>
      <c r="AM77" s="19" t="s">
        <v>105</v>
      </c>
      <c r="AO77" s="66">
        <f>Caldera!$P66</f>
        <v>3</v>
      </c>
      <c r="AP77" s="92">
        <f t="shared" ref="AP77:AP113" si="110">AT77*AO77</f>
        <v>2.7098092643051768</v>
      </c>
      <c r="AQ77" s="86">
        <f>INDEX('UmfrageWerte berechnung'!$A:$AL, MATCH(AM$3, 'UmfrageWerte berechnung'!$A:$A, 0), MATCH($K77, 'UmfrageWerte berechnung'!$1:$1, 0))</f>
        <v>1.0625</v>
      </c>
      <c r="AR77" s="84">
        <f t="shared" ref="AR77:AR113" si="111">(AQ77^2)*AO77</f>
        <v>3.38671875</v>
      </c>
      <c r="AS77" s="84">
        <f t="shared" ref="AS77:AS113" si="112">AQ77*AO77</f>
        <v>3.1875</v>
      </c>
      <c r="AT77" s="84">
        <f t="shared" ref="AT77:AT113" si="113">AQ77/(AT$120/AT$119)</f>
        <v>0.90326975476839233</v>
      </c>
    </row>
    <row r="78" spans="1:46">
      <c r="C78" s="66"/>
      <c r="D78" s="92"/>
      <c r="E78" s="86"/>
      <c r="F78" s="84"/>
      <c r="H78" s="84"/>
      <c r="I78" s="93"/>
      <c r="L78"/>
      <c r="N78" s="66"/>
      <c r="O78" s="92"/>
      <c r="P78" s="86"/>
      <c r="Q78" s="84"/>
      <c r="R78" s="84"/>
      <c r="S78" s="84"/>
      <c r="W78" s="66"/>
      <c r="X78" s="92"/>
      <c r="Y78" s="86"/>
      <c r="Z78" s="84"/>
      <c r="AA78" s="84"/>
      <c r="AB78" s="84"/>
      <c r="AF78" s="66"/>
      <c r="AG78" s="92"/>
      <c r="AH78" s="86"/>
      <c r="AI78" s="84"/>
      <c r="AJ78" s="84"/>
      <c r="AK78" s="84"/>
      <c r="AL78" s="66"/>
      <c r="AO78" s="66"/>
      <c r="AP78" s="92"/>
      <c r="AQ78" s="86"/>
      <c r="AR78" s="84"/>
      <c r="AS78" s="84"/>
      <c r="AT78" s="84"/>
    </row>
    <row r="79" spans="1:46">
      <c r="B79" s="4"/>
      <c r="C79" s="66">
        <f>Caldera!$P68</f>
        <v>3</v>
      </c>
      <c r="D79" s="92">
        <f t="shared" si="94"/>
        <v>3.3552841210833773</v>
      </c>
      <c r="E79" s="86">
        <f>INDEX('UmfrageWerte berechnung'!$A:$AL, MATCH(A$3, 'UmfrageWerte berechnung'!$A:$A, 0), MATCH($K79, 'UmfrageWerte berechnung'!$1:$1, 0))</f>
        <v>1.35</v>
      </c>
      <c r="F79" s="84">
        <f t="shared" si="95"/>
        <v>5.4675000000000011</v>
      </c>
      <c r="G79" s="84">
        <f t="shared" si="96"/>
        <v>4.0500000000000007</v>
      </c>
      <c r="H79" s="84">
        <f t="shared" si="97"/>
        <v>1.1184280403611258</v>
      </c>
      <c r="I79" s="93"/>
      <c r="K79" s="93" t="s">
        <v>390</v>
      </c>
      <c r="L79"/>
      <c r="M79" s="4"/>
      <c r="N79" s="66">
        <f>Caldera!$P68</f>
        <v>3</v>
      </c>
      <c r="O79" s="92">
        <f t="shared" si="98"/>
        <v>2.6704707560627674</v>
      </c>
      <c r="P79" s="86">
        <f>INDEX('UmfrageWerte berechnung'!$A:$AL, MATCH(L$3, 'UmfrageWerte berechnung'!$A:$A, 0), MATCH($K79, 'UmfrageWerte berechnung'!$1:$1, 0))</f>
        <v>1</v>
      </c>
      <c r="Q79" s="84">
        <f t="shared" si="99"/>
        <v>3</v>
      </c>
      <c r="R79" s="84">
        <f t="shared" si="100"/>
        <v>3</v>
      </c>
      <c r="S79" s="84">
        <f t="shared" si="101"/>
        <v>0.89015691868758917</v>
      </c>
      <c r="V79" s="4"/>
      <c r="W79" s="66">
        <f>Caldera!$P68</f>
        <v>3</v>
      </c>
      <c r="X79" s="92">
        <f t="shared" si="102"/>
        <v>3.0249307479224399</v>
      </c>
      <c r="Y79" s="86">
        <f>INDEX('UmfrageWerte berechnung'!$A:$AL, MATCH(U$3, 'UmfrageWerte berechnung'!$A:$A, 0), MATCH($K79, 'UmfrageWerte berechnung'!$1:$1, 0))</f>
        <v>1.1666666666666667</v>
      </c>
      <c r="Z79" s="84">
        <f t="shared" si="103"/>
        <v>4.0833333333333339</v>
      </c>
      <c r="AA79" s="84">
        <f t="shared" si="104"/>
        <v>3.5</v>
      </c>
      <c r="AB79" s="84">
        <f t="shared" si="105"/>
        <v>1.00831024930748</v>
      </c>
      <c r="AE79" s="4"/>
      <c r="AF79" s="66">
        <f>Caldera!$P68</f>
        <v>3</v>
      </c>
      <c r="AG79" s="92">
        <f t="shared" si="106"/>
        <v>2.2250396196513478</v>
      </c>
      <c r="AH79" s="86">
        <f>INDEX('UmfrageWerte berechnung'!$A:$AL, MATCH(AD$3, 'UmfrageWerte berechnung'!$A:$A, 0), MATCH($K79, 'UmfrageWerte berechnung'!$1:$1, 0))</f>
        <v>0.875</v>
      </c>
      <c r="AI79" s="84">
        <f t="shared" si="107"/>
        <v>2.296875</v>
      </c>
      <c r="AJ79" s="84">
        <f t="shared" si="108"/>
        <v>2.625</v>
      </c>
      <c r="AK79" s="84">
        <f t="shared" si="109"/>
        <v>0.74167987321711593</v>
      </c>
      <c r="AL79" s="66"/>
      <c r="AN79" s="4"/>
      <c r="AO79" s="66">
        <f>Caldera!$P68</f>
        <v>3</v>
      </c>
      <c r="AP79" s="92">
        <f t="shared" si="110"/>
        <v>3.3474114441416893</v>
      </c>
      <c r="AQ79" s="86">
        <f>INDEX('UmfrageWerte berechnung'!$A:$AL, MATCH(AM$3, 'UmfrageWerte berechnung'!$A:$A, 0), MATCH($K79, 'UmfrageWerte berechnung'!$1:$1, 0))</f>
        <v>1.3125</v>
      </c>
      <c r="AR79" s="84">
        <f t="shared" si="111"/>
        <v>5.16796875</v>
      </c>
      <c r="AS79" s="84">
        <f t="shared" si="112"/>
        <v>3.9375</v>
      </c>
      <c r="AT79" s="84">
        <f t="shared" si="113"/>
        <v>1.1158038147138964</v>
      </c>
    </row>
    <row r="80" spans="1:46">
      <c r="B80" s="4"/>
      <c r="C80" s="66">
        <f>Caldera!$P69</f>
        <v>0</v>
      </c>
      <c r="D80" s="92">
        <f t="shared" si="94"/>
        <v>0</v>
      </c>
      <c r="E80" s="86">
        <f>INDEX('UmfrageWerte berechnung'!$A:$AL, MATCH(A$3, 'UmfrageWerte berechnung'!$A:$A, 0), MATCH($K80, 'UmfrageWerte berechnung'!$1:$1, 0))</f>
        <v>1.35</v>
      </c>
      <c r="F80" s="84">
        <f t="shared" si="95"/>
        <v>0</v>
      </c>
      <c r="G80" s="84">
        <f t="shared" si="96"/>
        <v>0</v>
      </c>
      <c r="H80" s="84">
        <f t="shared" si="97"/>
        <v>1.1184280403611258</v>
      </c>
      <c r="I80" s="93"/>
      <c r="K80" s="93" t="s">
        <v>390</v>
      </c>
      <c r="L80"/>
      <c r="M80" s="4"/>
      <c r="N80" s="66">
        <f>Caldera!$P69</f>
        <v>0</v>
      </c>
      <c r="O80" s="92">
        <f t="shared" si="98"/>
        <v>0</v>
      </c>
      <c r="P80" s="86">
        <f>INDEX('UmfrageWerte berechnung'!$A:$AL, MATCH(L$3, 'UmfrageWerte berechnung'!$A:$A, 0), MATCH($K80, 'UmfrageWerte berechnung'!$1:$1, 0))</f>
        <v>1</v>
      </c>
      <c r="Q80" s="84">
        <f t="shared" si="99"/>
        <v>0</v>
      </c>
      <c r="R80" s="84">
        <f t="shared" si="100"/>
        <v>0</v>
      </c>
      <c r="S80" s="84">
        <f t="shared" si="101"/>
        <v>0.89015691868758917</v>
      </c>
      <c r="V80" s="4"/>
      <c r="W80" s="66">
        <f>Caldera!$P69</f>
        <v>0</v>
      </c>
      <c r="X80" s="92">
        <f t="shared" si="102"/>
        <v>0</v>
      </c>
      <c r="Y80" s="86">
        <f>INDEX('UmfrageWerte berechnung'!$A:$AL, MATCH(U$3, 'UmfrageWerte berechnung'!$A:$A, 0), MATCH($K80, 'UmfrageWerte berechnung'!$1:$1, 0))</f>
        <v>1.1666666666666667</v>
      </c>
      <c r="Z80" s="84">
        <f t="shared" si="103"/>
        <v>0</v>
      </c>
      <c r="AA80" s="84">
        <f t="shared" si="104"/>
        <v>0</v>
      </c>
      <c r="AB80" s="84">
        <f t="shared" si="105"/>
        <v>1.00831024930748</v>
      </c>
      <c r="AE80" s="4"/>
      <c r="AF80" s="66">
        <f>Caldera!$P69</f>
        <v>0</v>
      </c>
      <c r="AG80" s="92">
        <f t="shared" si="106"/>
        <v>0</v>
      </c>
      <c r="AH80" s="86">
        <f>INDEX('UmfrageWerte berechnung'!$A:$AL, MATCH(AD$3, 'UmfrageWerte berechnung'!$A:$A, 0), MATCH($K80, 'UmfrageWerte berechnung'!$1:$1, 0))</f>
        <v>0.875</v>
      </c>
      <c r="AI80" s="84">
        <f t="shared" si="107"/>
        <v>0</v>
      </c>
      <c r="AJ80" s="84">
        <f t="shared" si="108"/>
        <v>0</v>
      </c>
      <c r="AK80" s="84">
        <f t="shared" si="109"/>
        <v>0.74167987321711593</v>
      </c>
      <c r="AL80" s="66"/>
      <c r="AN80" s="4"/>
      <c r="AO80" s="66">
        <f>Caldera!$P69</f>
        <v>0</v>
      </c>
      <c r="AP80" s="92">
        <f t="shared" si="110"/>
        <v>0</v>
      </c>
      <c r="AQ80" s="86">
        <f>INDEX('UmfrageWerte berechnung'!$A:$AL, MATCH(AM$3, 'UmfrageWerte berechnung'!$A:$A, 0), MATCH($K80, 'UmfrageWerte berechnung'!$1:$1, 0))</f>
        <v>1.3125</v>
      </c>
      <c r="AR80" s="84">
        <f t="shared" si="111"/>
        <v>0</v>
      </c>
      <c r="AS80" s="84">
        <f t="shared" si="112"/>
        <v>0</v>
      </c>
      <c r="AT80" s="84">
        <f t="shared" si="113"/>
        <v>1.1158038147138964</v>
      </c>
    </row>
    <row r="81" spans="1:46">
      <c r="A81" t="s">
        <v>477</v>
      </c>
      <c r="B81" s="4"/>
      <c r="C81" s="66">
        <f>Caldera!$P70</f>
        <v>0</v>
      </c>
      <c r="D81" s="92">
        <f t="shared" si="94"/>
        <v>0</v>
      </c>
      <c r="E81" s="86">
        <f>INDEX('UmfrageWerte berechnung'!$A:$AL, MATCH(A$3, 'UmfrageWerte berechnung'!$A:$A, 0), MATCH($K81, 'UmfrageWerte berechnung'!$1:$1, 0))</f>
        <v>1.35</v>
      </c>
      <c r="F81" s="84">
        <f t="shared" si="95"/>
        <v>0</v>
      </c>
      <c r="G81" s="84">
        <f t="shared" si="96"/>
        <v>0</v>
      </c>
      <c r="H81" s="84">
        <f t="shared" si="97"/>
        <v>1.1184280403611258</v>
      </c>
      <c r="I81" s="93"/>
      <c r="K81" s="93" t="s">
        <v>390</v>
      </c>
      <c r="L81" t="s">
        <v>477</v>
      </c>
      <c r="M81" s="4"/>
      <c r="N81" s="66">
        <f>Caldera!$P70</f>
        <v>0</v>
      </c>
      <c r="O81" s="92">
        <f t="shared" si="98"/>
        <v>0</v>
      </c>
      <c r="P81" s="86">
        <f>INDEX('UmfrageWerte berechnung'!$A:$AL, MATCH(L$3, 'UmfrageWerte berechnung'!$A:$A, 0), MATCH($K81, 'UmfrageWerte berechnung'!$1:$1, 0))</f>
        <v>1</v>
      </c>
      <c r="Q81" s="84">
        <f t="shared" si="99"/>
        <v>0</v>
      </c>
      <c r="R81" s="84">
        <f t="shared" si="100"/>
        <v>0</v>
      </c>
      <c r="S81" s="84">
        <f t="shared" si="101"/>
        <v>0.89015691868758917</v>
      </c>
      <c r="U81" t="s">
        <v>477</v>
      </c>
      <c r="V81" s="4"/>
      <c r="W81" s="66">
        <f>Caldera!$P70</f>
        <v>0</v>
      </c>
      <c r="X81" s="92">
        <f t="shared" si="102"/>
        <v>0</v>
      </c>
      <c r="Y81" s="86">
        <f>INDEX('UmfrageWerte berechnung'!$A:$AL, MATCH(U$3, 'UmfrageWerte berechnung'!$A:$A, 0), MATCH($K81, 'UmfrageWerte berechnung'!$1:$1, 0))</f>
        <v>1.1666666666666667</v>
      </c>
      <c r="Z81" s="84">
        <f t="shared" si="103"/>
        <v>0</v>
      </c>
      <c r="AA81" s="84">
        <f t="shared" si="104"/>
        <v>0</v>
      </c>
      <c r="AB81" s="84">
        <f t="shared" si="105"/>
        <v>1.00831024930748</v>
      </c>
      <c r="AD81" t="s">
        <v>477</v>
      </c>
      <c r="AE81" s="4"/>
      <c r="AF81" s="66">
        <f>Caldera!$P70</f>
        <v>0</v>
      </c>
      <c r="AG81" s="92">
        <f t="shared" si="106"/>
        <v>0</v>
      </c>
      <c r="AH81" s="86">
        <f>INDEX('UmfrageWerte berechnung'!$A:$AL, MATCH(AD$3, 'UmfrageWerte berechnung'!$A:$A, 0), MATCH($K81, 'UmfrageWerte berechnung'!$1:$1, 0))</f>
        <v>0.875</v>
      </c>
      <c r="AI81" s="84">
        <f t="shared" si="107"/>
        <v>0</v>
      </c>
      <c r="AJ81" s="84">
        <f t="shared" si="108"/>
        <v>0</v>
      </c>
      <c r="AK81" s="84">
        <f t="shared" si="109"/>
        <v>0.74167987321711593</v>
      </c>
      <c r="AL81" s="66"/>
      <c r="AM81" t="s">
        <v>477</v>
      </c>
      <c r="AN81" s="4"/>
      <c r="AO81" s="66">
        <f>Caldera!$P70</f>
        <v>0</v>
      </c>
      <c r="AP81" s="92">
        <f t="shared" si="110"/>
        <v>0</v>
      </c>
      <c r="AQ81" s="86">
        <f>INDEX('UmfrageWerte berechnung'!$A:$AL, MATCH(AM$3, 'UmfrageWerte berechnung'!$A:$A, 0), MATCH($K81, 'UmfrageWerte berechnung'!$1:$1, 0))</f>
        <v>1.3125</v>
      </c>
      <c r="AR81" s="84">
        <f t="shared" si="111"/>
        <v>0</v>
      </c>
      <c r="AS81" s="84">
        <f t="shared" si="112"/>
        <v>0</v>
      </c>
      <c r="AT81" s="84">
        <f t="shared" si="113"/>
        <v>1.1158038147138964</v>
      </c>
    </row>
    <row r="82" spans="1:46">
      <c r="B82" s="4"/>
      <c r="C82" s="66">
        <f>Caldera!$P71</f>
        <v>3</v>
      </c>
      <c r="D82" s="92">
        <f t="shared" si="94"/>
        <v>3.3552841210833773</v>
      </c>
      <c r="E82" s="86">
        <f>INDEX('UmfrageWerte berechnung'!$A:$AL, MATCH(A$3, 'UmfrageWerte berechnung'!$A:$A, 0), MATCH($K82, 'UmfrageWerte berechnung'!$1:$1, 0))</f>
        <v>1.35</v>
      </c>
      <c r="F82" s="84">
        <f t="shared" si="95"/>
        <v>5.4675000000000011</v>
      </c>
      <c r="G82" s="84">
        <f t="shared" si="96"/>
        <v>4.0500000000000007</v>
      </c>
      <c r="H82" s="84">
        <f t="shared" si="97"/>
        <v>1.1184280403611258</v>
      </c>
      <c r="I82" s="93"/>
      <c r="K82" s="93" t="s">
        <v>390</v>
      </c>
      <c r="L82"/>
      <c r="M82" s="4"/>
      <c r="N82" s="66">
        <f>Caldera!$P71</f>
        <v>3</v>
      </c>
      <c r="O82" s="92">
        <f t="shared" si="98"/>
        <v>2.6704707560627674</v>
      </c>
      <c r="P82" s="86">
        <f>INDEX('UmfrageWerte berechnung'!$A:$AL, MATCH(L$3, 'UmfrageWerte berechnung'!$A:$A, 0), MATCH($K82, 'UmfrageWerte berechnung'!$1:$1, 0))</f>
        <v>1</v>
      </c>
      <c r="Q82" s="84">
        <f t="shared" si="99"/>
        <v>3</v>
      </c>
      <c r="R82" s="84">
        <f t="shared" si="100"/>
        <v>3</v>
      </c>
      <c r="S82" s="84">
        <f t="shared" si="101"/>
        <v>0.89015691868758917</v>
      </c>
      <c r="V82" s="4"/>
      <c r="W82" s="66">
        <f>Caldera!$P71</f>
        <v>3</v>
      </c>
      <c r="X82" s="92">
        <f t="shared" si="102"/>
        <v>3.0249307479224399</v>
      </c>
      <c r="Y82" s="86">
        <f>INDEX('UmfrageWerte berechnung'!$A:$AL, MATCH(U$3, 'UmfrageWerte berechnung'!$A:$A, 0), MATCH($K82, 'UmfrageWerte berechnung'!$1:$1, 0))</f>
        <v>1.1666666666666667</v>
      </c>
      <c r="Z82" s="84">
        <f t="shared" si="103"/>
        <v>4.0833333333333339</v>
      </c>
      <c r="AA82" s="84">
        <f t="shared" si="104"/>
        <v>3.5</v>
      </c>
      <c r="AB82" s="84">
        <f t="shared" si="105"/>
        <v>1.00831024930748</v>
      </c>
      <c r="AE82" s="4"/>
      <c r="AF82" s="66">
        <f>Caldera!$P71</f>
        <v>3</v>
      </c>
      <c r="AG82" s="92">
        <f t="shared" si="106"/>
        <v>2.2250396196513478</v>
      </c>
      <c r="AH82" s="86">
        <f>INDEX('UmfrageWerte berechnung'!$A:$AL, MATCH(AD$3, 'UmfrageWerte berechnung'!$A:$A, 0), MATCH($K82, 'UmfrageWerte berechnung'!$1:$1, 0))</f>
        <v>0.875</v>
      </c>
      <c r="AI82" s="84">
        <f t="shared" si="107"/>
        <v>2.296875</v>
      </c>
      <c r="AJ82" s="84">
        <f t="shared" si="108"/>
        <v>2.625</v>
      </c>
      <c r="AK82" s="84">
        <f t="shared" si="109"/>
        <v>0.74167987321711593</v>
      </c>
      <c r="AL82" s="66"/>
      <c r="AN82" s="4"/>
      <c r="AO82" s="66">
        <f>Caldera!$P71</f>
        <v>3</v>
      </c>
      <c r="AP82" s="92">
        <f t="shared" si="110"/>
        <v>3.3474114441416893</v>
      </c>
      <c r="AQ82" s="86">
        <f>INDEX('UmfrageWerte berechnung'!$A:$AL, MATCH(AM$3, 'UmfrageWerte berechnung'!$A:$A, 0), MATCH($K82, 'UmfrageWerte berechnung'!$1:$1, 0))</f>
        <v>1.3125</v>
      </c>
      <c r="AR82" s="84">
        <f t="shared" si="111"/>
        <v>5.16796875</v>
      </c>
      <c r="AS82" s="84">
        <f t="shared" si="112"/>
        <v>3.9375</v>
      </c>
      <c r="AT82" s="84">
        <f t="shared" si="113"/>
        <v>1.1158038147138964</v>
      </c>
    </row>
    <row r="83" spans="1:46">
      <c r="B83" s="4"/>
      <c r="C83" s="66">
        <f>Caldera!$P72</f>
        <v>3</v>
      </c>
      <c r="D83" s="92">
        <f t="shared" si="94"/>
        <v>3.3552841210833773</v>
      </c>
      <c r="E83" s="86">
        <f>INDEX('UmfrageWerte berechnung'!$A:$AL, MATCH(A$3, 'UmfrageWerte berechnung'!$A:$A, 0), MATCH($K83, 'UmfrageWerte berechnung'!$1:$1, 0))</f>
        <v>1.35</v>
      </c>
      <c r="F83" s="84">
        <f t="shared" si="95"/>
        <v>5.4675000000000011</v>
      </c>
      <c r="G83" s="84">
        <f t="shared" si="96"/>
        <v>4.0500000000000007</v>
      </c>
      <c r="H83" s="84">
        <f t="shared" si="97"/>
        <v>1.1184280403611258</v>
      </c>
      <c r="I83" s="93"/>
      <c r="K83" s="93" t="s">
        <v>390</v>
      </c>
      <c r="L83"/>
      <c r="M83" s="4"/>
      <c r="N83" s="66">
        <f>Caldera!$P72</f>
        <v>3</v>
      </c>
      <c r="O83" s="92">
        <f t="shared" si="98"/>
        <v>2.6704707560627674</v>
      </c>
      <c r="P83" s="86">
        <f>INDEX('UmfrageWerte berechnung'!$A:$AL, MATCH(L$3, 'UmfrageWerte berechnung'!$A:$A, 0), MATCH($K83, 'UmfrageWerte berechnung'!$1:$1, 0))</f>
        <v>1</v>
      </c>
      <c r="Q83" s="84">
        <f t="shared" si="99"/>
        <v>3</v>
      </c>
      <c r="R83" s="84">
        <f t="shared" si="100"/>
        <v>3</v>
      </c>
      <c r="S83" s="84">
        <f t="shared" si="101"/>
        <v>0.89015691868758917</v>
      </c>
      <c r="V83" s="4"/>
      <c r="W83" s="66">
        <f>Caldera!$P72</f>
        <v>3</v>
      </c>
      <c r="X83" s="92">
        <f t="shared" si="102"/>
        <v>3.0249307479224399</v>
      </c>
      <c r="Y83" s="86">
        <f>INDEX('UmfrageWerte berechnung'!$A:$AL, MATCH(U$3, 'UmfrageWerte berechnung'!$A:$A, 0), MATCH($K83, 'UmfrageWerte berechnung'!$1:$1, 0))</f>
        <v>1.1666666666666667</v>
      </c>
      <c r="Z83" s="84">
        <f t="shared" si="103"/>
        <v>4.0833333333333339</v>
      </c>
      <c r="AA83" s="84">
        <f t="shared" si="104"/>
        <v>3.5</v>
      </c>
      <c r="AB83" s="84">
        <f t="shared" si="105"/>
        <v>1.00831024930748</v>
      </c>
      <c r="AE83" s="4"/>
      <c r="AF83" s="66">
        <f>Caldera!$P72</f>
        <v>3</v>
      </c>
      <c r="AG83" s="92">
        <f t="shared" si="106"/>
        <v>2.2250396196513478</v>
      </c>
      <c r="AH83" s="86">
        <f>INDEX('UmfrageWerte berechnung'!$A:$AL, MATCH(AD$3, 'UmfrageWerte berechnung'!$A:$A, 0), MATCH($K83, 'UmfrageWerte berechnung'!$1:$1, 0))</f>
        <v>0.875</v>
      </c>
      <c r="AI83" s="84">
        <f t="shared" si="107"/>
        <v>2.296875</v>
      </c>
      <c r="AJ83" s="84">
        <f t="shared" si="108"/>
        <v>2.625</v>
      </c>
      <c r="AK83" s="84">
        <f t="shared" si="109"/>
        <v>0.74167987321711593</v>
      </c>
      <c r="AL83" s="66"/>
      <c r="AN83" s="4"/>
      <c r="AO83" s="66">
        <f>Caldera!$P72</f>
        <v>3</v>
      </c>
      <c r="AP83" s="92">
        <f t="shared" si="110"/>
        <v>3.3474114441416893</v>
      </c>
      <c r="AQ83" s="86">
        <f>INDEX('UmfrageWerte berechnung'!$A:$AL, MATCH(AM$3, 'UmfrageWerte berechnung'!$A:$A, 0), MATCH($K83, 'UmfrageWerte berechnung'!$1:$1, 0))</f>
        <v>1.3125</v>
      </c>
      <c r="AR83" s="84">
        <f t="shared" si="111"/>
        <v>5.16796875</v>
      </c>
      <c r="AS83" s="84">
        <f t="shared" si="112"/>
        <v>3.9375</v>
      </c>
      <c r="AT83" s="84">
        <f t="shared" si="113"/>
        <v>1.1158038147138964</v>
      </c>
    </row>
    <row r="84" spans="1:46">
      <c r="B84" s="4"/>
      <c r="C84" s="66">
        <f>Caldera!$P73</f>
        <v>0</v>
      </c>
      <c r="D84" s="92">
        <f t="shared" si="94"/>
        <v>0</v>
      </c>
      <c r="E84" s="86">
        <f>INDEX('UmfrageWerte berechnung'!$A:$AL, MATCH(A$3, 'UmfrageWerte berechnung'!$A:$A, 0), MATCH($K84, 'UmfrageWerte berechnung'!$1:$1, 0))</f>
        <v>1.35</v>
      </c>
      <c r="F84" s="84">
        <f t="shared" si="95"/>
        <v>0</v>
      </c>
      <c r="G84" s="84">
        <f t="shared" si="96"/>
        <v>0</v>
      </c>
      <c r="H84" s="84">
        <f t="shared" si="97"/>
        <v>1.1184280403611258</v>
      </c>
      <c r="I84" s="93"/>
      <c r="K84" s="93" t="s">
        <v>390</v>
      </c>
      <c r="L84"/>
      <c r="M84" s="4"/>
      <c r="N84" s="66">
        <f>Caldera!$P73</f>
        <v>0</v>
      </c>
      <c r="O84" s="92">
        <f t="shared" si="98"/>
        <v>0</v>
      </c>
      <c r="P84" s="86">
        <f>INDEX('UmfrageWerte berechnung'!$A:$AL, MATCH(L$3, 'UmfrageWerte berechnung'!$A:$A, 0), MATCH($K84, 'UmfrageWerte berechnung'!$1:$1, 0))</f>
        <v>1</v>
      </c>
      <c r="Q84" s="84">
        <f t="shared" si="99"/>
        <v>0</v>
      </c>
      <c r="R84" s="84">
        <f t="shared" si="100"/>
        <v>0</v>
      </c>
      <c r="S84" s="84">
        <f t="shared" si="101"/>
        <v>0.89015691868758917</v>
      </c>
      <c r="V84" s="4"/>
      <c r="W84" s="66">
        <f>Caldera!$P73</f>
        <v>0</v>
      </c>
      <c r="X84" s="92">
        <f t="shared" si="102"/>
        <v>0</v>
      </c>
      <c r="Y84" s="86">
        <f>INDEX('UmfrageWerte berechnung'!$A:$AL, MATCH(U$3, 'UmfrageWerte berechnung'!$A:$A, 0), MATCH($K84, 'UmfrageWerte berechnung'!$1:$1, 0))</f>
        <v>1.1666666666666667</v>
      </c>
      <c r="Z84" s="84">
        <f t="shared" si="103"/>
        <v>0</v>
      </c>
      <c r="AA84" s="84">
        <f t="shared" si="104"/>
        <v>0</v>
      </c>
      <c r="AB84" s="84">
        <f t="shared" si="105"/>
        <v>1.00831024930748</v>
      </c>
      <c r="AE84" s="4"/>
      <c r="AF84" s="66">
        <f>Caldera!$P73</f>
        <v>0</v>
      </c>
      <c r="AG84" s="92">
        <f t="shared" si="106"/>
        <v>0</v>
      </c>
      <c r="AH84" s="86">
        <f>INDEX('UmfrageWerte berechnung'!$A:$AL, MATCH(AD$3, 'UmfrageWerte berechnung'!$A:$A, 0), MATCH($K84, 'UmfrageWerte berechnung'!$1:$1, 0))</f>
        <v>0.875</v>
      </c>
      <c r="AI84" s="84">
        <f t="shared" si="107"/>
        <v>0</v>
      </c>
      <c r="AJ84" s="84">
        <f t="shared" si="108"/>
        <v>0</v>
      </c>
      <c r="AK84" s="84">
        <f t="shared" si="109"/>
        <v>0.74167987321711593</v>
      </c>
      <c r="AL84" s="66"/>
      <c r="AN84" s="4"/>
      <c r="AO84" s="66">
        <f>Caldera!$P73</f>
        <v>0</v>
      </c>
      <c r="AP84" s="92">
        <f t="shared" si="110"/>
        <v>0</v>
      </c>
      <c r="AQ84" s="86">
        <f>INDEX('UmfrageWerte berechnung'!$A:$AL, MATCH(AM$3, 'UmfrageWerte berechnung'!$A:$A, 0), MATCH($K84, 'UmfrageWerte berechnung'!$1:$1, 0))</f>
        <v>1.3125</v>
      </c>
      <c r="AR84" s="84">
        <f t="shared" si="111"/>
        <v>0</v>
      </c>
      <c r="AS84" s="84">
        <f t="shared" si="112"/>
        <v>0</v>
      </c>
      <c r="AT84" s="84">
        <f t="shared" si="113"/>
        <v>1.1158038147138964</v>
      </c>
    </row>
    <row r="85" spans="1:46">
      <c r="B85" s="4"/>
      <c r="C85" s="66">
        <f>Caldera!$P74</f>
        <v>0</v>
      </c>
      <c r="D85" s="92">
        <f t="shared" si="94"/>
        <v>0</v>
      </c>
      <c r="E85" s="86">
        <f>INDEX('UmfrageWerte berechnung'!$A:$AL, MATCH(A$3, 'UmfrageWerte berechnung'!$A:$A, 0), MATCH($K85, 'UmfrageWerte berechnung'!$1:$1, 0))</f>
        <v>1.35</v>
      </c>
      <c r="F85" s="84">
        <f t="shared" si="95"/>
        <v>0</v>
      </c>
      <c r="G85" s="84">
        <f t="shared" si="96"/>
        <v>0</v>
      </c>
      <c r="H85" s="84">
        <f t="shared" si="97"/>
        <v>1.1184280403611258</v>
      </c>
      <c r="I85" s="93"/>
      <c r="K85" s="93" t="s">
        <v>390</v>
      </c>
      <c r="L85"/>
      <c r="M85" s="4"/>
      <c r="N85" s="66">
        <f>Caldera!$P74</f>
        <v>0</v>
      </c>
      <c r="O85" s="92">
        <f t="shared" si="98"/>
        <v>0</v>
      </c>
      <c r="P85" s="86">
        <f>INDEX('UmfrageWerte berechnung'!$A:$AL, MATCH(L$3, 'UmfrageWerte berechnung'!$A:$A, 0), MATCH($K85, 'UmfrageWerte berechnung'!$1:$1, 0))</f>
        <v>1</v>
      </c>
      <c r="Q85" s="84">
        <f t="shared" si="99"/>
        <v>0</v>
      </c>
      <c r="R85" s="84">
        <f t="shared" si="100"/>
        <v>0</v>
      </c>
      <c r="S85" s="84">
        <f t="shared" si="101"/>
        <v>0.89015691868758917</v>
      </c>
      <c r="V85" s="4"/>
      <c r="W85" s="66">
        <f>Caldera!$P74</f>
        <v>0</v>
      </c>
      <c r="X85" s="92">
        <f t="shared" si="102"/>
        <v>0</v>
      </c>
      <c r="Y85" s="86">
        <f>INDEX('UmfrageWerte berechnung'!$A:$AL, MATCH(U$3, 'UmfrageWerte berechnung'!$A:$A, 0), MATCH($K85, 'UmfrageWerte berechnung'!$1:$1, 0))</f>
        <v>1.1666666666666667</v>
      </c>
      <c r="Z85" s="84">
        <f t="shared" si="103"/>
        <v>0</v>
      </c>
      <c r="AA85" s="84">
        <f t="shared" si="104"/>
        <v>0</v>
      </c>
      <c r="AB85" s="84">
        <f t="shared" si="105"/>
        <v>1.00831024930748</v>
      </c>
      <c r="AE85" s="4"/>
      <c r="AF85" s="66">
        <f>Caldera!$P74</f>
        <v>0</v>
      </c>
      <c r="AG85" s="92">
        <f t="shared" si="106"/>
        <v>0</v>
      </c>
      <c r="AH85" s="86">
        <f>INDEX('UmfrageWerte berechnung'!$A:$AL, MATCH(AD$3, 'UmfrageWerte berechnung'!$A:$A, 0), MATCH($K85, 'UmfrageWerte berechnung'!$1:$1, 0))</f>
        <v>0.875</v>
      </c>
      <c r="AI85" s="84">
        <f t="shared" si="107"/>
        <v>0</v>
      </c>
      <c r="AJ85" s="84">
        <f t="shared" si="108"/>
        <v>0</v>
      </c>
      <c r="AK85" s="84">
        <f t="shared" si="109"/>
        <v>0.74167987321711593</v>
      </c>
      <c r="AL85" s="66"/>
      <c r="AN85" s="4"/>
      <c r="AO85" s="66">
        <f>Caldera!$P74</f>
        <v>0</v>
      </c>
      <c r="AP85" s="92">
        <f t="shared" si="110"/>
        <v>0</v>
      </c>
      <c r="AQ85" s="86">
        <f>INDEX('UmfrageWerte berechnung'!$A:$AL, MATCH(AM$3, 'UmfrageWerte berechnung'!$A:$A, 0), MATCH($K85, 'UmfrageWerte berechnung'!$1:$1, 0))</f>
        <v>1.3125</v>
      </c>
      <c r="AR85" s="84">
        <f t="shared" si="111"/>
        <v>0</v>
      </c>
      <c r="AS85" s="84">
        <f t="shared" si="112"/>
        <v>0</v>
      </c>
      <c r="AT85" s="84">
        <f t="shared" si="113"/>
        <v>1.1158038147138964</v>
      </c>
    </row>
    <row r="86" spans="1:46">
      <c r="B86" s="12"/>
      <c r="C86" s="66">
        <f>Caldera!$P75</f>
        <v>3</v>
      </c>
      <c r="D86" s="92">
        <f t="shared" si="94"/>
        <v>2.4853956452469461</v>
      </c>
      <c r="E86" s="86">
        <f>INDEX('UmfrageWerte berechnung'!$A:$AL, MATCH(A$3, 'UmfrageWerte berechnung'!$A:$A, 0), MATCH($K86, 'UmfrageWerte berechnung'!$1:$1, 0))</f>
        <v>1</v>
      </c>
      <c r="F86" s="84">
        <f t="shared" si="95"/>
        <v>3</v>
      </c>
      <c r="G86" s="84">
        <f t="shared" si="96"/>
        <v>3</v>
      </c>
      <c r="H86" s="84">
        <f t="shared" si="97"/>
        <v>0.8284652150823153</v>
      </c>
      <c r="I86" s="93"/>
      <c r="K86" s="93" t="s">
        <v>377</v>
      </c>
      <c r="L86"/>
      <c r="M86" s="12"/>
      <c r="N86" s="66">
        <f>Caldera!$P75</f>
        <v>3</v>
      </c>
      <c r="O86" s="92">
        <f t="shared" si="98"/>
        <v>2.3366619115549216</v>
      </c>
      <c r="P86" s="86">
        <f>INDEX('UmfrageWerte berechnung'!$A:$AL, MATCH(L$3, 'UmfrageWerte berechnung'!$A:$A, 0), MATCH($K86, 'UmfrageWerte berechnung'!$1:$1, 0))</f>
        <v>0.875</v>
      </c>
      <c r="Q86" s="84">
        <f t="shared" si="99"/>
        <v>2.296875</v>
      </c>
      <c r="R86" s="84">
        <f t="shared" si="100"/>
        <v>2.625</v>
      </c>
      <c r="S86" s="84">
        <f t="shared" si="101"/>
        <v>0.77888730385164051</v>
      </c>
      <c r="V86" s="12"/>
      <c r="W86" s="66">
        <f>Caldera!$P75</f>
        <v>3</v>
      </c>
      <c r="X86" s="92">
        <f t="shared" si="102"/>
        <v>3.0249307479224399</v>
      </c>
      <c r="Y86" s="86">
        <f>INDEX('UmfrageWerte berechnung'!$A:$AL, MATCH(U$3, 'UmfrageWerte berechnung'!$A:$A, 0), MATCH($K86, 'UmfrageWerte berechnung'!$1:$1, 0))</f>
        <v>1.1666666666666667</v>
      </c>
      <c r="Z86" s="84">
        <f t="shared" si="103"/>
        <v>4.0833333333333339</v>
      </c>
      <c r="AA86" s="84">
        <f t="shared" si="104"/>
        <v>3.5</v>
      </c>
      <c r="AB86" s="84">
        <f t="shared" si="105"/>
        <v>1.00831024930748</v>
      </c>
      <c r="AE86" s="12"/>
      <c r="AF86" s="66">
        <f>Caldera!$P75</f>
        <v>3</v>
      </c>
      <c r="AG86" s="92">
        <f t="shared" si="106"/>
        <v>3.4964908308806892</v>
      </c>
      <c r="AH86" s="86">
        <f>INDEX('UmfrageWerte berechnung'!$A:$AL, MATCH(AD$3, 'UmfrageWerte berechnung'!$A:$A, 0), MATCH($K86, 'UmfrageWerte berechnung'!$1:$1, 0))</f>
        <v>1.375</v>
      </c>
      <c r="AI86" s="84">
        <f t="shared" si="107"/>
        <v>5.671875</v>
      </c>
      <c r="AJ86" s="84">
        <f t="shared" si="108"/>
        <v>4.125</v>
      </c>
      <c r="AK86" s="84">
        <f t="shared" si="109"/>
        <v>1.1654969436268965</v>
      </c>
      <c r="AL86" s="66"/>
      <c r="AN86" s="12"/>
      <c r="AO86" s="66">
        <f>Caldera!$P75</f>
        <v>3</v>
      </c>
      <c r="AP86" s="92">
        <f t="shared" si="110"/>
        <v>2.869209809264305</v>
      </c>
      <c r="AQ86" s="86">
        <f>INDEX('UmfrageWerte berechnung'!$A:$AL, MATCH(AM$3, 'UmfrageWerte berechnung'!$A:$A, 0), MATCH($K86, 'UmfrageWerte berechnung'!$1:$1, 0))</f>
        <v>1.125</v>
      </c>
      <c r="AR86" s="84">
        <f t="shared" si="111"/>
        <v>3.796875</v>
      </c>
      <c r="AS86" s="84">
        <f t="shared" si="112"/>
        <v>3.375</v>
      </c>
      <c r="AT86" s="84">
        <f t="shared" si="113"/>
        <v>0.95640326975476841</v>
      </c>
    </row>
    <row r="87" spans="1:46">
      <c r="B87" s="12"/>
      <c r="C87" s="66">
        <f>Caldera!$P76</f>
        <v>3</v>
      </c>
      <c r="D87" s="92">
        <f t="shared" si="94"/>
        <v>2.4853956452469461</v>
      </c>
      <c r="E87" s="86">
        <f>INDEX('UmfrageWerte berechnung'!$A:$AL, MATCH(A$3, 'UmfrageWerte berechnung'!$A:$A, 0), MATCH($K87, 'UmfrageWerte berechnung'!$1:$1, 0))</f>
        <v>1</v>
      </c>
      <c r="F87" s="84">
        <f t="shared" si="95"/>
        <v>3</v>
      </c>
      <c r="G87" s="84">
        <f t="shared" si="96"/>
        <v>3</v>
      </c>
      <c r="H87" s="84">
        <f t="shared" si="97"/>
        <v>0.8284652150823153</v>
      </c>
      <c r="I87" s="93"/>
      <c r="K87" s="93" t="s">
        <v>377</v>
      </c>
      <c r="L87"/>
      <c r="M87" s="12"/>
      <c r="N87" s="66">
        <f>Caldera!$P76</f>
        <v>3</v>
      </c>
      <c r="O87" s="92">
        <f t="shared" si="98"/>
        <v>2.3366619115549216</v>
      </c>
      <c r="P87" s="86">
        <f>INDEX('UmfrageWerte berechnung'!$A:$AL, MATCH(L$3, 'UmfrageWerte berechnung'!$A:$A, 0), MATCH($K87, 'UmfrageWerte berechnung'!$1:$1, 0))</f>
        <v>0.875</v>
      </c>
      <c r="Q87" s="84">
        <f t="shared" si="99"/>
        <v>2.296875</v>
      </c>
      <c r="R87" s="84">
        <f t="shared" si="100"/>
        <v>2.625</v>
      </c>
      <c r="S87" s="84">
        <f t="shared" si="101"/>
        <v>0.77888730385164051</v>
      </c>
      <c r="V87" s="12"/>
      <c r="W87" s="66">
        <f>Caldera!$P76</f>
        <v>3</v>
      </c>
      <c r="X87" s="92">
        <f t="shared" si="102"/>
        <v>3.0249307479224399</v>
      </c>
      <c r="Y87" s="86">
        <f>INDEX('UmfrageWerte berechnung'!$A:$AL, MATCH(U$3, 'UmfrageWerte berechnung'!$A:$A, 0), MATCH($K87, 'UmfrageWerte berechnung'!$1:$1, 0))</f>
        <v>1.1666666666666667</v>
      </c>
      <c r="Z87" s="84">
        <f t="shared" si="103"/>
        <v>4.0833333333333339</v>
      </c>
      <c r="AA87" s="84">
        <f t="shared" si="104"/>
        <v>3.5</v>
      </c>
      <c r="AB87" s="84">
        <f t="shared" si="105"/>
        <v>1.00831024930748</v>
      </c>
      <c r="AE87" s="12"/>
      <c r="AF87" s="66">
        <f>Caldera!$P76</f>
        <v>3</v>
      </c>
      <c r="AG87" s="92">
        <f t="shared" si="106"/>
        <v>3.4964908308806892</v>
      </c>
      <c r="AH87" s="86">
        <f>INDEX('UmfrageWerte berechnung'!$A:$AL, MATCH(AD$3, 'UmfrageWerte berechnung'!$A:$A, 0), MATCH($K87, 'UmfrageWerte berechnung'!$1:$1, 0))</f>
        <v>1.375</v>
      </c>
      <c r="AI87" s="84">
        <f t="shared" si="107"/>
        <v>5.671875</v>
      </c>
      <c r="AJ87" s="84">
        <f t="shared" si="108"/>
        <v>4.125</v>
      </c>
      <c r="AK87" s="84">
        <f t="shared" si="109"/>
        <v>1.1654969436268965</v>
      </c>
      <c r="AL87" s="66"/>
      <c r="AN87" s="12"/>
      <c r="AO87" s="66">
        <f>Caldera!$P76</f>
        <v>3</v>
      </c>
      <c r="AP87" s="92">
        <f t="shared" si="110"/>
        <v>2.869209809264305</v>
      </c>
      <c r="AQ87" s="86">
        <f>INDEX('UmfrageWerte berechnung'!$A:$AL, MATCH(AM$3, 'UmfrageWerte berechnung'!$A:$A, 0), MATCH($K87, 'UmfrageWerte berechnung'!$1:$1, 0))</f>
        <v>1.125</v>
      </c>
      <c r="AR87" s="84">
        <f t="shared" si="111"/>
        <v>3.796875</v>
      </c>
      <c r="AS87" s="84">
        <f t="shared" si="112"/>
        <v>3.375</v>
      </c>
      <c r="AT87" s="84">
        <f t="shared" si="113"/>
        <v>0.95640326975476841</v>
      </c>
    </row>
    <row r="88" spans="1:46">
      <c r="B88" s="12"/>
      <c r="C88" s="66">
        <f>Caldera!$P77</f>
        <v>3</v>
      </c>
      <c r="D88" s="92">
        <f t="shared" si="94"/>
        <v>2.4853956452469461</v>
      </c>
      <c r="E88" s="86">
        <f>INDEX('UmfrageWerte berechnung'!$A:$AL, MATCH(A$3, 'UmfrageWerte berechnung'!$A:$A, 0), MATCH($K88, 'UmfrageWerte berechnung'!$1:$1, 0))</f>
        <v>1</v>
      </c>
      <c r="F88" s="84">
        <f t="shared" si="95"/>
        <v>3</v>
      </c>
      <c r="G88" s="84">
        <f t="shared" si="96"/>
        <v>3</v>
      </c>
      <c r="H88" s="84">
        <f t="shared" si="97"/>
        <v>0.8284652150823153</v>
      </c>
      <c r="I88" s="93"/>
      <c r="K88" s="93" t="s">
        <v>377</v>
      </c>
      <c r="L88"/>
      <c r="M88" s="12"/>
      <c r="N88" s="66">
        <f>Caldera!$P77</f>
        <v>3</v>
      </c>
      <c r="O88" s="92">
        <f t="shared" si="98"/>
        <v>2.3366619115549216</v>
      </c>
      <c r="P88" s="86">
        <f>INDEX('UmfrageWerte berechnung'!$A:$AL, MATCH(L$3, 'UmfrageWerte berechnung'!$A:$A, 0), MATCH($K88, 'UmfrageWerte berechnung'!$1:$1, 0))</f>
        <v>0.875</v>
      </c>
      <c r="Q88" s="84">
        <f t="shared" si="99"/>
        <v>2.296875</v>
      </c>
      <c r="R88" s="84">
        <f t="shared" si="100"/>
        <v>2.625</v>
      </c>
      <c r="S88" s="84">
        <f t="shared" si="101"/>
        <v>0.77888730385164051</v>
      </c>
      <c r="V88" s="12"/>
      <c r="W88" s="66">
        <f>Caldera!$P77</f>
        <v>3</v>
      </c>
      <c r="X88" s="92">
        <f t="shared" si="102"/>
        <v>3.0249307479224399</v>
      </c>
      <c r="Y88" s="86">
        <f>INDEX('UmfrageWerte berechnung'!$A:$AL, MATCH(U$3, 'UmfrageWerte berechnung'!$A:$A, 0), MATCH($K88, 'UmfrageWerte berechnung'!$1:$1, 0))</f>
        <v>1.1666666666666667</v>
      </c>
      <c r="Z88" s="84">
        <f t="shared" si="103"/>
        <v>4.0833333333333339</v>
      </c>
      <c r="AA88" s="84">
        <f t="shared" si="104"/>
        <v>3.5</v>
      </c>
      <c r="AB88" s="84">
        <f t="shared" si="105"/>
        <v>1.00831024930748</v>
      </c>
      <c r="AE88" s="12"/>
      <c r="AF88" s="66">
        <f>Caldera!$P77</f>
        <v>3</v>
      </c>
      <c r="AG88" s="92">
        <f t="shared" si="106"/>
        <v>3.4964908308806892</v>
      </c>
      <c r="AH88" s="86">
        <f>INDEX('UmfrageWerte berechnung'!$A:$AL, MATCH(AD$3, 'UmfrageWerte berechnung'!$A:$A, 0), MATCH($K88, 'UmfrageWerte berechnung'!$1:$1, 0))</f>
        <v>1.375</v>
      </c>
      <c r="AI88" s="84">
        <f t="shared" si="107"/>
        <v>5.671875</v>
      </c>
      <c r="AJ88" s="84">
        <f t="shared" si="108"/>
        <v>4.125</v>
      </c>
      <c r="AK88" s="84">
        <f t="shared" si="109"/>
        <v>1.1654969436268965</v>
      </c>
      <c r="AL88" s="66"/>
      <c r="AN88" s="12"/>
      <c r="AO88" s="66">
        <f>Caldera!$P77</f>
        <v>3</v>
      </c>
      <c r="AP88" s="92">
        <f t="shared" si="110"/>
        <v>2.869209809264305</v>
      </c>
      <c r="AQ88" s="86">
        <f>INDEX('UmfrageWerte berechnung'!$A:$AL, MATCH(AM$3, 'UmfrageWerte berechnung'!$A:$A, 0), MATCH($K88, 'UmfrageWerte berechnung'!$1:$1, 0))</f>
        <v>1.125</v>
      </c>
      <c r="AR88" s="84">
        <f t="shared" si="111"/>
        <v>3.796875</v>
      </c>
      <c r="AS88" s="84">
        <f t="shared" si="112"/>
        <v>3.375</v>
      </c>
      <c r="AT88" s="84">
        <f t="shared" si="113"/>
        <v>0.95640326975476841</v>
      </c>
    </row>
    <row r="89" spans="1:46">
      <c r="B89" s="6"/>
      <c r="C89" s="66">
        <f>Caldera!$P78</f>
        <v>3</v>
      </c>
      <c r="D89" s="92">
        <f t="shared" si="94"/>
        <v>3.4795539033457241</v>
      </c>
      <c r="E89" s="86">
        <f>INDEX('UmfrageWerte berechnung'!$A:$AL, MATCH(A$3, 'UmfrageWerte berechnung'!$A:$A, 0), MATCH($K89, 'UmfrageWerte berechnung'!$1:$1, 0))</f>
        <v>1.4</v>
      </c>
      <c r="F89" s="84">
        <f t="shared" si="95"/>
        <v>5.879999999999999</v>
      </c>
      <c r="G89" s="84">
        <f t="shared" si="96"/>
        <v>4.1999999999999993</v>
      </c>
      <c r="H89" s="84">
        <f t="shared" si="97"/>
        <v>1.1598513011152414</v>
      </c>
      <c r="I89" s="93"/>
      <c r="K89" s="93" t="s">
        <v>391</v>
      </c>
      <c r="L89"/>
      <c r="M89" s="6"/>
      <c r="N89" s="66">
        <f>Caldera!$P78</f>
        <v>3</v>
      </c>
      <c r="O89" s="92">
        <f t="shared" si="98"/>
        <v>3.0042796005706132</v>
      </c>
      <c r="P89" s="86">
        <f>INDEX('UmfrageWerte berechnung'!$A:$AL, MATCH(L$3, 'UmfrageWerte berechnung'!$A:$A, 0), MATCH($K89, 'UmfrageWerte berechnung'!$1:$1, 0))</f>
        <v>1.125</v>
      </c>
      <c r="Q89" s="84">
        <f t="shared" si="99"/>
        <v>3.796875</v>
      </c>
      <c r="R89" s="84">
        <f t="shared" si="100"/>
        <v>3.375</v>
      </c>
      <c r="S89" s="84">
        <f t="shared" si="101"/>
        <v>1.0014265335235377</v>
      </c>
      <c r="V89" s="6"/>
      <c r="W89" s="66">
        <f>Caldera!$P78</f>
        <v>3</v>
      </c>
      <c r="X89" s="92">
        <f t="shared" si="102"/>
        <v>3.4570637119113599</v>
      </c>
      <c r="Y89" s="86">
        <f>INDEX('UmfrageWerte berechnung'!$A:$AL, MATCH(U$3, 'UmfrageWerte berechnung'!$A:$A, 0), MATCH($K89, 'UmfrageWerte berechnung'!$1:$1, 0))</f>
        <v>1.3333333333333333</v>
      </c>
      <c r="Z89" s="84">
        <f t="shared" si="103"/>
        <v>5.333333333333333</v>
      </c>
      <c r="AA89" s="84">
        <f t="shared" si="104"/>
        <v>4</v>
      </c>
      <c r="AB89" s="84">
        <f t="shared" si="105"/>
        <v>1.1523545706371199</v>
      </c>
      <c r="AE89" s="6"/>
      <c r="AF89" s="66">
        <f>Caldera!$P78</f>
        <v>3</v>
      </c>
      <c r="AG89" s="92">
        <f t="shared" si="106"/>
        <v>3.8143536336880244</v>
      </c>
      <c r="AH89" s="86">
        <f>INDEX('UmfrageWerte berechnung'!$A:$AL, MATCH(AD$3, 'UmfrageWerte berechnung'!$A:$A, 0), MATCH($K89, 'UmfrageWerte berechnung'!$1:$1, 0))</f>
        <v>1.5</v>
      </c>
      <c r="AI89" s="84">
        <f t="shared" si="107"/>
        <v>6.75</v>
      </c>
      <c r="AJ89" s="84">
        <f t="shared" si="108"/>
        <v>4.5</v>
      </c>
      <c r="AK89" s="84">
        <f t="shared" si="109"/>
        <v>1.2714512112293415</v>
      </c>
      <c r="AL89" s="66"/>
      <c r="AN89" s="6"/>
      <c r="AO89" s="66">
        <f>Caldera!$P78</f>
        <v>3</v>
      </c>
      <c r="AP89" s="92">
        <f t="shared" si="110"/>
        <v>3.3474114441416893</v>
      </c>
      <c r="AQ89" s="86">
        <f>INDEX('UmfrageWerte berechnung'!$A:$AL, MATCH(AM$3, 'UmfrageWerte berechnung'!$A:$A, 0), MATCH($K89, 'UmfrageWerte berechnung'!$1:$1, 0))</f>
        <v>1.3125</v>
      </c>
      <c r="AR89" s="84">
        <f t="shared" si="111"/>
        <v>5.16796875</v>
      </c>
      <c r="AS89" s="84">
        <f t="shared" si="112"/>
        <v>3.9375</v>
      </c>
      <c r="AT89" s="84">
        <f t="shared" si="113"/>
        <v>1.1158038147138964</v>
      </c>
    </row>
    <row r="90" spans="1:46">
      <c r="B90" s="6"/>
      <c r="C90" s="66">
        <f>Caldera!$P79</f>
        <v>3</v>
      </c>
      <c r="D90" s="92">
        <f t="shared" si="94"/>
        <v>3.4795539033457241</v>
      </c>
      <c r="E90" s="86">
        <f>INDEX('UmfrageWerte berechnung'!$A:$AL, MATCH(A$3, 'UmfrageWerte berechnung'!$A:$A, 0), MATCH($K90, 'UmfrageWerte berechnung'!$1:$1, 0))</f>
        <v>1.4</v>
      </c>
      <c r="F90" s="84">
        <f t="shared" si="95"/>
        <v>5.879999999999999</v>
      </c>
      <c r="G90" s="84">
        <f t="shared" si="96"/>
        <v>4.1999999999999993</v>
      </c>
      <c r="H90" s="84">
        <f t="shared" si="97"/>
        <v>1.1598513011152414</v>
      </c>
      <c r="I90" s="93"/>
      <c r="K90" s="93" t="s">
        <v>391</v>
      </c>
      <c r="L90"/>
      <c r="M90" s="6"/>
      <c r="N90" s="66">
        <f>Caldera!$P79</f>
        <v>3</v>
      </c>
      <c r="O90" s="92">
        <f t="shared" si="98"/>
        <v>3.0042796005706132</v>
      </c>
      <c r="P90" s="86">
        <f>INDEX('UmfrageWerte berechnung'!$A:$AL, MATCH(L$3, 'UmfrageWerte berechnung'!$A:$A, 0), MATCH($K90, 'UmfrageWerte berechnung'!$1:$1, 0))</f>
        <v>1.125</v>
      </c>
      <c r="Q90" s="84">
        <f t="shared" si="99"/>
        <v>3.796875</v>
      </c>
      <c r="R90" s="84">
        <f t="shared" si="100"/>
        <v>3.375</v>
      </c>
      <c r="S90" s="84">
        <f t="shared" si="101"/>
        <v>1.0014265335235377</v>
      </c>
      <c r="V90" s="6"/>
      <c r="W90" s="66">
        <f>Caldera!$P79</f>
        <v>3</v>
      </c>
      <c r="X90" s="92">
        <f t="shared" si="102"/>
        <v>3.4570637119113599</v>
      </c>
      <c r="Y90" s="86">
        <f>INDEX('UmfrageWerte berechnung'!$A:$AL, MATCH(U$3, 'UmfrageWerte berechnung'!$A:$A, 0), MATCH($K90, 'UmfrageWerte berechnung'!$1:$1, 0))</f>
        <v>1.3333333333333333</v>
      </c>
      <c r="Z90" s="84">
        <f t="shared" si="103"/>
        <v>5.333333333333333</v>
      </c>
      <c r="AA90" s="84">
        <f t="shared" si="104"/>
        <v>4</v>
      </c>
      <c r="AB90" s="84">
        <f t="shared" si="105"/>
        <v>1.1523545706371199</v>
      </c>
      <c r="AE90" s="6"/>
      <c r="AF90" s="66">
        <f>Caldera!$P79</f>
        <v>3</v>
      </c>
      <c r="AG90" s="92">
        <f t="shared" si="106"/>
        <v>3.8143536336880244</v>
      </c>
      <c r="AH90" s="86">
        <f>INDEX('UmfrageWerte berechnung'!$A:$AL, MATCH(AD$3, 'UmfrageWerte berechnung'!$A:$A, 0), MATCH($K90, 'UmfrageWerte berechnung'!$1:$1, 0))</f>
        <v>1.5</v>
      </c>
      <c r="AI90" s="84">
        <f t="shared" si="107"/>
        <v>6.75</v>
      </c>
      <c r="AJ90" s="84">
        <f t="shared" si="108"/>
        <v>4.5</v>
      </c>
      <c r="AK90" s="84">
        <f t="shared" si="109"/>
        <v>1.2714512112293415</v>
      </c>
      <c r="AL90" s="66"/>
      <c r="AN90" s="6"/>
      <c r="AO90" s="66">
        <f>Caldera!$P79</f>
        <v>3</v>
      </c>
      <c r="AP90" s="92">
        <f t="shared" si="110"/>
        <v>3.3474114441416893</v>
      </c>
      <c r="AQ90" s="86">
        <f>INDEX('UmfrageWerte berechnung'!$A:$AL, MATCH(AM$3, 'UmfrageWerte berechnung'!$A:$A, 0), MATCH($K90, 'UmfrageWerte berechnung'!$1:$1, 0))</f>
        <v>1.3125</v>
      </c>
      <c r="AR90" s="84">
        <f t="shared" si="111"/>
        <v>5.16796875</v>
      </c>
      <c r="AS90" s="84">
        <f t="shared" si="112"/>
        <v>3.9375</v>
      </c>
      <c r="AT90" s="84">
        <f t="shared" si="113"/>
        <v>1.1158038147138964</v>
      </c>
    </row>
    <row r="91" spans="1:46">
      <c r="B91" s="6"/>
      <c r="C91" s="66">
        <f>Caldera!$P80</f>
        <v>3</v>
      </c>
      <c r="D91" s="92">
        <f t="shared" si="94"/>
        <v>3.4795539033457241</v>
      </c>
      <c r="E91" s="86">
        <f>INDEX('UmfrageWerte berechnung'!$A:$AL, MATCH(A$3, 'UmfrageWerte berechnung'!$A:$A, 0), MATCH($K91, 'UmfrageWerte berechnung'!$1:$1, 0))</f>
        <v>1.4</v>
      </c>
      <c r="F91" s="84">
        <f t="shared" si="95"/>
        <v>5.879999999999999</v>
      </c>
      <c r="G91" s="84">
        <f t="shared" si="96"/>
        <v>4.1999999999999993</v>
      </c>
      <c r="H91" s="84">
        <f t="shared" si="97"/>
        <v>1.1598513011152414</v>
      </c>
      <c r="I91" s="93"/>
      <c r="K91" s="93" t="s">
        <v>391</v>
      </c>
      <c r="L91"/>
      <c r="M91" s="6"/>
      <c r="N91" s="66">
        <f>Caldera!$P80</f>
        <v>3</v>
      </c>
      <c r="O91" s="92">
        <f t="shared" si="98"/>
        <v>3.0042796005706132</v>
      </c>
      <c r="P91" s="86">
        <f>INDEX('UmfrageWerte berechnung'!$A:$AL, MATCH(L$3, 'UmfrageWerte berechnung'!$A:$A, 0), MATCH($K91, 'UmfrageWerte berechnung'!$1:$1, 0))</f>
        <v>1.125</v>
      </c>
      <c r="Q91" s="84">
        <f t="shared" si="99"/>
        <v>3.796875</v>
      </c>
      <c r="R91" s="84">
        <f t="shared" si="100"/>
        <v>3.375</v>
      </c>
      <c r="S91" s="84">
        <f t="shared" si="101"/>
        <v>1.0014265335235377</v>
      </c>
      <c r="V91" s="6"/>
      <c r="W91" s="66">
        <f>Caldera!$P80</f>
        <v>3</v>
      </c>
      <c r="X91" s="92">
        <f t="shared" si="102"/>
        <v>3.4570637119113599</v>
      </c>
      <c r="Y91" s="86">
        <f>INDEX('UmfrageWerte berechnung'!$A:$AL, MATCH(U$3, 'UmfrageWerte berechnung'!$A:$A, 0), MATCH($K91, 'UmfrageWerte berechnung'!$1:$1, 0))</f>
        <v>1.3333333333333333</v>
      </c>
      <c r="Z91" s="84">
        <f t="shared" si="103"/>
        <v>5.333333333333333</v>
      </c>
      <c r="AA91" s="84">
        <f t="shared" si="104"/>
        <v>4</v>
      </c>
      <c r="AB91" s="84">
        <f t="shared" si="105"/>
        <v>1.1523545706371199</v>
      </c>
      <c r="AE91" s="6"/>
      <c r="AF91" s="66">
        <f>Caldera!$P80</f>
        <v>3</v>
      </c>
      <c r="AG91" s="92">
        <f t="shared" si="106"/>
        <v>3.8143536336880244</v>
      </c>
      <c r="AH91" s="86">
        <f>INDEX('UmfrageWerte berechnung'!$A:$AL, MATCH(AD$3, 'UmfrageWerte berechnung'!$A:$A, 0), MATCH($K91, 'UmfrageWerte berechnung'!$1:$1, 0))</f>
        <v>1.5</v>
      </c>
      <c r="AI91" s="84">
        <f t="shared" si="107"/>
        <v>6.75</v>
      </c>
      <c r="AJ91" s="84">
        <f t="shared" si="108"/>
        <v>4.5</v>
      </c>
      <c r="AK91" s="84">
        <f t="shared" si="109"/>
        <v>1.2714512112293415</v>
      </c>
      <c r="AL91" s="66"/>
      <c r="AN91" s="6"/>
      <c r="AO91" s="66">
        <f>Caldera!$P80</f>
        <v>3</v>
      </c>
      <c r="AP91" s="92">
        <f t="shared" si="110"/>
        <v>3.3474114441416893</v>
      </c>
      <c r="AQ91" s="86">
        <f>INDEX('UmfrageWerte berechnung'!$A:$AL, MATCH(AM$3, 'UmfrageWerte berechnung'!$A:$A, 0), MATCH($K91, 'UmfrageWerte berechnung'!$1:$1, 0))</f>
        <v>1.3125</v>
      </c>
      <c r="AR91" s="84">
        <f t="shared" si="111"/>
        <v>5.16796875</v>
      </c>
      <c r="AS91" s="84">
        <f t="shared" si="112"/>
        <v>3.9375</v>
      </c>
      <c r="AT91" s="84">
        <f t="shared" si="113"/>
        <v>1.1158038147138964</v>
      </c>
    </row>
    <row r="92" spans="1:46">
      <c r="B92" s="21"/>
      <c r="C92" s="66">
        <f>Caldera!$P81</f>
        <v>3</v>
      </c>
      <c r="D92" s="92">
        <f t="shared" si="94"/>
        <v>3.3552841210833773</v>
      </c>
      <c r="E92" s="86">
        <f>INDEX('UmfrageWerte berechnung'!$A:$AL, MATCH(A$3, 'UmfrageWerte berechnung'!$A:$A, 0), MATCH($K92, 'UmfrageWerte berechnung'!$1:$1, 0))</f>
        <v>1.35</v>
      </c>
      <c r="F92" s="84">
        <f t="shared" si="95"/>
        <v>5.4675000000000011</v>
      </c>
      <c r="G92" s="84">
        <f t="shared" si="96"/>
        <v>4.0500000000000007</v>
      </c>
      <c r="H92" s="84">
        <f t="shared" si="97"/>
        <v>1.1184280403611258</v>
      </c>
      <c r="I92" s="93"/>
      <c r="K92" s="93" t="s">
        <v>379</v>
      </c>
      <c r="L92"/>
      <c r="M92" s="21"/>
      <c r="N92" s="66">
        <f>Caldera!$P81</f>
        <v>3</v>
      </c>
      <c r="O92" s="92">
        <f t="shared" si="98"/>
        <v>3.6718972895863051</v>
      </c>
      <c r="P92" s="86">
        <f>INDEX('UmfrageWerte berechnung'!$A:$AL, MATCH(L$3, 'UmfrageWerte berechnung'!$A:$A, 0), MATCH($K92, 'UmfrageWerte berechnung'!$1:$1, 0))</f>
        <v>1.375</v>
      </c>
      <c r="Q92" s="84">
        <f t="shared" si="99"/>
        <v>5.671875</v>
      </c>
      <c r="R92" s="84">
        <f t="shared" si="100"/>
        <v>4.125</v>
      </c>
      <c r="S92" s="84">
        <f t="shared" si="101"/>
        <v>1.223965763195435</v>
      </c>
      <c r="V92" s="21"/>
      <c r="W92" s="66">
        <f>Caldera!$P81</f>
        <v>3</v>
      </c>
      <c r="X92" s="92">
        <f t="shared" si="102"/>
        <v>3.4570637119113599</v>
      </c>
      <c r="Y92" s="86">
        <f>INDEX('UmfrageWerte berechnung'!$A:$AL, MATCH(U$3, 'UmfrageWerte berechnung'!$A:$A, 0), MATCH($K92, 'UmfrageWerte berechnung'!$1:$1, 0))</f>
        <v>1.3333333333333333</v>
      </c>
      <c r="Z92" s="84">
        <f t="shared" si="103"/>
        <v>5.333333333333333</v>
      </c>
      <c r="AA92" s="84">
        <f t="shared" si="104"/>
        <v>4</v>
      </c>
      <c r="AB92" s="84">
        <f t="shared" si="105"/>
        <v>1.1523545706371199</v>
      </c>
      <c r="AE92" s="21"/>
      <c r="AF92" s="66">
        <f>Caldera!$P81</f>
        <v>3</v>
      </c>
      <c r="AG92" s="92">
        <f t="shared" si="106"/>
        <v>3.390536563278244</v>
      </c>
      <c r="AH92" s="86">
        <f>INDEX('UmfrageWerte berechnung'!$A:$AL, MATCH(AD$3, 'UmfrageWerte berechnung'!$A:$A, 0), MATCH($K92, 'UmfrageWerte berechnung'!$1:$1, 0))</f>
        <v>1.3333333333333333</v>
      </c>
      <c r="AI92" s="84">
        <f t="shared" si="107"/>
        <v>5.333333333333333</v>
      </c>
      <c r="AJ92" s="84">
        <f t="shared" si="108"/>
        <v>4</v>
      </c>
      <c r="AK92" s="84">
        <f t="shared" si="109"/>
        <v>1.1301788544260813</v>
      </c>
      <c r="AL92" s="66"/>
      <c r="AN92" s="21"/>
      <c r="AO92" s="66">
        <f>Caldera!$P81</f>
        <v>3</v>
      </c>
      <c r="AP92" s="92">
        <f t="shared" si="110"/>
        <v>3.6662125340599454</v>
      </c>
      <c r="AQ92" s="86">
        <f>INDEX('UmfrageWerte berechnung'!$A:$AL, MATCH(AM$3, 'UmfrageWerte berechnung'!$A:$A, 0), MATCH($K92, 'UmfrageWerte berechnung'!$1:$1, 0))</f>
        <v>1.4375</v>
      </c>
      <c r="AR92" s="84">
        <f t="shared" si="111"/>
        <v>6.19921875</v>
      </c>
      <c r="AS92" s="84">
        <f t="shared" si="112"/>
        <v>4.3125</v>
      </c>
      <c r="AT92" s="84">
        <f t="shared" si="113"/>
        <v>1.2220708446866484</v>
      </c>
    </row>
    <row r="93" spans="1:46">
      <c r="B93" s="21"/>
      <c r="C93" s="66">
        <f>Caldera!$P82</f>
        <v>3</v>
      </c>
      <c r="D93" s="92">
        <f t="shared" si="94"/>
        <v>3.3552841210833773</v>
      </c>
      <c r="E93" s="86">
        <f>INDEX('UmfrageWerte berechnung'!$A:$AL, MATCH(A$3, 'UmfrageWerte berechnung'!$A:$A, 0), MATCH($K93, 'UmfrageWerte berechnung'!$1:$1, 0))</f>
        <v>1.35</v>
      </c>
      <c r="F93" s="84">
        <f t="shared" si="95"/>
        <v>5.4675000000000011</v>
      </c>
      <c r="G93" s="84">
        <f t="shared" si="96"/>
        <v>4.0500000000000007</v>
      </c>
      <c r="H93" s="84">
        <f t="shared" si="97"/>
        <v>1.1184280403611258</v>
      </c>
      <c r="I93" s="93"/>
      <c r="K93" s="93" t="s">
        <v>379</v>
      </c>
      <c r="L93"/>
      <c r="M93" s="21"/>
      <c r="N93" s="66">
        <f>Caldera!$P82</f>
        <v>3</v>
      </c>
      <c r="O93" s="92">
        <f t="shared" si="98"/>
        <v>3.6718972895863051</v>
      </c>
      <c r="P93" s="86">
        <f>INDEX('UmfrageWerte berechnung'!$A:$AL, MATCH(L$3, 'UmfrageWerte berechnung'!$A:$A, 0), MATCH($K93, 'UmfrageWerte berechnung'!$1:$1, 0))</f>
        <v>1.375</v>
      </c>
      <c r="Q93" s="84">
        <f t="shared" si="99"/>
        <v>5.671875</v>
      </c>
      <c r="R93" s="84">
        <f t="shared" si="100"/>
        <v>4.125</v>
      </c>
      <c r="S93" s="84">
        <f t="shared" si="101"/>
        <v>1.223965763195435</v>
      </c>
      <c r="V93" s="21"/>
      <c r="W93" s="66">
        <f>Caldera!$P82</f>
        <v>3</v>
      </c>
      <c r="X93" s="92">
        <f t="shared" si="102"/>
        <v>3.4570637119113599</v>
      </c>
      <c r="Y93" s="86">
        <f>INDEX('UmfrageWerte berechnung'!$A:$AL, MATCH(U$3, 'UmfrageWerte berechnung'!$A:$A, 0), MATCH($K93, 'UmfrageWerte berechnung'!$1:$1, 0))</f>
        <v>1.3333333333333333</v>
      </c>
      <c r="Z93" s="84">
        <f t="shared" si="103"/>
        <v>5.333333333333333</v>
      </c>
      <c r="AA93" s="84">
        <f t="shared" si="104"/>
        <v>4</v>
      </c>
      <c r="AB93" s="84">
        <f t="shared" si="105"/>
        <v>1.1523545706371199</v>
      </c>
      <c r="AE93" s="21"/>
      <c r="AF93" s="66">
        <f>Caldera!$P82</f>
        <v>3</v>
      </c>
      <c r="AG93" s="92">
        <f t="shared" si="106"/>
        <v>3.390536563278244</v>
      </c>
      <c r="AH93" s="86">
        <f>INDEX('UmfrageWerte berechnung'!$A:$AL, MATCH(AD$3, 'UmfrageWerte berechnung'!$A:$A, 0), MATCH($K93, 'UmfrageWerte berechnung'!$1:$1, 0))</f>
        <v>1.3333333333333333</v>
      </c>
      <c r="AI93" s="84">
        <f t="shared" si="107"/>
        <v>5.333333333333333</v>
      </c>
      <c r="AJ93" s="84">
        <f t="shared" si="108"/>
        <v>4</v>
      </c>
      <c r="AK93" s="84">
        <f t="shared" si="109"/>
        <v>1.1301788544260813</v>
      </c>
      <c r="AL93" s="66"/>
      <c r="AN93" s="21"/>
      <c r="AO93" s="66">
        <f>Caldera!$P82</f>
        <v>3</v>
      </c>
      <c r="AP93" s="92">
        <f t="shared" si="110"/>
        <v>3.6662125340599454</v>
      </c>
      <c r="AQ93" s="86">
        <f>INDEX('UmfrageWerte berechnung'!$A:$AL, MATCH(AM$3, 'UmfrageWerte berechnung'!$A:$A, 0), MATCH($K93, 'UmfrageWerte berechnung'!$1:$1, 0))</f>
        <v>1.4375</v>
      </c>
      <c r="AR93" s="84">
        <f t="shared" si="111"/>
        <v>6.19921875</v>
      </c>
      <c r="AS93" s="84">
        <f t="shared" si="112"/>
        <v>4.3125</v>
      </c>
      <c r="AT93" s="84">
        <f t="shared" si="113"/>
        <v>1.2220708446866484</v>
      </c>
    </row>
    <row r="94" spans="1:46">
      <c r="B94" s="21"/>
      <c r="C94" s="66">
        <f>Caldera!$P83</f>
        <v>0</v>
      </c>
      <c r="D94" s="92">
        <f t="shared" si="94"/>
        <v>0</v>
      </c>
      <c r="E94" s="86">
        <f>INDEX('UmfrageWerte berechnung'!$A:$AL, MATCH(A$3, 'UmfrageWerte berechnung'!$A:$A, 0), MATCH($K94, 'UmfrageWerte berechnung'!$1:$1, 0))</f>
        <v>1.35</v>
      </c>
      <c r="F94" s="84">
        <f t="shared" si="95"/>
        <v>0</v>
      </c>
      <c r="G94" s="84">
        <f t="shared" si="96"/>
        <v>0</v>
      </c>
      <c r="H94" s="84">
        <f t="shared" si="97"/>
        <v>1.1184280403611258</v>
      </c>
      <c r="I94" s="93"/>
      <c r="K94" s="93" t="s">
        <v>379</v>
      </c>
      <c r="L94"/>
      <c r="M94" s="21"/>
      <c r="N94" s="66">
        <f>Caldera!$P83</f>
        <v>0</v>
      </c>
      <c r="O94" s="92">
        <f t="shared" si="98"/>
        <v>0</v>
      </c>
      <c r="P94" s="86">
        <f>INDEX('UmfrageWerte berechnung'!$A:$AL, MATCH(L$3, 'UmfrageWerte berechnung'!$A:$A, 0), MATCH($K94, 'UmfrageWerte berechnung'!$1:$1, 0))</f>
        <v>1.375</v>
      </c>
      <c r="Q94" s="84">
        <f t="shared" si="99"/>
        <v>0</v>
      </c>
      <c r="R94" s="84">
        <f t="shared" si="100"/>
        <v>0</v>
      </c>
      <c r="S94" s="84">
        <f t="shared" si="101"/>
        <v>1.223965763195435</v>
      </c>
      <c r="V94" s="21"/>
      <c r="W94" s="66">
        <f>Caldera!$P83</f>
        <v>0</v>
      </c>
      <c r="X94" s="92">
        <f t="shared" si="102"/>
        <v>0</v>
      </c>
      <c r="Y94" s="86">
        <f>INDEX('UmfrageWerte berechnung'!$A:$AL, MATCH(U$3, 'UmfrageWerte berechnung'!$A:$A, 0), MATCH($K94, 'UmfrageWerte berechnung'!$1:$1, 0))</f>
        <v>1.3333333333333333</v>
      </c>
      <c r="Z94" s="84">
        <f t="shared" si="103"/>
        <v>0</v>
      </c>
      <c r="AA94" s="84">
        <f t="shared" si="104"/>
        <v>0</v>
      </c>
      <c r="AB94" s="84">
        <f t="shared" si="105"/>
        <v>1.1523545706371199</v>
      </c>
      <c r="AE94" s="21"/>
      <c r="AF94" s="66">
        <f>Caldera!$P83</f>
        <v>0</v>
      </c>
      <c r="AG94" s="92">
        <f t="shared" si="106"/>
        <v>0</v>
      </c>
      <c r="AH94" s="86">
        <f>INDEX('UmfrageWerte berechnung'!$A:$AL, MATCH(AD$3, 'UmfrageWerte berechnung'!$A:$A, 0), MATCH($K94, 'UmfrageWerte berechnung'!$1:$1, 0))</f>
        <v>1.3333333333333333</v>
      </c>
      <c r="AI94" s="84">
        <f t="shared" si="107"/>
        <v>0</v>
      </c>
      <c r="AJ94" s="84">
        <f t="shared" si="108"/>
        <v>0</v>
      </c>
      <c r="AK94" s="84">
        <f t="shared" si="109"/>
        <v>1.1301788544260813</v>
      </c>
      <c r="AL94" s="66"/>
      <c r="AN94" s="21"/>
      <c r="AO94" s="66">
        <f>Caldera!$P83</f>
        <v>0</v>
      </c>
      <c r="AP94" s="92">
        <f t="shared" si="110"/>
        <v>0</v>
      </c>
      <c r="AQ94" s="86">
        <f>INDEX('UmfrageWerte berechnung'!$A:$AL, MATCH(AM$3, 'UmfrageWerte berechnung'!$A:$A, 0), MATCH($K94, 'UmfrageWerte berechnung'!$1:$1, 0))</f>
        <v>1.4375</v>
      </c>
      <c r="AR94" s="84">
        <f t="shared" si="111"/>
        <v>0</v>
      </c>
      <c r="AS94" s="84">
        <f t="shared" si="112"/>
        <v>0</v>
      </c>
      <c r="AT94" s="84">
        <f t="shared" si="113"/>
        <v>1.2220708446866484</v>
      </c>
    </row>
    <row r="95" spans="1:46">
      <c r="B95" s="22"/>
      <c r="C95" s="66">
        <f>Caldera!$P84</f>
        <v>3</v>
      </c>
      <c r="D95" s="92">
        <f t="shared" si="94"/>
        <v>3.4795539033457241</v>
      </c>
      <c r="E95" s="86">
        <f>INDEX('UmfrageWerte berechnung'!$A:$AL, MATCH(A$3, 'UmfrageWerte berechnung'!$A:$A, 0), MATCH($K95, 'UmfrageWerte berechnung'!$1:$1, 0))</f>
        <v>1.4</v>
      </c>
      <c r="F95" s="84">
        <f t="shared" si="95"/>
        <v>5.879999999999999</v>
      </c>
      <c r="G95" s="84">
        <f t="shared" si="96"/>
        <v>4.1999999999999993</v>
      </c>
      <c r="H95" s="84">
        <f t="shared" si="97"/>
        <v>1.1598513011152414</v>
      </c>
      <c r="I95" s="93"/>
      <c r="K95" s="93" t="s">
        <v>380</v>
      </c>
      <c r="L95"/>
      <c r="M95" s="22"/>
      <c r="N95" s="66">
        <f>Caldera!$P84</f>
        <v>3</v>
      </c>
      <c r="O95" s="92">
        <f t="shared" si="98"/>
        <v>3.5049928673323825</v>
      </c>
      <c r="P95" s="86">
        <f>INDEX('UmfrageWerte berechnung'!$A:$AL, MATCH(L$3, 'UmfrageWerte berechnung'!$A:$A, 0), MATCH($K95, 'UmfrageWerte berechnung'!$1:$1, 0))</f>
        <v>1.3125</v>
      </c>
      <c r="Q95" s="84">
        <f t="shared" si="99"/>
        <v>5.16796875</v>
      </c>
      <c r="R95" s="84">
        <f t="shared" si="100"/>
        <v>3.9375</v>
      </c>
      <c r="S95" s="84">
        <f t="shared" si="101"/>
        <v>1.1683309557774608</v>
      </c>
      <c r="V95" s="22"/>
      <c r="W95" s="66">
        <f>Caldera!$P84</f>
        <v>3</v>
      </c>
      <c r="X95" s="92">
        <f t="shared" si="102"/>
        <v>3.2409972299168999</v>
      </c>
      <c r="Y95" s="86">
        <f>INDEX('UmfrageWerte berechnung'!$A:$AL, MATCH(U$3, 'UmfrageWerte berechnung'!$A:$A, 0), MATCH($K95, 'UmfrageWerte berechnung'!$1:$1, 0))</f>
        <v>1.25</v>
      </c>
      <c r="Z95" s="84">
        <f t="shared" si="103"/>
        <v>4.6875</v>
      </c>
      <c r="AA95" s="84">
        <f t="shared" si="104"/>
        <v>3.75</v>
      </c>
      <c r="AB95" s="84">
        <f t="shared" si="105"/>
        <v>1.0803324099723</v>
      </c>
      <c r="AE95" s="22"/>
      <c r="AF95" s="66">
        <f>Caldera!$P84</f>
        <v>3</v>
      </c>
      <c r="AG95" s="92">
        <f t="shared" si="106"/>
        <v>2.7548109576635733</v>
      </c>
      <c r="AH95" s="86">
        <f>INDEX('UmfrageWerte berechnung'!$A:$AL, MATCH(AD$3, 'UmfrageWerte berechnung'!$A:$A, 0), MATCH($K95, 'UmfrageWerte berechnung'!$1:$1, 0))</f>
        <v>1.0833333333333333</v>
      </c>
      <c r="AI95" s="84">
        <f t="shared" si="107"/>
        <v>3.520833333333333</v>
      </c>
      <c r="AJ95" s="84">
        <f t="shared" si="108"/>
        <v>3.25</v>
      </c>
      <c r="AK95" s="84">
        <f t="shared" si="109"/>
        <v>0.91827031922119107</v>
      </c>
      <c r="AL95" s="66"/>
      <c r="AN95" s="22"/>
      <c r="AO95" s="66">
        <f>Caldera!$P84</f>
        <v>3</v>
      </c>
      <c r="AP95" s="92">
        <f t="shared" si="110"/>
        <v>3.8256130790190737</v>
      </c>
      <c r="AQ95" s="86">
        <f>INDEX('UmfrageWerte berechnung'!$A:$AL, MATCH(AM$3, 'UmfrageWerte berechnung'!$A:$A, 0), MATCH($K95, 'UmfrageWerte berechnung'!$1:$1, 0))</f>
        <v>1.5</v>
      </c>
      <c r="AR95" s="84">
        <f t="shared" si="111"/>
        <v>6.75</v>
      </c>
      <c r="AS95" s="84">
        <f t="shared" si="112"/>
        <v>4.5</v>
      </c>
      <c r="AT95" s="84">
        <f t="shared" si="113"/>
        <v>1.2752043596730245</v>
      </c>
    </row>
    <row r="96" spans="1:46">
      <c r="B96" s="22"/>
      <c r="C96" s="66">
        <f>Caldera!$P85</f>
        <v>3</v>
      </c>
      <c r="D96" s="92">
        <f t="shared" si="94"/>
        <v>3.4795539033457241</v>
      </c>
      <c r="E96" s="86">
        <f>INDEX('UmfrageWerte berechnung'!$A:$AL, MATCH(A$3, 'UmfrageWerte berechnung'!$A:$A, 0), MATCH($K96, 'UmfrageWerte berechnung'!$1:$1, 0))</f>
        <v>1.4</v>
      </c>
      <c r="F96" s="84">
        <f t="shared" si="95"/>
        <v>5.879999999999999</v>
      </c>
      <c r="G96" s="84">
        <f t="shared" si="96"/>
        <v>4.1999999999999993</v>
      </c>
      <c r="H96" s="84">
        <f t="shared" si="97"/>
        <v>1.1598513011152414</v>
      </c>
      <c r="I96" s="93"/>
      <c r="K96" s="93" t="s">
        <v>380</v>
      </c>
      <c r="L96"/>
      <c r="M96" s="22"/>
      <c r="N96" s="66">
        <f>Caldera!$P85</f>
        <v>3</v>
      </c>
      <c r="O96" s="92">
        <f t="shared" si="98"/>
        <v>3.5049928673323825</v>
      </c>
      <c r="P96" s="86">
        <f>INDEX('UmfrageWerte berechnung'!$A:$AL, MATCH(L$3, 'UmfrageWerte berechnung'!$A:$A, 0), MATCH($K96, 'UmfrageWerte berechnung'!$1:$1, 0))</f>
        <v>1.3125</v>
      </c>
      <c r="Q96" s="84">
        <f t="shared" si="99"/>
        <v>5.16796875</v>
      </c>
      <c r="R96" s="84">
        <f t="shared" si="100"/>
        <v>3.9375</v>
      </c>
      <c r="S96" s="84">
        <f t="shared" si="101"/>
        <v>1.1683309557774608</v>
      </c>
      <c r="V96" s="22"/>
      <c r="W96" s="66">
        <f>Caldera!$P85</f>
        <v>3</v>
      </c>
      <c r="X96" s="92">
        <f t="shared" si="102"/>
        <v>3.2409972299168999</v>
      </c>
      <c r="Y96" s="86">
        <f>INDEX('UmfrageWerte berechnung'!$A:$AL, MATCH(U$3, 'UmfrageWerte berechnung'!$A:$A, 0), MATCH($K96, 'UmfrageWerte berechnung'!$1:$1, 0))</f>
        <v>1.25</v>
      </c>
      <c r="Z96" s="84">
        <f t="shared" si="103"/>
        <v>4.6875</v>
      </c>
      <c r="AA96" s="84">
        <f t="shared" si="104"/>
        <v>3.75</v>
      </c>
      <c r="AB96" s="84">
        <f t="shared" si="105"/>
        <v>1.0803324099723</v>
      </c>
      <c r="AE96" s="22"/>
      <c r="AF96" s="66">
        <f>Caldera!$P85</f>
        <v>3</v>
      </c>
      <c r="AG96" s="92">
        <f t="shared" si="106"/>
        <v>2.7548109576635733</v>
      </c>
      <c r="AH96" s="86">
        <f>INDEX('UmfrageWerte berechnung'!$A:$AL, MATCH(AD$3, 'UmfrageWerte berechnung'!$A:$A, 0), MATCH($K96, 'UmfrageWerte berechnung'!$1:$1, 0))</f>
        <v>1.0833333333333333</v>
      </c>
      <c r="AI96" s="84">
        <f t="shared" si="107"/>
        <v>3.520833333333333</v>
      </c>
      <c r="AJ96" s="84">
        <f t="shared" si="108"/>
        <v>3.25</v>
      </c>
      <c r="AK96" s="84">
        <f t="shared" si="109"/>
        <v>0.91827031922119107</v>
      </c>
      <c r="AL96" s="66"/>
      <c r="AN96" s="22"/>
      <c r="AO96" s="66">
        <f>Caldera!$P85</f>
        <v>3</v>
      </c>
      <c r="AP96" s="92">
        <f t="shared" si="110"/>
        <v>3.8256130790190737</v>
      </c>
      <c r="AQ96" s="86">
        <f>INDEX('UmfrageWerte berechnung'!$A:$AL, MATCH(AM$3, 'UmfrageWerte berechnung'!$A:$A, 0), MATCH($K96, 'UmfrageWerte berechnung'!$1:$1, 0))</f>
        <v>1.5</v>
      </c>
      <c r="AR96" s="84">
        <f t="shared" si="111"/>
        <v>6.75</v>
      </c>
      <c r="AS96" s="84">
        <f t="shared" si="112"/>
        <v>4.5</v>
      </c>
      <c r="AT96" s="84">
        <f t="shared" si="113"/>
        <v>1.2752043596730245</v>
      </c>
    </row>
    <row r="97" spans="1:46">
      <c r="B97" s="5"/>
      <c r="C97" s="66">
        <f>Caldera!$P86</f>
        <v>3</v>
      </c>
      <c r="D97" s="92">
        <f t="shared" si="94"/>
        <v>3.3552841210833773</v>
      </c>
      <c r="E97" s="86">
        <f>INDEX('UmfrageWerte berechnung'!$A:$AL, MATCH(A$3, 'UmfrageWerte berechnung'!$A:$A, 0), MATCH($K97, 'UmfrageWerte berechnung'!$1:$1, 0))</f>
        <v>1.35</v>
      </c>
      <c r="F97" s="84">
        <f t="shared" si="95"/>
        <v>5.4675000000000011</v>
      </c>
      <c r="G97" s="84">
        <f t="shared" si="96"/>
        <v>4.0500000000000007</v>
      </c>
      <c r="H97" s="84">
        <f t="shared" si="97"/>
        <v>1.1184280403611258</v>
      </c>
      <c r="I97" s="93"/>
      <c r="K97" s="93" t="s">
        <v>381</v>
      </c>
      <c r="L97"/>
      <c r="M97" s="5"/>
      <c r="N97" s="66">
        <f>Caldera!$P86</f>
        <v>3</v>
      </c>
      <c r="O97" s="92">
        <f t="shared" si="98"/>
        <v>3.3380884450784594</v>
      </c>
      <c r="P97" s="86">
        <f>INDEX('UmfrageWerte berechnung'!$A:$AL, MATCH(L$3, 'UmfrageWerte berechnung'!$A:$A, 0), MATCH($K97, 'UmfrageWerte berechnung'!$1:$1, 0))</f>
        <v>1.25</v>
      </c>
      <c r="Q97" s="84">
        <f t="shared" si="99"/>
        <v>4.6875</v>
      </c>
      <c r="R97" s="84">
        <f t="shared" si="100"/>
        <v>3.75</v>
      </c>
      <c r="S97" s="84">
        <f t="shared" si="101"/>
        <v>1.1126961483594864</v>
      </c>
      <c r="V97" s="5"/>
      <c r="W97" s="66">
        <f>Caldera!$P86</f>
        <v>3</v>
      </c>
      <c r="X97" s="92">
        <f t="shared" si="102"/>
        <v>3.2409972299168999</v>
      </c>
      <c r="Y97" s="86">
        <f>INDEX('UmfrageWerte berechnung'!$A:$AL, MATCH(U$3, 'UmfrageWerte berechnung'!$A:$A, 0), MATCH($K97, 'UmfrageWerte berechnung'!$1:$1, 0))</f>
        <v>1.25</v>
      </c>
      <c r="Z97" s="84">
        <f t="shared" si="103"/>
        <v>4.6875</v>
      </c>
      <c r="AA97" s="84">
        <f t="shared" si="104"/>
        <v>3.75</v>
      </c>
      <c r="AB97" s="84">
        <f t="shared" si="105"/>
        <v>1.0803324099723</v>
      </c>
      <c r="AE97" s="5"/>
      <c r="AF97" s="66">
        <f>Caldera!$P86</f>
        <v>3</v>
      </c>
      <c r="AG97" s="92">
        <f t="shared" si="106"/>
        <v>3.390536563278244</v>
      </c>
      <c r="AH97" s="86">
        <f>INDEX('UmfrageWerte berechnung'!$A:$AL, MATCH(AD$3, 'UmfrageWerte berechnung'!$A:$A, 0), MATCH($K97, 'UmfrageWerte berechnung'!$1:$1, 0))</f>
        <v>1.3333333333333333</v>
      </c>
      <c r="AI97" s="84">
        <f t="shared" si="107"/>
        <v>5.333333333333333</v>
      </c>
      <c r="AJ97" s="84">
        <f t="shared" si="108"/>
        <v>4</v>
      </c>
      <c r="AK97" s="84">
        <f t="shared" si="109"/>
        <v>1.1301788544260813</v>
      </c>
      <c r="AL97" s="66"/>
      <c r="AN97" s="5"/>
      <c r="AO97" s="66">
        <f>Caldera!$P86</f>
        <v>3</v>
      </c>
      <c r="AP97" s="92">
        <f t="shared" si="110"/>
        <v>3.5068119891008176</v>
      </c>
      <c r="AQ97" s="86">
        <f>INDEX('UmfrageWerte berechnung'!$A:$AL, MATCH(AM$3, 'UmfrageWerte berechnung'!$A:$A, 0), MATCH($K97, 'UmfrageWerte berechnung'!$1:$1, 0))</f>
        <v>1.375</v>
      </c>
      <c r="AR97" s="84">
        <f t="shared" si="111"/>
        <v>5.671875</v>
      </c>
      <c r="AS97" s="84">
        <f t="shared" si="112"/>
        <v>4.125</v>
      </c>
      <c r="AT97" s="84">
        <f t="shared" si="113"/>
        <v>1.1689373297002725</v>
      </c>
    </row>
    <row r="98" spans="1:46">
      <c r="B98" s="5"/>
      <c r="C98" s="66">
        <f>Caldera!$P87</f>
        <v>3</v>
      </c>
      <c r="D98" s="92">
        <f t="shared" si="94"/>
        <v>3.3552841210833773</v>
      </c>
      <c r="E98" s="86">
        <f>INDEX('UmfrageWerte berechnung'!$A:$AL, MATCH(A$3, 'UmfrageWerte berechnung'!$A:$A, 0), MATCH($K98, 'UmfrageWerte berechnung'!$1:$1, 0))</f>
        <v>1.35</v>
      </c>
      <c r="F98" s="84">
        <f t="shared" si="95"/>
        <v>5.4675000000000011</v>
      </c>
      <c r="G98" s="84">
        <f t="shared" si="96"/>
        <v>4.0500000000000007</v>
      </c>
      <c r="H98" s="84">
        <f t="shared" si="97"/>
        <v>1.1184280403611258</v>
      </c>
      <c r="I98" s="93"/>
      <c r="K98" s="93" t="s">
        <v>381</v>
      </c>
      <c r="L98"/>
      <c r="M98" s="5"/>
      <c r="N98" s="66">
        <f>Caldera!$P87</f>
        <v>3</v>
      </c>
      <c r="O98" s="92">
        <f t="shared" si="98"/>
        <v>3.3380884450784594</v>
      </c>
      <c r="P98" s="86">
        <f>INDEX('UmfrageWerte berechnung'!$A:$AL, MATCH(L$3, 'UmfrageWerte berechnung'!$A:$A, 0), MATCH($K98, 'UmfrageWerte berechnung'!$1:$1, 0))</f>
        <v>1.25</v>
      </c>
      <c r="Q98" s="84">
        <f t="shared" si="99"/>
        <v>4.6875</v>
      </c>
      <c r="R98" s="84">
        <f t="shared" si="100"/>
        <v>3.75</v>
      </c>
      <c r="S98" s="84">
        <f t="shared" si="101"/>
        <v>1.1126961483594864</v>
      </c>
      <c r="V98" s="5"/>
      <c r="W98" s="66">
        <f>Caldera!$P87</f>
        <v>3</v>
      </c>
      <c r="X98" s="92">
        <f t="shared" si="102"/>
        <v>3.2409972299168999</v>
      </c>
      <c r="Y98" s="86">
        <f>INDEX('UmfrageWerte berechnung'!$A:$AL, MATCH(U$3, 'UmfrageWerte berechnung'!$A:$A, 0), MATCH($K98, 'UmfrageWerte berechnung'!$1:$1, 0))</f>
        <v>1.25</v>
      </c>
      <c r="Z98" s="84">
        <f t="shared" si="103"/>
        <v>4.6875</v>
      </c>
      <c r="AA98" s="84">
        <f t="shared" si="104"/>
        <v>3.75</v>
      </c>
      <c r="AB98" s="84">
        <f t="shared" si="105"/>
        <v>1.0803324099723</v>
      </c>
      <c r="AE98" s="5"/>
      <c r="AF98" s="66">
        <f>Caldera!$P87</f>
        <v>3</v>
      </c>
      <c r="AG98" s="92">
        <f t="shared" si="106"/>
        <v>3.390536563278244</v>
      </c>
      <c r="AH98" s="86">
        <f>INDEX('UmfrageWerte berechnung'!$A:$AL, MATCH(AD$3, 'UmfrageWerte berechnung'!$A:$A, 0), MATCH($K98, 'UmfrageWerte berechnung'!$1:$1, 0))</f>
        <v>1.3333333333333333</v>
      </c>
      <c r="AI98" s="84">
        <f t="shared" si="107"/>
        <v>5.333333333333333</v>
      </c>
      <c r="AJ98" s="84">
        <f t="shared" si="108"/>
        <v>4</v>
      </c>
      <c r="AK98" s="84">
        <f t="shared" si="109"/>
        <v>1.1301788544260813</v>
      </c>
      <c r="AL98" s="66"/>
      <c r="AN98" s="5"/>
      <c r="AO98" s="66">
        <f>Caldera!$P87</f>
        <v>3</v>
      </c>
      <c r="AP98" s="92">
        <f t="shared" si="110"/>
        <v>3.5068119891008176</v>
      </c>
      <c r="AQ98" s="86">
        <f>INDEX('UmfrageWerte berechnung'!$A:$AL, MATCH(AM$3, 'UmfrageWerte berechnung'!$A:$A, 0), MATCH($K98, 'UmfrageWerte berechnung'!$1:$1, 0))</f>
        <v>1.375</v>
      </c>
      <c r="AR98" s="84">
        <f t="shared" si="111"/>
        <v>5.671875</v>
      </c>
      <c r="AS98" s="84">
        <f t="shared" si="112"/>
        <v>4.125</v>
      </c>
      <c r="AT98" s="84">
        <f t="shared" si="113"/>
        <v>1.1689373297002725</v>
      </c>
    </row>
    <row r="99" spans="1:46">
      <c r="B99" s="5"/>
      <c r="C99" s="66">
        <f>Caldera!$P88</f>
        <v>3</v>
      </c>
      <c r="D99" s="92">
        <f t="shared" si="94"/>
        <v>3.3552841210833773</v>
      </c>
      <c r="E99" s="86">
        <f>INDEX('UmfrageWerte berechnung'!$A:$AL, MATCH(A$3, 'UmfrageWerte berechnung'!$A:$A, 0), MATCH($K99, 'UmfrageWerte berechnung'!$1:$1, 0))</f>
        <v>1.35</v>
      </c>
      <c r="F99" s="84">
        <f t="shared" si="95"/>
        <v>5.4675000000000011</v>
      </c>
      <c r="G99" s="84">
        <f t="shared" si="96"/>
        <v>4.0500000000000007</v>
      </c>
      <c r="H99" s="84">
        <f t="shared" si="97"/>
        <v>1.1184280403611258</v>
      </c>
      <c r="I99" s="93"/>
      <c r="K99" s="93" t="s">
        <v>381</v>
      </c>
      <c r="L99"/>
      <c r="M99" s="5"/>
      <c r="N99" s="66">
        <f>Caldera!$P88</f>
        <v>3</v>
      </c>
      <c r="O99" s="92">
        <f t="shared" si="98"/>
        <v>3.3380884450784594</v>
      </c>
      <c r="P99" s="86">
        <f>INDEX('UmfrageWerte berechnung'!$A:$AL, MATCH(L$3, 'UmfrageWerte berechnung'!$A:$A, 0), MATCH($K99, 'UmfrageWerte berechnung'!$1:$1, 0))</f>
        <v>1.25</v>
      </c>
      <c r="Q99" s="84">
        <f t="shared" si="99"/>
        <v>4.6875</v>
      </c>
      <c r="R99" s="84">
        <f t="shared" si="100"/>
        <v>3.75</v>
      </c>
      <c r="S99" s="84">
        <f t="shared" si="101"/>
        <v>1.1126961483594864</v>
      </c>
      <c r="V99" s="5"/>
      <c r="W99" s="66">
        <f>Caldera!$P88</f>
        <v>3</v>
      </c>
      <c r="X99" s="92">
        <f t="shared" si="102"/>
        <v>3.2409972299168999</v>
      </c>
      <c r="Y99" s="86">
        <f>INDEX('UmfrageWerte berechnung'!$A:$AL, MATCH(U$3, 'UmfrageWerte berechnung'!$A:$A, 0), MATCH($K99, 'UmfrageWerte berechnung'!$1:$1, 0))</f>
        <v>1.25</v>
      </c>
      <c r="Z99" s="84">
        <f t="shared" si="103"/>
        <v>4.6875</v>
      </c>
      <c r="AA99" s="84">
        <f t="shared" si="104"/>
        <v>3.75</v>
      </c>
      <c r="AB99" s="84">
        <f t="shared" si="105"/>
        <v>1.0803324099723</v>
      </c>
      <c r="AE99" s="5"/>
      <c r="AF99" s="66">
        <f>Caldera!$P88</f>
        <v>3</v>
      </c>
      <c r="AG99" s="92">
        <f t="shared" si="106"/>
        <v>3.390536563278244</v>
      </c>
      <c r="AH99" s="86">
        <f>INDEX('UmfrageWerte berechnung'!$A:$AL, MATCH(AD$3, 'UmfrageWerte berechnung'!$A:$A, 0), MATCH($K99, 'UmfrageWerte berechnung'!$1:$1, 0))</f>
        <v>1.3333333333333333</v>
      </c>
      <c r="AI99" s="84">
        <f t="shared" si="107"/>
        <v>5.333333333333333</v>
      </c>
      <c r="AJ99" s="84">
        <f t="shared" si="108"/>
        <v>4</v>
      </c>
      <c r="AK99" s="84">
        <f t="shared" si="109"/>
        <v>1.1301788544260813</v>
      </c>
      <c r="AL99" s="66"/>
      <c r="AN99" s="5"/>
      <c r="AO99" s="66">
        <f>Caldera!$P88</f>
        <v>3</v>
      </c>
      <c r="AP99" s="92">
        <f t="shared" si="110"/>
        <v>3.5068119891008176</v>
      </c>
      <c r="AQ99" s="86">
        <f>INDEX('UmfrageWerte berechnung'!$A:$AL, MATCH(AM$3, 'UmfrageWerte berechnung'!$A:$A, 0), MATCH($K99, 'UmfrageWerte berechnung'!$1:$1, 0))</f>
        <v>1.375</v>
      </c>
      <c r="AR99" s="84">
        <f t="shared" si="111"/>
        <v>5.671875</v>
      </c>
      <c r="AS99" s="84">
        <f t="shared" si="112"/>
        <v>4.125</v>
      </c>
      <c r="AT99" s="84">
        <f t="shared" si="113"/>
        <v>1.1689373297002725</v>
      </c>
    </row>
    <row r="100" spans="1:46">
      <c r="B100" s="5"/>
      <c r="C100" s="66">
        <f>Caldera!$P89</f>
        <v>3</v>
      </c>
      <c r="D100" s="92">
        <f t="shared" si="94"/>
        <v>3.3552841210833773</v>
      </c>
      <c r="E100" s="86">
        <f>INDEX('UmfrageWerte berechnung'!$A:$AL, MATCH(A$3, 'UmfrageWerte berechnung'!$A:$A, 0), MATCH($K100, 'UmfrageWerte berechnung'!$1:$1, 0))</f>
        <v>1.35</v>
      </c>
      <c r="F100" s="84">
        <f t="shared" si="95"/>
        <v>5.4675000000000011</v>
      </c>
      <c r="G100" s="84">
        <f t="shared" si="96"/>
        <v>4.0500000000000007</v>
      </c>
      <c r="H100" s="84">
        <f t="shared" si="97"/>
        <v>1.1184280403611258</v>
      </c>
      <c r="I100" s="93"/>
      <c r="K100" s="93" t="s">
        <v>381</v>
      </c>
      <c r="L100"/>
      <c r="M100" s="5"/>
      <c r="N100" s="66">
        <f>Caldera!$P89</f>
        <v>3</v>
      </c>
      <c r="O100" s="92">
        <f t="shared" si="98"/>
        <v>3.3380884450784594</v>
      </c>
      <c r="P100" s="86">
        <f>INDEX('UmfrageWerte berechnung'!$A:$AL, MATCH(L$3, 'UmfrageWerte berechnung'!$A:$A, 0), MATCH($K100, 'UmfrageWerte berechnung'!$1:$1, 0))</f>
        <v>1.25</v>
      </c>
      <c r="Q100" s="84">
        <f t="shared" si="99"/>
        <v>4.6875</v>
      </c>
      <c r="R100" s="84">
        <f t="shared" si="100"/>
        <v>3.75</v>
      </c>
      <c r="S100" s="84">
        <f t="shared" si="101"/>
        <v>1.1126961483594864</v>
      </c>
      <c r="V100" s="5"/>
      <c r="W100" s="66">
        <f>Caldera!$P89</f>
        <v>3</v>
      </c>
      <c r="X100" s="92">
        <f t="shared" si="102"/>
        <v>3.2409972299168999</v>
      </c>
      <c r="Y100" s="86">
        <f>INDEX('UmfrageWerte berechnung'!$A:$AL, MATCH(U$3, 'UmfrageWerte berechnung'!$A:$A, 0), MATCH($K100, 'UmfrageWerte berechnung'!$1:$1, 0))</f>
        <v>1.25</v>
      </c>
      <c r="Z100" s="84">
        <f t="shared" si="103"/>
        <v>4.6875</v>
      </c>
      <c r="AA100" s="84">
        <f t="shared" si="104"/>
        <v>3.75</v>
      </c>
      <c r="AB100" s="84">
        <f t="shared" si="105"/>
        <v>1.0803324099723</v>
      </c>
      <c r="AE100" s="5"/>
      <c r="AF100" s="66">
        <f>Caldera!$P89</f>
        <v>3</v>
      </c>
      <c r="AG100" s="92">
        <f t="shared" si="106"/>
        <v>3.390536563278244</v>
      </c>
      <c r="AH100" s="86">
        <f>INDEX('UmfrageWerte berechnung'!$A:$AL, MATCH(AD$3, 'UmfrageWerte berechnung'!$A:$A, 0), MATCH($K100, 'UmfrageWerte berechnung'!$1:$1, 0))</f>
        <v>1.3333333333333333</v>
      </c>
      <c r="AI100" s="84">
        <f t="shared" si="107"/>
        <v>5.333333333333333</v>
      </c>
      <c r="AJ100" s="84">
        <f t="shared" si="108"/>
        <v>4</v>
      </c>
      <c r="AK100" s="84">
        <f t="shared" si="109"/>
        <v>1.1301788544260813</v>
      </c>
      <c r="AL100" s="66"/>
      <c r="AN100" s="5"/>
      <c r="AO100" s="66">
        <f>Caldera!$P89</f>
        <v>3</v>
      </c>
      <c r="AP100" s="92">
        <f t="shared" si="110"/>
        <v>3.5068119891008176</v>
      </c>
      <c r="AQ100" s="86">
        <f>INDEX('UmfrageWerte berechnung'!$A:$AL, MATCH(AM$3, 'UmfrageWerte berechnung'!$A:$A, 0), MATCH($K100, 'UmfrageWerte berechnung'!$1:$1, 0))</f>
        <v>1.375</v>
      </c>
      <c r="AR100" s="84">
        <f t="shared" si="111"/>
        <v>5.671875</v>
      </c>
      <c r="AS100" s="84">
        <f t="shared" si="112"/>
        <v>4.125</v>
      </c>
      <c r="AT100" s="84">
        <f t="shared" si="113"/>
        <v>1.1689373297002725</v>
      </c>
    </row>
    <row r="101" spans="1:46">
      <c r="B101" s="26"/>
      <c r="C101" s="66">
        <f>Caldera!$P90</f>
        <v>3</v>
      </c>
      <c r="D101" s="92">
        <f t="shared" si="94"/>
        <v>3.6038236856080719</v>
      </c>
      <c r="E101" s="86">
        <f>INDEX('UmfrageWerte berechnung'!$A:$AL, MATCH(A$3, 'UmfrageWerte berechnung'!$A:$A, 0), MATCH($K101, 'UmfrageWerte berechnung'!$1:$1, 0))</f>
        <v>1.45</v>
      </c>
      <c r="F101" s="84">
        <f t="shared" si="95"/>
        <v>6.3075000000000001</v>
      </c>
      <c r="G101" s="84">
        <f t="shared" si="96"/>
        <v>4.3499999999999996</v>
      </c>
      <c r="H101" s="84">
        <f t="shared" si="97"/>
        <v>1.2012745618693572</v>
      </c>
      <c r="I101" s="93"/>
      <c r="K101" s="93" t="s">
        <v>382</v>
      </c>
      <c r="L101"/>
      <c r="M101" s="26"/>
      <c r="N101" s="66">
        <f>Caldera!$P90</f>
        <v>3</v>
      </c>
      <c r="O101" s="92">
        <f t="shared" si="98"/>
        <v>3.0042796005706132</v>
      </c>
      <c r="P101" s="86">
        <f>INDEX('UmfrageWerte berechnung'!$A:$AL, MATCH(L$3, 'UmfrageWerte berechnung'!$A:$A, 0), MATCH($K101, 'UmfrageWerte berechnung'!$1:$1, 0))</f>
        <v>1.125</v>
      </c>
      <c r="Q101" s="84">
        <f t="shared" si="99"/>
        <v>3.796875</v>
      </c>
      <c r="R101" s="84">
        <f t="shared" si="100"/>
        <v>3.375</v>
      </c>
      <c r="S101" s="84">
        <f t="shared" si="101"/>
        <v>1.0014265335235377</v>
      </c>
      <c r="V101" s="26"/>
      <c r="W101" s="66">
        <f>Caldera!$P90</f>
        <v>3</v>
      </c>
      <c r="X101" s="92">
        <f t="shared" si="102"/>
        <v>3.6731301939058199</v>
      </c>
      <c r="Y101" s="86">
        <f>INDEX('UmfrageWerte berechnung'!$A:$AL, MATCH(U$3, 'UmfrageWerte berechnung'!$A:$A, 0), MATCH($K101, 'UmfrageWerte berechnung'!$1:$1, 0))</f>
        <v>1.4166666666666667</v>
      </c>
      <c r="Z101" s="84">
        <f t="shared" si="103"/>
        <v>6.0208333333333339</v>
      </c>
      <c r="AA101" s="84">
        <f t="shared" si="104"/>
        <v>4.25</v>
      </c>
      <c r="AB101" s="84">
        <f t="shared" si="105"/>
        <v>1.22437673130194</v>
      </c>
      <c r="AE101" s="26"/>
      <c r="AF101" s="66">
        <f>Caldera!$P90</f>
        <v>3</v>
      </c>
      <c r="AG101" s="92">
        <f t="shared" si="106"/>
        <v>3.4964908308806892</v>
      </c>
      <c r="AH101" s="86">
        <f>INDEX('UmfrageWerte berechnung'!$A:$AL, MATCH(AD$3, 'UmfrageWerte berechnung'!$A:$A, 0), MATCH($K101, 'UmfrageWerte berechnung'!$1:$1, 0))</f>
        <v>1.375</v>
      </c>
      <c r="AI101" s="84">
        <f t="shared" si="107"/>
        <v>5.671875</v>
      </c>
      <c r="AJ101" s="84">
        <f t="shared" si="108"/>
        <v>4.125</v>
      </c>
      <c r="AK101" s="84">
        <f t="shared" si="109"/>
        <v>1.1654969436268965</v>
      </c>
      <c r="AL101" s="66"/>
      <c r="AN101" s="26"/>
      <c r="AO101" s="66">
        <f>Caldera!$P90</f>
        <v>3</v>
      </c>
      <c r="AP101" s="92">
        <f t="shared" si="110"/>
        <v>3.6662125340599454</v>
      </c>
      <c r="AQ101" s="86">
        <f>INDEX('UmfrageWerte berechnung'!$A:$AL, MATCH(AM$3, 'UmfrageWerte berechnung'!$A:$A, 0), MATCH($K101, 'UmfrageWerte berechnung'!$1:$1, 0))</f>
        <v>1.4375</v>
      </c>
      <c r="AR101" s="84">
        <f t="shared" si="111"/>
        <v>6.19921875</v>
      </c>
      <c r="AS101" s="84">
        <f t="shared" si="112"/>
        <v>4.3125</v>
      </c>
      <c r="AT101" s="84">
        <f t="shared" si="113"/>
        <v>1.2220708446866484</v>
      </c>
    </row>
    <row r="102" spans="1:46">
      <c r="B102" s="26"/>
      <c r="C102" s="66">
        <f>Caldera!$P91</f>
        <v>3</v>
      </c>
      <c r="D102" s="92">
        <f t="shared" si="94"/>
        <v>3.6038236856080719</v>
      </c>
      <c r="E102" s="86">
        <f>INDEX('UmfrageWerte berechnung'!$A:$AL, MATCH(A$3, 'UmfrageWerte berechnung'!$A:$A, 0), MATCH($K102, 'UmfrageWerte berechnung'!$1:$1, 0))</f>
        <v>1.45</v>
      </c>
      <c r="F102" s="84">
        <f t="shared" si="95"/>
        <v>6.3075000000000001</v>
      </c>
      <c r="G102" s="84">
        <f t="shared" si="96"/>
        <v>4.3499999999999996</v>
      </c>
      <c r="H102" s="84">
        <f t="shared" si="97"/>
        <v>1.2012745618693572</v>
      </c>
      <c r="I102" s="93"/>
      <c r="K102" s="93" t="s">
        <v>382</v>
      </c>
      <c r="L102"/>
      <c r="M102" s="26"/>
      <c r="N102" s="66">
        <f>Caldera!$P91</f>
        <v>3</v>
      </c>
      <c r="O102" s="92">
        <f t="shared" si="98"/>
        <v>3.0042796005706132</v>
      </c>
      <c r="P102" s="86">
        <f>INDEX('UmfrageWerte berechnung'!$A:$AL, MATCH(L$3, 'UmfrageWerte berechnung'!$A:$A, 0), MATCH($K102, 'UmfrageWerte berechnung'!$1:$1, 0))</f>
        <v>1.125</v>
      </c>
      <c r="Q102" s="84">
        <f t="shared" si="99"/>
        <v>3.796875</v>
      </c>
      <c r="R102" s="84">
        <f t="shared" si="100"/>
        <v>3.375</v>
      </c>
      <c r="S102" s="84">
        <f t="shared" si="101"/>
        <v>1.0014265335235377</v>
      </c>
      <c r="V102" s="26"/>
      <c r="W102" s="66">
        <f>Caldera!$P91</f>
        <v>3</v>
      </c>
      <c r="X102" s="92">
        <f t="shared" si="102"/>
        <v>3.6731301939058199</v>
      </c>
      <c r="Y102" s="86">
        <f>INDEX('UmfrageWerte berechnung'!$A:$AL, MATCH(U$3, 'UmfrageWerte berechnung'!$A:$A, 0), MATCH($K102, 'UmfrageWerte berechnung'!$1:$1, 0))</f>
        <v>1.4166666666666667</v>
      </c>
      <c r="Z102" s="84">
        <f t="shared" si="103"/>
        <v>6.0208333333333339</v>
      </c>
      <c r="AA102" s="84">
        <f t="shared" si="104"/>
        <v>4.25</v>
      </c>
      <c r="AB102" s="84">
        <f t="shared" si="105"/>
        <v>1.22437673130194</v>
      </c>
      <c r="AE102" s="26"/>
      <c r="AF102" s="66">
        <f>Caldera!$P91</f>
        <v>3</v>
      </c>
      <c r="AG102" s="92">
        <f t="shared" si="106"/>
        <v>3.4964908308806892</v>
      </c>
      <c r="AH102" s="86">
        <f>INDEX('UmfrageWerte berechnung'!$A:$AL, MATCH(AD$3, 'UmfrageWerte berechnung'!$A:$A, 0), MATCH($K102, 'UmfrageWerte berechnung'!$1:$1, 0))</f>
        <v>1.375</v>
      </c>
      <c r="AI102" s="84">
        <f t="shared" si="107"/>
        <v>5.671875</v>
      </c>
      <c r="AJ102" s="84">
        <f t="shared" si="108"/>
        <v>4.125</v>
      </c>
      <c r="AK102" s="84">
        <f t="shared" si="109"/>
        <v>1.1654969436268965</v>
      </c>
      <c r="AL102" s="66"/>
      <c r="AN102" s="26"/>
      <c r="AO102" s="66">
        <f>Caldera!$P91</f>
        <v>3</v>
      </c>
      <c r="AP102" s="92">
        <f t="shared" si="110"/>
        <v>3.6662125340599454</v>
      </c>
      <c r="AQ102" s="86">
        <f>INDEX('UmfrageWerte berechnung'!$A:$AL, MATCH(AM$3, 'UmfrageWerte berechnung'!$A:$A, 0), MATCH($K102, 'UmfrageWerte berechnung'!$1:$1, 0))</f>
        <v>1.4375</v>
      </c>
      <c r="AR102" s="84">
        <f t="shared" si="111"/>
        <v>6.19921875</v>
      </c>
      <c r="AS102" s="84">
        <f t="shared" si="112"/>
        <v>4.3125</v>
      </c>
      <c r="AT102" s="84">
        <f t="shared" si="113"/>
        <v>1.2220708446866484</v>
      </c>
    </row>
    <row r="103" spans="1:46">
      <c r="B103" s="73"/>
      <c r="C103" s="66">
        <f>Caldera!$P92</f>
        <v>3</v>
      </c>
      <c r="D103" s="92">
        <f t="shared" si="94"/>
        <v>2.9824747742963349</v>
      </c>
      <c r="E103" s="86">
        <f>INDEX('UmfrageWerte berechnung'!$A:$AL, MATCH(A$3, 'UmfrageWerte berechnung'!$A:$A, 0), MATCH($K103, 'UmfrageWerte berechnung'!$1:$1, 0))</f>
        <v>1.2</v>
      </c>
      <c r="F103" s="84">
        <f t="shared" si="95"/>
        <v>4.32</v>
      </c>
      <c r="G103" s="84">
        <f t="shared" si="96"/>
        <v>3.5999999999999996</v>
      </c>
      <c r="H103" s="84">
        <f t="shared" si="97"/>
        <v>0.99415825809877834</v>
      </c>
      <c r="I103" s="93"/>
      <c r="K103" s="93" t="s">
        <v>385</v>
      </c>
      <c r="L103"/>
      <c r="M103" s="73"/>
      <c r="N103" s="66">
        <f>Caldera!$P92</f>
        <v>3</v>
      </c>
      <c r="O103" s="92">
        <f t="shared" si="98"/>
        <v>3.0042796005706132</v>
      </c>
      <c r="P103" s="86">
        <f>INDEX('UmfrageWerte berechnung'!$A:$AL, MATCH(L$3, 'UmfrageWerte berechnung'!$A:$A, 0), MATCH($K103, 'UmfrageWerte berechnung'!$1:$1, 0))</f>
        <v>1.125</v>
      </c>
      <c r="Q103" s="84">
        <f t="shared" si="99"/>
        <v>3.796875</v>
      </c>
      <c r="R103" s="84">
        <f t="shared" si="100"/>
        <v>3.375</v>
      </c>
      <c r="S103" s="84">
        <f t="shared" si="101"/>
        <v>1.0014265335235377</v>
      </c>
      <c r="V103" s="73"/>
      <c r="W103" s="66">
        <f>Caldera!$P92</f>
        <v>3</v>
      </c>
      <c r="X103" s="92">
        <f t="shared" si="102"/>
        <v>3.2409972299168999</v>
      </c>
      <c r="Y103" s="86">
        <f>INDEX('UmfrageWerte berechnung'!$A:$AL, MATCH(U$3, 'UmfrageWerte berechnung'!$A:$A, 0), MATCH($K103, 'UmfrageWerte berechnung'!$1:$1, 0))</f>
        <v>1.25</v>
      </c>
      <c r="Z103" s="84">
        <f t="shared" si="103"/>
        <v>4.6875</v>
      </c>
      <c r="AA103" s="84">
        <f t="shared" si="104"/>
        <v>3.75</v>
      </c>
      <c r="AB103" s="84">
        <f t="shared" si="105"/>
        <v>1.0803324099723</v>
      </c>
      <c r="AE103" s="73"/>
      <c r="AF103" s="66">
        <f>Caldera!$P92</f>
        <v>3</v>
      </c>
      <c r="AG103" s="92">
        <f t="shared" si="106"/>
        <v>2.9667194928684637</v>
      </c>
      <c r="AH103" s="86">
        <f>INDEX('UmfrageWerte berechnung'!$A:$AL, MATCH(AD$3, 'UmfrageWerte berechnung'!$A:$A, 0), MATCH($K103, 'UmfrageWerte berechnung'!$1:$1, 0))</f>
        <v>1.1666666666666667</v>
      </c>
      <c r="AI103" s="84">
        <f t="shared" si="107"/>
        <v>4.0833333333333339</v>
      </c>
      <c r="AJ103" s="84">
        <f t="shared" si="108"/>
        <v>3.5</v>
      </c>
      <c r="AK103" s="84">
        <f t="shared" si="109"/>
        <v>0.98890649762282123</v>
      </c>
      <c r="AL103" s="66"/>
      <c r="AN103" s="73"/>
      <c r="AO103" s="66">
        <f>Caldera!$P92</f>
        <v>3</v>
      </c>
      <c r="AP103" s="92">
        <f t="shared" si="110"/>
        <v>3.5068119891008176</v>
      </c>
      <c r="AQ103" s="86">
        <f>INDEX('UmfrageWerte berechnung'!$A:$AL, MATCH(AM$3, 'UmfrageWerte berechnung'!$A:$A, 0), MATCH($K103, 'UmfrageWerte berechnung'!$1:$1, 0))</f>
        <v>1.375</v>
      </c>
      <c r="AR103" s="84">
        <f t="shared" si="111"/>
        <v>5.671875</v>
      </c>
      <c r="AS103" s="84">
        <f t="shared" si="112"/>
        <v>4.125</v>
      </c>
      <c r="AT103" s="84">
        <f t="shared" si="113"/>
        <v>1.1689373297002725</v>
      </c>
    </row>
    <row r="104" spans="1:46">
      <c r="C104" s="66"/>
      <c r="D104" s="92"/>
      <c r="E104" s="86"/>
      <c r="F104" s="84"/>
      <c r="H104" s="84"/>
      <c r="I104" s="93"/>
      <c r="L104"/>
      <c r="N104" s="66"/>
      <c r="O104" s="92"/>
      <c r="P104" s="86"/>
      <c r="Q104" s="84"/>
      <c r="R104" s="84"/>
      <c r="S104" s="84"/>
      <c r="W104" s="66"/>
      <c r="X104" s="92"/>
      <c r="Y104" s="86"/>
      <c r="Z104" s="84"/>
      <c r="AA104" s="84"/>
      <c r="AB104" s="84"/>
      <c r="AF104" s="66"/>
      <c r="AG104" s="92"/>
      <c r="AH104" s="86"/>
      <c r="AI104" s="84"/>
      <c r="AJ104" s="84"/>
      <c r="AK104" s="84"/>
      <c r="AL104" s="66"/>
      <c r="AO104" s="66"/>
      <c r="AP104" s="92"/>
      <c r="AQ104" s="86"/>
      <c r="AR104" s="84"/>
      <c r="AS104" s="84"/>
      <c r="AT104" s="84"/>
    </row>
    <row r="105" spans="1:46">
      <c r="C105" s="66"/>
      <c r="D105" s="92"/>
      <c r="E105" s="86"/>
      <c r="F105" s="84"/>
      <c r="H105" s="84"/>
      <c r="I105" s="93"/>
      <c r="L105"/>
      <c r="N105" s="66"/>
      <c r="O105" s="92"/>
      <c r="P105" s="86"/>
      <c r="Q105" s="84"/>
      <c r="R105" s="84"/>
      <c r="S105" s="84"/>
      <c r="W105" s="66"/>
      <c r="X105" s="92"/>
      <c r="Y105" s="86"/>
      <c r="Z105" s="84"/>
      <c r="AA105" s="84"/>
      <c r="AB105" s="84"/>
      <c r="AF105" s="66"/>
      <c r="AG105" s="92"/>
      <c r="AH105" s="86"/>
      <c r="AI105" s="84"/>
      <c r="AJ105" s="84"/>
      <c r="AK105" s="84"/>
      <c r="AL105" s="66"/>
      <c r="AO105" s="66"/>
      <c r="AP105" s="92"/>
      <c r="AQ105" s="86"/>
      <c r="AR105" s="84"/>
      <c r="AS105" s="84"/>
      <c r="AT105" s="84"/>
    </row>
    <row r="106" spans="1:46">
      <c r="B106" s="72"/>
      <c r="C106" s="66">
        <f>Caldera!$P95</f>
        <v>3</v>
      </c>
      <c r="D106" s="92">
        <f t="shared" si="94"/>
        <v>3.6038236856080719</v>
      </c>
      <c r="E106" s="86">
        <f>INDEX('UmfrageWerte berechnung'!$A:$AL, MATCH(A$3, 'UmfrageWerte berechnung'!$A:$A, 0), MATCH($K106, 'UmfrageWerte berechnung'!$1:$1, 0))</f>
        <v>1.45</v>
      </c>
      <c r="F106" s="84">
        <f t="shared" si="95"/>
        <v>6.3075000000000001</v>
      </c>
      <c r="G106" s="84">
        <f t="shared" si="96"/>
        <v>4.3499999999999996</v>
      </c>
      <c r="H106" s="84">
        <f t="shared" si="97"/>
        <v>1.2012745618693572</v>
      </c>
      <c r="I106" s="93"/>
      <c r="K106" s="93" t="s">
        <v>382</v>
      </c>
      <c r="L106"/>
      <c r="M106" s="72"/>
      <c r="N106" s="66">
        <f>Caldera!$P95</f>
        <v>3</v>
      </c>
      <c r="O106" s="92">
        <f t="shared" si="98"/>
        <v>3.0042796005706132</v>
      </c>
      <c r="P106" s="86">
        <f>INDEX('UmfrageWerte berechnung'!$A:$AL, MATCH(L$3, 'UmfrageWerte berechnung'!$A:$A, 0), MATCH($K106, 'UmfrageWerte berechnung'!$1:$1, 0))</f>
        <v>1.125</v>
      </c>
      <c r="Q106" s="84">
        <f t="shared" si="99"/>
        <v>3.796875</v>
      </c>
      <c r="R106" s="84">
        <f t="shared" si="100"/>
        <v>3.375</v>
      </c>
      <c r="S106" s="84">
        <f t="shared" si="101"/>
        <v>1.0014265335235377</v>
      </c>
      <c r="V106" s="72"/>
      <c r="W106" s="66">
        <f>Caldera!$P95</f>
        <v>3</v>
      </c>
      <c r="X106" s="92">
        <f t="shared" si="102"/>
        <v>3.6731301939058199</v>
      </c>
      <c r="Y106" s="86">
        <f>INDEX('UmfrageWerte berechnung'!$A:$AL, MATCH(U$3, 'UmfrageWerte berechnung'!$A:$A, 0), MATCH($K106, 'UmfrageWerte berechnung'!$1:$1, 0))</f>
        <v>1.4166666666666667</v>
      </c>
      <c r="Z106" s="84">
        <f t="shared" si="103"/>
        <v>6.0208333333333339</v>
      </c>
      <c r="AA106" s="84">
        <f t="shared" si="104"/>
        <v>4.25</v>
      </c>
      <c r="AB106" s="84">
        <f t="shared" si="105"/>
        <v>1.22437673130194</v>
      </c>
      <c r="AC106" s="117"/>
      <c r="AE106" s="72"/>
      <c r="AF106" s="66">
        <f>Caldera!$P95</f>
        <v>3</v>
      </c>
      <c r="AG106" s="92">
        <f t="shared" si="106"/>
        <v>3.4964908308806892</v>
      </c>
      <c r="AH106" s="86">
        <f>INDEX('UmfrageWerte berechnung'!$A:$AL, MATCH(AD$3, 'UmfrageWerte berechnung'!$A:$A, 0), MATCH($K106, 'UmfrageWerte berechnung'!$1:$1, 0))</f>
        <v>1.375</v>
      </c>
      <c r="AI106" s="84">
        <f t="shared" si="107"/>
        <v>5.671875</v>
      </c>
      <c r="AJ106" s="84">
        <f t="shared" si="108"/>
        <v>4.125</v>
      </c>
      <c r="AK106" s="84">
        <f t="shared" si="109"/>
        <v>1.1654969436268965</v>
      </c>
      <c r="AL106" s="66"/>
      <c r="AN106" s="72"/>
      <c r="AO106" s="66">
        <f>Caldera!$P95</f>
        <v>3</v>
      </c>
      <c r="AP106" s="92">
        <f t="shared" si="110"/>
        <v>3.6662125340599454</v>
      </c>
      <c r="AQ106" s="86">
        <f>INDEX('UmfrageWerte berechnung'!$A:$AL, MATCH(AM$3, 'UmfrageWerte berechnung'!$A:$A, 0), MATCH($K106, 'UmfrageWerte berechnung'!$1:$1, 0))</f>
        <v>1.4375</v>
      </c>
      <c r="AR106" s="84">
        <f t="shared" si="111"/>
        <v>6.19921875</v>
      </c>
      <c r="AS106" s="84">
        <f t="shared" si="112"/>
        <v>4.3125</v>
      </c>
      <c r="AT106" s="84">
        <f t="shared" si="113"/>
        <v>1.2220708446866484</v>
      </c>
    </row>
    <row r="107" spans="1:46">
      <c r="B107" s="25"/>
      <c r="C107" s="66">
        <f>Caldera!$P96</f>
        <v>3</v>
      </c>
      <c r="D107" s="92">
        <f t="shared" si="94"/>
        <v>2.9824747742963349</v>
      </c>
      <c r="E107" s="86">
        <f>INDEX('UmfrageWerte berechnung'!$A:$AL, MATCH(A$3, 'UmfrageWerte berechnung'!$A:$A, 0), MATCH($K107, 'UmfrageWerte berechnung'!$1:$1, 0))</f>
        <v>1.2</v>
      </c>
      <c r="F107" s="84">
        <f t="shared" si="95"/>
        <v>4.32</v>
      </c>
      <c r="G107" s="84">
        <f t="shared" si="96"/>
        <v>3.5999999999999996</v>
      </c>
      <c r="H107" s="84">
        <f t="shared" si="97"/>
        <v>0.99415825809877834</v>
      </c>
      <c r="I107" s="93"/>
      <c r="K107" s="93" t="s">
        <v>383</v>
      </c>
      <c r="L107"/>
      <c r="M107" s="25"/>
      <c r="N107" s="66">
        <f>Caldera!$P96</f>
        <v>3</v>
      </c>
      <c r="O107" s="92">
        <f t="shared" si="98"/>
        <v>2.8373751783166905</v>
      </c>
      <c r="P107" s="86">
        <f>INDEX('UmfrageWerte berechnung'!$A:$AL, MATCH(L$3, 'UmfrageWerte berechnung'!$A:$A, 0), MATCH($K107, 'UmfrageWerte berechnung'!$1:$1, 0))</f>
        <v>1.0625</v>
      </c>
      <c r="Q107" s="84">
        <f t="shared" si="99"/>
        <v>3.38671875</v>
      </c>
      <c r="R107" s="84">
        <f t="shared" si="100"/>
        <v>3.1875</v>
      </c>
      <c r="S107" s="84">
        <f t="shared" si="101"/>
        <v>0.9457917261055635</v>
      </c>
      <c r="V107" s="25"/>
      <c r="W107" s="66">
        <f>Caldera!$P96</f>
        <v>3</v>
      </c>
      <c r="X107" s="92">
        <f t="shared" si="102"/>
        <v>3.6731301939058199</v>
      </c>
      <c r="Y107" s="86">
        <f>INDEX('UmfrageWerte berechnung'!$A:$AL, MATCH(U$3, 'UmfrageWerte berechnung'!$A:$A, 0), MATCH($K107, 'UmfrageWerte berechnung'!$1:$1, 0))</f>
        <v>1.4166666666666667</v>
      </c>
      <c r="Z107" s="84">
        <f t="shared" si="103"/>
        <v>6.0208333333333339</v>
      </c>
      <c r="AA107" s="84">
        <f t="shared" si="104"/>
        <v>4.25</v>
      </c>
      <c r="AB107" s="84">
        <f t="shared" si="105"/>
        <v>1.22437673130194</v>
      </c>
      <c r="AE107" s="25"/>
      <c r="AF107" s="66">
        <f>Caldera!$P96</f>
        <v>3</v>
      </c>
      <c r="AG107" s="92">
        <f t="shared" si="106"/>
        <v>3.3375594294770217</v>
      </c>
      <c r="AH107" s="86">
        <f>INDEX('UmfrageWerte berechnung'!$A:$AL, MATCH(AD$3, 'UmfrageWerte berechnung'!$A:$A, 0), MATCH($K107, 'UmfrageWerte berechnung'!$1:$1, 0))</f>
        <v>1.3125</v>
      </c>
      <c r="AI107" s="84">
        <f t="shared" si="107"/>
        <v>5.16796875</v>
      </c>
      <c r="AJ107" s="84">
        <f t="shared" si="108"/>
        <v>3.9375</v>
      </c>
      <c r="AK107" s="84">
        <f t="shared" si="109"/>
        <v>1.1125198098256739</v>
      </c>
      <c r="AL107" s="66"/>
      <c r="AN107" s="25"/>
      <c r="AO107" s="66">
        <f>Caldera!$P96</f>
        <v>3</v>
      </c>
      <c r="AP107" s="92">
        <f t="shared" si="110"/>
        <v>3.1880108991825611</v>
      </c>
      <c r="AQ107" s="86">
        <f>INDEX('UmfrageWerte berechnung'!$A:$AL, MATCH(AM$3, 'UmfrageWerte berechnung'!$A:$A, 0), MATCH($K107, 'UmfrageWerte berechnung'!$1:$1, 0))</f>
        <v>1.25</v>
      </c>
      <c r="AR107" s="84">
        <f t="shared" si="111"/>
        <v>4.6875</v>
      </c>
      <c r="AS107" s="84">
        <f t="shared" si="112"/>
        <v>3.75</v>
      </c>
      <c r="AT107" s="84">
        <f t="shared" si="113"/>
        <v>1.0626702997275204</v>
      </c>
    </row>
    <row r="108" spans="1:46">
      <c r="B108" s="38"/>
      <c r="C108" s="66">
        <f>Caldera!$P97</f>
        <v>0</v>
      </c>
      <c r="D108" s="92">
        <f t="shared" si="94"/>
        <v>0</v>
      </c>
      <c r="E108" s="86">
        <f>INDEX('UmfrageWerte berechnung'!$A:$AL, MATCH(A$3, 'UmfrageWerte berechnung'!$A:$A, 0), MATCH($K108, 'UmfrageWerte berechnung'!$1:$1, 0))</f>
        <v>1.05</v>
      </c>
      <c r="F108" s="84">
        <f t="shared" si="95"/>
        <v>0</v>
      </c>
      <c r="G108" s="84">
        <f t="shared" si="96"/>
        <v>0</v>
      </c>
      <c r="H108" s="84">
        <f t="shared" si="97"/>
        <v>0.86988847583643114</v>
      </c>
      <c r="I108" s="93"/>
      <c r="K108" s="93" t="s">
        <v>392</v>
      </c>
      <c r="L108"/>
      <c r="M108" s="38"/>
      <c r="N108" s="66">
        <f>Caldera!$P97</f>
        <v>0</v>
      </c>
      <c r="O108" s="92">
        <f t="shared" si="98"/>
        <v>0</v>
      </c>
      <c r="P108" s="86">
        <f>INDEX('UmfrageWerte berechnung'!$A:$AL, MATCH(L$3, 'UmfrageWerte berechnung'!$A:$A, 0), MATCH($K108, 'UmfrageWerte berechnung'!$1:$1, 0))</f>
        <v>1.0625</v>
      </c>
      <c r="Q108" s="84">
        <f t="shared" si="99"/>
        <v>0</v>
      </c>
      <c r="R108" s="84">
        <f t="shared" si="100"/>
        <v>0</v>
      </c>
      <c r="S108" s="84">
        <f t="shared" si="101"/>
        <v>0.9457917261055635</v>
      </c>
      <c r="V108" s="38"/>
      <c r="W108" s="66">
        <f>Caldera!$P97</f>
        <v>0</v>
      </c>
      <c r="X108" s="92">
        <f t="shared" si="102"/>
        <v>0</v>
      </c>
      <c r="Y108" s="86">
        <f>INDEX('UmfrageWerte berechnung'!$A:$AL, MATCH(U$3, 'UmfrageWerte berechnung'!$A:$A, 0), MATCH($K108, 'UmfrageWerte berechnung'!$1:$1, 0))</f>
        <v>1.0833333333333333</v>
      </c>
      <c r="Z108" s="84">
        <f t="shared" si="103"/>
        <v>0</v>
      </c>
      <c r="AA108" s="84">
        <f t="shared" si="104"/>
        <v>0</v>
      </c>
      <c r="AB108" s="86">
        <f t="shared" si="105"/>
        <v>0.93628808864265989</v>
      </c>
      <c r="AE108" s="38"/>
      <c r="AF108" s="66">
        <f>Caldera!$P97</f>
        <v>0</v>
      </c>
      <c r="AG108" s="92">
        <f t="shared" si="106"/>
        <v>0</v>
      </c>
      <c r="AH108" s="86">
        <f>INDEX('UmfrageWerte berechnung'!$A:$AL, MATCH(AD$3, 'UmfrageWerte berechnung'!$A:$A, 0), MATCH($K108, 'UmfrageWerte berechnung'!$1:$1, 0))</f>
        <v>1.125</v>
      </c>
      <c r="AI108" s="84">
        <f t="shared" si="107"/>
        <v>0</v>
      </c>
      <c r="AJ108" s="84">
        <f t="shared" si="108"/>
        <v>0</v>
      </c>
      <c r="AK108" s="84">
        <f t="shared" si="109"/>
        <v>0.9535884084220061</v>
      </c>
      <c r="AL108" s="66"/>
      <c r="AN108" s="38"/>
      <c r="AO108" s="66">
        <f>Caldera!$P97</f>
        <v>0</v>
      </c>
      <c r="AP108" s="92">
        <f t="shared" si="110"/>
        <v>0</v>
      </c>
      <c r="AQ108" s="86">
        <f>INDEX('UmfrageWerte berechnung'!$A:$AL, MATCH(AM$3, 'UmfrageWerte berechnung'!$A:$A, 0), MATCH($K108, 'UmfrageWerte berechnung'!$1:$1, 0))</f>
        <v>0.9375</v>
      </c>
      <c r="AR108" s="84">
        <f t="shared" si="111"/>
        <v>0</v>
      </c>
      <c r="AS108" s="84">
        <f t="shared" si="112"/>
        <v>0</v>
      </c>
      <c r="AT108" s="84">
        <f t="shared" si="113"/>
        <v>0.79700272479564027</v>
      </c>
    </row>
    <row r="109" spans="1:46">
      <c r="A109" t="s">
        <v>568</v>
      </c>
      <c r="B109" s="38"/>
      <c r="C109" s="66">
        <f>Caldera!$P98</f>
        <v>3</v>
      </c>
      <c r="D109" s="92">
        <f t="shared" si="94"/>
        <v>2.6096654275092934</v>
      </c>
      <c r="E109" s="86">
        <f>INDEX('UmfrageWerte berechnung'!$A:$AL, MATCH(A$3, 'UmfrageWerte berechnung'!$A:$A, 0), MATCH($K109, 'UmfrageWerte berechnung'!$1:$1, 0))</f>
        <v>1.05</v>
      </c>
      <c r="F109" s="84">
        <f t="shared" si="95"/>
        <v>3.3075000000000001</v>
      </c>
      <c r="G109" s="84">
        <f t="shared" si="96"/>
        <v>3.1500000000000004</v>
      </c>
      <c r="H109" s="84">
        <f t="shared" si="97"/>
        <v>0.86988847583643114</v>
      </c>
      <c r="I109" s="93"/>
      <c r="K109" s="93" t="s">
        <v>392</v>
      </c>
      <c r="L109" t="s">
        <v>568</v>
      </c>
      <c r="M109" s="38"/>
      <c r="N109" s="66">
        <f>Caldera!$P98</f>
        <v>3</v>
      </c>
      <c r="O109" s="92">
        <f t="shared" si="98"/>
        <v>2.8373751783166905</v>
      </c>
      <c r="P109" s="86">
        <f>INDEX('UmfrageWerte berechnung'!$A:$AL, MATCH(L$3, 'UmfrageWerte berechnung'!$A:$A, 0), MATCH($K109, 'UmfrageWerte berechnung'!$1:$1, 0))</f>
        <v>1.0625</v>
      </c>
      <c r="Q109" s="84">
        <f t="shared" si="99"/>
        <v>3.38671875</v>
      </c>
      <c r="R109" s="84">
        <f t="shared" si="100"/>
        <v>3.1875</v>
      </c>
      <c r="S109" s="84">
        <f t="shared" si="101"/>
        <v>0.9457917261055635</v>
      </c>
      <c r="U109" t="s">
        <v>568</v>
      </c>
      <c r="V109" s="38"/>
      <c r="W109" s="66">
        <f>Caldera!$P98</f>
        <v>3</v>
      </c>
      <c r="X109" s="92">
        <f t="shared" si="102"/>
        <v>2.8088642659279799</v>
      </c>
      <c r="Y109" s="86">
        <f>INDEX('UmfrageWerte berechnung'!$A:$AL, MATCH(U$3, 'UmfrageWerte berechnung'!$A:$A, 0), MATCH($K109, 'UmfrageWerte berechnung'!$1:$1, 0))</f>
        <v>1.0833333333333333</v>
      </c>
      <c r="Z109" s="84">
        <f t="shared" si="103"/>
        <v>3.520833333333333</v>
      </c>
      <c r="AA109" s="84">
        <f t="shared" si="104"/>
        <v>3.25</v>
      </c>
      <c r="AB109" s="86">
        <f t="shared" si="105"/>
        <v>0.93628808864265989</v>
      </c>
      <c r="AD109" t="s">
        <v>568</v>
      </c>
      <c r="AE109" s="38"/>
      <c r="AF109" s="66">
        <f>Caldera!$P98</f>
        <v>3</v>
      </c>
      <c r="AG109" s="92">
        <f t="shared" si="106"/>
        <v>2.8607652252660181</v>
      </c>
      <c r="AH109" s="86">
        <f>INDEX('UmfrageWerte berechnung'!$A:$AL, MATCH(AD$3, 'UmfrageWerte berechnung'!$A:$A, 0), MATCH($K109, 'UmfrageWerte berechnung'!$1:$1, 0))</f>
        <v>1.125</v>
      </c>
      <c r="AI109" s="84">
        <f t="shared" si="107"/>
        <v>3.796875</v>
      </c>
      <c r="AJ109" s="84">
        <f t="shared" si="108"/>
        <v>3.375</v>
      </c>
      <c r="AK109" s="84">
        <f t="shared" si="109"/>
        <v>0.9535884084220061</v>
      </c>
      <c r="AL109" s="66"/>
      <c r="AM109" t="s">
        <v>568</v>
      </c>
      <c r="AN109" s="38"/>
      <c r="AO109" s="66">
        <f>Caldera!$P98</f>
        <v>3</v>
      </c>
      <c r="AP109" s="92">
        <f t="shared" si="110"/>
        <v>2.3910081743869207</v>
      </c>
      <c r="AQ109" s="86">
        <f>INDEX('UmfrageWerte berechnung'!$A:$AL, MATCH(AM$3, 'UmfrageWerte berechnung'!$A:$A, 0), MATCH($K109, 'UmfrageWerte berechnung'!$1:$1, 0))</f>
        <v>0.9375</v>
      </c>
      <c r="AR109" s="84">
        <f t="shared" si="111"/>
        <v>2.63671875</v>
      </c>
      <c r="AS109" s="84">
        <f t="shared" si="112"/>
        <v>2.8125</v>
      </c>
      <c r="AT109" s="84">
        <f t="shared" si="113"/>
        <v>0.79700272479564027</v>
      </c>
    </row>
    <row r="110" spans="1:46">
      <c r="A110" t="s">
        <v>568</v>
      </c>
      <c r="B110" s="38"/>
      <c r="C110" s="66">
        <f>Caldera!$P99</f>
        <v>3</v>
      </c>
      <c r="D110" s="92">
        <f t="shared" si="94"/>
        <v>2.6096654275092934</v>
      </c>
      <c r="E110" s="86">
        <f>INDEX('UmfrageWerte berechnung'!$A:$AL, MATCH(A$3, 'UmfrageWerte berechnung'!$A:$A, 0), MATCH($K110, 'UmfrageWerte berechnung'!$1:$1, 0))</f>
        <v>1.05</v>
      </c>
      <c r="F110" s="84">
        <f t="shared" si="95"/>
        <v>3.3075000000000001</v>
      </c>
      <c r="G110" s="84">
        <f t="shared" si="96"/>
        <v>3.1500000000000004</v>
      </c>
      <c r="H110" s="84">
        <f t="shared" si="97"/>
        <v>0.86988847583643114</v>
      </c>
      <c r="I110" s="93"/>
      <c r="K110" s="93" t="s">
        <v>392</v>
      </c>
      <c r="L110" t="s">
        <v>568</v>
      </c>
      <c r="M110" s="38"/>
      <c r="N110" s="66">
        <f>Caldera!$P99</f>
        <v>3</v>
      </c>
      <c r="O110" s="92">
        <f t="shared" si="98"/>
        <v>2.8373751783166905</v>
      </c>
      <c r="P110" s="86">
        <f>INDEX('UmfrageWerte berechnung'!$A:$AL, MATCH(L$3, 'UmfrageWerte berechnung'!$A:$A, 0), MATCH($K110, 'UmfrageWerte berechnung'!$1:$1, 0))</f>
        <v>1.0625</v>
      </c>
      <c r="Q110" s="84">
        <f t="shared" si="99"/>
        <v>3.38671875</v>
      </c>
      <c r="R110" s="84">
        <f t="shared" si="100"/>
        <v>3.1875</v>
      </c>
      <c r="S110" s="84">
        <f t="shared" si="101"/>
        <v>0.9457917261055635</v>
      </c>
      <c r="U110" t="s">
        <v>568</v>
      </c>
      <c r="V110" s="38"/>
      <c r="W110" s="66">
        <f>Caldera!$P99</f>
        <v>3</v>
      </c>
      <c r="X110" s="92">
        <f t="shared" si="102"/>
        <v>2.8088642659279799</v>
      </c>
      <c r="Y110" s="86">
        <f>INDEX('UmfrageWerte berechnung'!$A:$AL, MATCH(U$3, 'UmfrageWerte berechnung'!$A:$A, 0), MATCH($K110, 'UmfrageWerte berechnung'!$1:$1, 0))</f>
        <v>1.0833333333333333</v>
      </c>
      <c r="Z110" s="84">
        <f t="shared" si="103"/>
        <v>3.520833333333333</v>
      </c>
      <c r="AA110" s="84">
        <f t="shared" si="104"/>
        <v>3.25</v>
      </c>
      <c r="AB110" s="86">
        <f t="shared" si="105"/>
        <v>0.93628808864265989</v>
      </c>
      <c r="AD110" t="s">
        <v>568</v>
      </c>
      <c r="AE110" s="38"/>
      <c r="AF110" s="66">
        <f>Caldera!$P99</f>
        <v>3</v>
      </c>
      <c r="AG110" s="92">
        <f t="shared" si="106"/>
        <v>2.8607652252660181</v>
      </c>
      <c r="AH110" s="86">
        <f>INDEX('UmfrageWerte berechnung'!$A:$AL, MATCH(AD$3, 'UmfrageWerte berechnung'!$A:$A, 0), MATCH($K110, 'UmfrageWerte berechnung'!$1:$1, 0))</f>
        <v>1.125</v>
      </c>
      <c r="AI110" s="84">
        <f t="shared" si="107"/>
        <v>3.796875</v>
      </c>
      <c r="AJ110" s="84">
        <f t="shared" si="108"/>
        <v>3.375</v>
      </c>
      <c r="AK110" s="84">
        <f t="shared" si="109"/>
        <v>0.9535884084220061</v>
      </c>
      <c r="AL110" s="66"/>
      <c r="AM110" t="s">
        <v>568</v>
      </c>
      <c r="AN110" s="38"/>
      <c r="AO110" s="66">
        <f>Caldera!$P99</f>
        <v>3</v>
      </c>
      <c r="AP110" s="92">
        <f t="shared" si="110"/>
        <v>2.3910081743869207</v>
      </c>
      <c r="AQ110" s="86">
        <f>INDEX('UmfrageWerte berechnung'!$A:$AL, MATCH(AM$3, 'UmfrageWerte berechnung'!$A:$A, 0), MATCH($K110, 'UmfrageWerte berechnung'!$1:$1, 0))</f>
        <v>0.9375</v>
      </c>
      <c r="AR110" s="84">
        <f t="shared" si="111"/>
        <v>2.63671875</v>
      </c>
      <c r="AS110" s="84">
        <f t="shared" si="112"/>
        <v>2.8125</v>
      </c>
      <c r="AT110" s="84">
        <f t="shared" si="113"/>
        <v>0.79700272479564027</v>
      </c>
    </row>
    <row r="111" spans="1:46">
      <c r="B111" s="36"/>
      <c r="C111" s="66">
        <f>Caldera!$P100</f>
        <v>3</v>
      </c>
      <c r="D111" s="92">
        <f t="shared" si="94"/>
        <v>2.9824747742963349</v>
      </c>
      <c r="E111" s="86">
        <f>INDEX('UmfrageWerte berechnung'!$A:$AL, MATCH(A$3, 'UmfrageWerte berechnung'!$A:$A, 0), MATCH($K111, 'UmfrageWerte berechnung'!$1:$1, 0))</f>
        <v>1.2</v>
      </c>
      <c r="F111" s="84">
        <f t="shared" si="95"/>
        <v>4.32</v>
      </c>
      <c r="G111" s="84">
        <f t="shared" si="96"/>
        <v>3.5999999999999996</v>
      </c>
      <c r="H111" s="84">
        <f t="shared" si="97"/>
        <v>0.99415825809877834</v>
      </c>
      <c r="I111" s="93"/>
      <c r="K111" s="93" t="s">
        <v>385</v>
      </c>
      <c r="L111"/>
      <c r="M111" s="36"/>
      <c r="N111" s="66">
        <f>Caldera!$P100</f>
        <v>3</v>
      </c>
      <c r="O111" s="92">
        <f t="shared" si="98"/>
        <v>3.0042796005706132</v>
      </c>
      <c r="P111" s="86">
        <f>INDEX('UmfrageWerte berechnung'!$A:$AL, MATCH(L$3, 'UmfrageWerte berechnung'!$A:$A, 0), MATCH($K111, 'UmfrageWerte berechnung'!$1:$1, 0))</f>
        <v>1.125</v>
      </c>
      <c r="Q111" s="84">
        <f t="shared" si="99"/>
        <v>3.796875</v>
      </c>
      <c r="R111" s="84">
        <f t="shared" si="100"/>
        <v>3.375</v>
      </c>
      <c r="S111" s="84">
        <f t="shared" si="101"/>
        <v>1.0014265335235377</v>
      </c>
      <c r="V111" s="36"/>
      <c r="W111" s="66">
        <f>Caldera!$P100</f>
        <v>3</v>
      </c>
      <c r="X111" s="92">
        <f t="shared" si="102"/>
        <v>3.2409972299168999</v>
      </c>
      <c r="Y111" s="86">
        <f>INDEX('UmfrageWerte berechnung'!$A:$AL, MATCH(U$3, 'UmfrageWerte berechnung'!$A:$A, 0), MATCH($K111, 'UmfrageWerte berechnung'!$1:$1, 0))</f>
        <v>1.25</v>
      </c>
      <c r="Z111" s="84">
        <f t="shared" si="103"/>
        <v>4.6875</v>
      </c>
      <c r="AA111" s="84">
        <f t="shared" si="104"/>
        <v>3.75</v>
      </c>
      <c r="AB111" s="86">
        <f t="shared" si="105"/>
        <v>1.0803324099723</v>
      </c>
      <c r="AC111" s="117"/>
      <c r="AE111" s="36"/>
      <c r="AF111" s="66">
        <f>Caldera!$P100</f>
        <v>3</v>
      </c>
      <c r="AG111" s="92">
        <f t="shared" si="106"/>
        <v>2.9667194928684637</v>
      </c>
      <c r="AH111" s="86">
        <f>INDEX('UmfrageWerte berechnung'!$A:$AL, MATCH(AD$3, 'UmfrageWerte berechnung'!$A:$A, 0), MATCH($K111, 'UmfrageWerte berechnung'!$1:$1, 0))</f>
        <v>1.1666666666666667</v>
      </c>
      <c r="AI111" s="84">
        <f t="shared" si="107"/>
        <v>4.0833333333333339</v>
      </c>
      <c r="AJ111" s="84">
        <f t="shared" si="108"/>
        <v>3.5</v>
      </c>
      <c r="AK111" s="84">
        <f t="shared" si="109"/>
        <v>0.98890649762282123</v>
      </c>
      <c r="AL111" s="66"/>
      <c r="AN111" s="36"/>
      <c r="AO111" s="66">
        <f>Caldera!$P100</f>
        <v>3</v>
      </c>
      <c r="AP111" s="92">
        <f t="shared" si="110"/>
        <v>3.5068119891008176</v>
      </c>
      <c r="AQ111" s="86">
        <f>INDEX('UmfrageWerte berechnung'!$A:$AL, MATCH(AM$3, 'UmfrageWerte berechnung'!$A:$A, 0), MATCH($K111, 'UmfrageWerte berechnung'!$1:$1, 0))</f>
        <v>1.375</v>
      </c>
      <c r="AR111" s="84">
        <f t="shared" si="111"/>
        <v>5.671875</v>
      </c>
      <c r="AS111" s="84">
        <f t="shared" si="112"/>
        <v>4.125</v>
      </c>
      <c r="AT111" s="84">
        <f t="shared" si="113"/>
        <v>1.1689373297002725</v>
      </c>
    </row>
    <row r="112" spans="1:46">
      <c r="B112" s="72"/>
      <c r="C112" s="66">
        <f>Caldera!$P101</f>
        <v>3</v>
      </c>
      <c r="D112" s="92">
        <f t="shared" si="94"/>
        <v>3.6038236856080719</v>
      </c>
      <c r="E112" s="86">
        <f>INDEX('UmfrageWerte berechnung'!$A:$AL, MATCH(A$3, 'UmfrageWerte berechnung'!$A:$A, 0), MATCH($K112, 'UmfrageWerte berechnung'!$1:$1, 0))</f>
        <v>1.45</v>
      </c>
      <c r="F112" s="84">
        <f t="shared" si="95"/>
        <v>6.3075000000000001</v>
      </c>
      <c r="G112" s="84">
        <f t="shared" si="96"/>
        <v>4.3499999999999996</v>
      </c>
      <c r="H112" s="84">
        <f t="shared" si="97"/>
        <v>1.2012745618693572</v>
      </c>
      <c r="I112" s="93"/>
      <c r="K112" s="93" t="s">
        <v>382</v>
      </c>
      <c r="L112"/>
      <c r="M112" s="72"/>
      <c r="N112" s="66">
        <f>Caldera!$P101</f>
        <v>3</v>
      </c>
      <c r="O112" s="92">
        <f t="shared" si="98"/>
        <v>3.0042796005706132</v>
      </c>
      <c r="P112" s="86">
        <f>INDEX('UmfrageWerte berechnung'!$A:$AL, MATCH(L$3, 'UmfrageWerte berechnung'!$A:$A, 0), MATCH($K112, 'UmfrageWerte berechnung'!$1:$1, 0))</f>
        <v>1.125</v>
      </c>
      <c r="Q112" s="84">
        <f t="shared" si="99"/>
        <v>3.796875</v>
      </c>
      <c r="R112" s="84">
        <f t="shared" si="100"/>
        <v>3.375</v>
      </c>
      <c r="S112" s="84">
        <f t="shared" si="101"/>
        <v>1.0014265335235377</v>
      </c>
      <c r="V112" s="72"/>
      <c r="W112" s="66">
        <f>Caldera!$P101</f>
        <v>3</v>
      </c>
      <c r="X112" s="92">
        <f t="shared" si="102"/>
        <v>3.6731301939058199</v>
      </c>
      <c r="Y112" s="86">
        <f>INDEX('UmfrageWerte berechnung'!$A:$AL, MATCH(U$3, 'UmfrageWerte berechnung'!$A:$A, 0), MATCH($K112, 'UmfrageWerte berechnung'!$1:$1, 0))</f>
        <v>1.4166666666666667</v>
      </c>
      <c r="Z112" s="84">
        <f t="shared" si="103"/>
        <v>6.0208333333333339</v>
      </c>
      <c r="AA112" s="84">
        <f t="shared" si="104"/>
        <v>4.25</v>
      </c>
      <c r="AB112" s="86">
        <f t="shared" si="105"/>
        <v>1.22437673130194</v>
      </c>
      <c r="AC112" s="117"/>
      <c r="AE112" s="72"/>
      <c r="AF112" s="66">
        <f>Caldera!$P101</f>
        <v>3</v>
      </c>
      <c r="AG112" s="92">
        <f t="shared" si="106"/>
        <v>3.4964908308806892</v>
      </c>
      <c r="AH112" s="86">
        <f>INDEX('UmfrageWerte berechnung'!$A:$AL, MATCH(AD$3, 'UmfrageWerte berechnung'!$A:$A, 0), MATCH($K112, 'UmfrageWerte berechnung'!$1:$1, 0))</f>
        <v>1.375</v>
      </c>
      <c r="AI112" s="84">
        <f t="shared" si="107"/>
        <v>5.671875</v>
      </c>
      <c r="AJ112" s="84">
        <f t="shared" si="108"/>
        <v>4.125</v>
      </c>
      <c r="AK112" s="84">
        <f t="shared" si="109"/>
        <v>1.1654969436268965</v>
      </c>
      <c r="AL112" s="66"/>
      <c r="AN112" s="72"/>
      <c r="AO112" s="66">
        <f>Caldera!$P101</f>
        <v>3</v>
      </c>
      <c r="AP112" s="92">
        <f t="shared" si="110"/>
        <v>3.6662125340599454</v>
      </c>
      <c r="AQ112" s="86">
        <f>INDEX('UmfrageWerte berechnung'!$A:$AL, MATCH(AM$3, 'UmfrageWerte berechnung'!$A:$A, 0), MATCH($K112, 'UmfrageWerte berechnung'!$1:$1, 0))</f>
        <v>1.4375</v>
      </c>
      <c r="AR112" s="84">
        <f t="shared" si="111"/>
        <v>6.19921875</v>
      </c>
      <c r="AS112" s="84">
        <f t="shared" si="112"/>
        <v>4.3125</v>
      </c>
      <c r="AT112" s="86">
        <f t="shared" si="113"/>
        <v>1.2220708446866484</v>
      </c>
    </row>
    <row r="113" spans="2:46">
      <c r="B113" s="36"/>
      <c r="C113" s="66">
        <f>Caldera!$P102</f>
        <v>3</v>
      </c>
      <c r="D113" s="93">
        <f t="shared" si="94"/>
        <v>2.9824747742963349</v>
      </c>
      <c r="E113" s="89">
        <f>INDEX('UmfrageWerte berechnung'!$A:$AL, MATCH(A$3, 'UmfrageWerte berechnung'!$A:$A, 0), MATCH($K113, 'UmfrageWerte berechnung'!$1:$1, 0))</f>
        <v>1.2</v>
      </c>
      <c r="F113" s="84">
        <f t="shared" si="95"/>
        <v>4.32</v>
      </c>
      <c r="G113" s="84">
        <f t="shared" si="96"/>
        <v>3.5999999999999996</v>
      </c>
      <c r="H113" s="93">
        <f t="shared" si="97"/>
        <v>0.99415825809877834</v>
      </c>
      <c r="K113" s="93" t="s">
        <v>385</v>
      </c>
      <c r="L113"/>
      <c r="M113" s="36"/>
      <c r="N113" s="66">
        <f>Caldera!$P102</f>
        <v>3</v>
      </c>
      <c r="O113" s="93">
        <f t="shared" si="98"/>
        <v>3.0042796005706132</v>
      </c>
      <c r="P113" s="89">
        <f>INDEX('UmfrageWerte berechnung'!$A:$AL, MATCH(L$3, 'UmfrageWerte berechnung'!$A:$A, 0), MATCH($K113, 'UmfrageWerte berechnung'!$1:$1, 0))</f>
        <v>1.125</v>
      </c>
      <c r="Q113" s="84">
        <f t="shared" si="99"/>
        <v>3.796875</v>
      </c>
      <c r="R113" s="84">
        <f t="shared" si="100"/>
        <v>3.375</v>
      </c>
      <c r="S113" s="86">
        <f t="shared" si="101"/>
        <v>1.0014265335235377</v>
      </c>
      <c r="V113" s="36"/>
      <c r="W113" s="80">
        <f>Caldera!$P102</f>
        <v>3</v>
      </c>
      <c r="X113" s="93">
        <f t="shared" si="102"/>
        <v>3.2409972299168999</v>
      </c>
      <c r="Y113" s="89">
        <f>INDEX('UmfrageWerte berechnung'!$A:$AL, MATCH(U$3, 'UmfrageWerte berechnung'!$A:$A, 0), MATCH($K113, 'UmfrageWerte berechnung'!$1:$1, 0))</f>
        <v>1.25</v>
      </c>
      <c r="Z113" s="84">
        <f t="shared" si="103"/>
        <v>4.6875</v>
      </c>
      <c r="AA113" s="84">
        <f t="shared" si="104"/>
        <v>3.75</v>
      </c>
      <c r="AB113" s="86">
        <f t="shared" si="105"/>
        <v>1.0803324099723</v>
      </c>
      <c r="AC113" s="117"/>
      <c r="AE113" s="36"/>
      <c r="AF113" s="80">
        <f>Caldera!$P102</f>
        <v>3</v>
      </c>
      <c r="AG113" s="93">
        <f t="shared" si="106"/>
        <v>2.9667194928684637</v>
      </c>
      <c r="AH113" s="89">
        <f>INDEX('UmfrageWerte berechnung'!$A:$AL, MATCH(AD$3, 'UmfrageWerte berechnung'!$A:$A, 0), MATCH($K113, 'UmfrageWerte berechnung'!$1:$1, 0))</f>
        <v>1.1666666666666667</v>
      </c>
      <c r="AI113" s="84">
        <f t="shared" si="107"/>
        <v>4.0833333333333339</v>
      </c>
      <c r="AJ113" s="84">
        <f t="shared" si="108"/>
        <v>3.5</v>
      </c>
      <c r="AK113" s="86">
        <f t="shared" si="109"/>
        <v>0.98890649762282123</v>
      </c>
      <c r="AL113" s="66"/>
      <c r="AN113" s="36"/>
      <c r="AO113" s="80">
        <f>Caldera!$P102</f>
        <v>3</v>
      </c>
      <c r="AP113" s="93">
        <f t="shared" si="110"/>
        <v>3.5068119891008176</v>
      </c>
      <c r="AQ113" s="89">
        <f>INDEX('UmfrageWerte berechnung'!$A:$AL, MATCH(AM$3, 'UmfrageWerte berechnung'!$A:$A, 0), MATCH($K113, 'UmfrageWerte berechnung'!$1:$1, 0))</f>
        <v>1.375</v>
      </c>
      <c r="AR113" s="84">
        <f t="shared" si="111"/>
        <v>5.671875</v>
      </c>
      <c r="AS113" s="84">
        <f t="shared" si="112"/>
        <v>4.125</v>
      </c>
      <c r="AT113" s="86">
        <f t="shared" si="113"/>
        <v>1.1689373297002725</v>
      </c>
    </row>
    <row r="114" spans="2:46">
      <c r="B114" t="s">
        <v>475</v>
      </c>
      <c r="C114" s="78">
        <f>SUM(C77:C113)</f>
        <v>84</v>
      </c>
      <c r="D114" s="90">
        <f>SUM(D77:D113)</f>
        <v>89.72278279341478</v>
      </c>
      <c r="E114" s="92">
        <f>SUM(E76:E113)</f>
        <v>43.900000000000013</v>
      </c>
      <c r="F114" s="90">
        <f>SUM(F76:F113)</f>
        <v>141.41999999999999</v>
      </c>
      <c r="G114" s="85">
        <f>SUM(G76:G113)</f>
        <v>108.29999999999995</v>
      </c>
      <c r="H114" s="85"/>
      <c r="L114"/>
      <c r="M114" t="s">
        <v>475</v>
      </c>
      <c r="N114" s="78">
        <f>SUM(N77:N113)</f>
        <v>84</v>
      </c>
      <c r="O114" s="90">
        <f>SUM(O77:O113)</f>
        <v>84.62054208273895</v>
      </c>
      <c r="P114" s="92">
        <f>SUM(P76:P113)</f>
        <v>38.125</v>
      </c>
      <c r="Q114" s="90">
        <f>SUM(Q76:Q113)</f>
        <v>109.13671875</v>
      </c>
      <c r="R114" s="85">
        <f>SUM(R76:R113)</f>
        <v>95.0625</v>
      </c>
      <c r="S114" s="90"/>
      <c r="V114" t="s">
        <v>475</v>
      </c>
      <c r="W114" s="78">
        <f>SUM(W77:W113)</f>
        <v>84</v>
      </c>
      <c r="X114" s="90">
        <f>SUM(X77:X113)</f>
        <v>91.828254847645496</v>
      </c>
      <c r="Y114" s="92">
        <f>SUM(Y76:Y113)</f>
        <v>42.5</v>
      </c>
      <c r="Z114" s="90">
        <f>SUM(Z76:Z113)</f>
        <v>135.1875</v>
      </c>
      <c r="AA114" s="85">
        <f>SUM(AA76:AA113)</f>
        <v>106.25</v>
      </c>
      <c r="AB114" s="90"/>
      <c r="AE114" t="s">
        <v>475</v>
      </c>
      <c r="AF114" s="78">
        <f>SUM(AF77:AF113)</f>
        <v>84</v>
      </c>
      <c r="AG114" s="90">
        <f>SUM(AG77:AG113)</f>
        <v>89.425401856463708</v>
      </c>
      <c r="AH114" s="92">
        <f>SUM(AH76:AH113)</f>
        <v>41.124999999999986</v>
      </c>
      <c r="AI114" s="90">
        <f>SUM(AI76:AI113)</f>
        <v>135.12760416666666</v>
      </c>
      <c r="AJ114" s="85">
        <f>SUM(AJ76:AJ113)</f>
        <v>105.5</v>
      </c>
      <c r="AK114" s="90"/>
      <c r="AL114" s="66"/>
      <c r="AN114" t="s">
        <v>475</v>
      </c>
      <c r="AO114" s="78">
        <f>SUM(AO77:AO113)</f>
        <v>84</v>
      </c>
      <c r="AP114" s="90">
        <f>SUM(AP77:AP113)</f>
        <v>93.56811989100818</v>
      </c>
      <c r="AQ114" s="92">
        <f>SUM(AQ76:AQ113)</f>
        <v>44.3125</v>
      </c>
      <c r="AR114" s="90">
        <f>SUM(AR76:AR113)</f>
        <v>146.14453125</v>
      </c>
      <c r="AS114" s="85">
        <f>SUM(AS76:AS113)</f>
        <v>110.0625</v>
      </c>
      <c r="AT114" s="90"/>
    </row>
    <row r="115" spans="2:46">
      <c r="B115" t="s">
        <v>476</v>
      </c>
      <c r="C115" s="57">
        <v>102</v>
      </c>
      <c r="D115" s="86"/>
      <c r="E115" s="96">
        <f>COUNT(E77:E113)*5</f>
        <v>170</v>
      </c>
      <c r="F115" s="89">
        <f>C115*5^2</f>
        <v>2550</v>
      </c>
      <c r="G115" s="87">
        <f>C115*1.5</f>
        <v>153</v>
      </c>
      <c r="L115"/>
      <c r="M115" t="s">
        <v>476</v>
      </c>
      <c r="N115" s="57">
        <v>102</v>
      </c>
      <c r="O115" s="86"/>
      <c r="P115" s="96">
        <f>COUNT(P77:P113)*5</f>
        <v>170</v>
      </c>
      <c r="Q115" s="89">
        <f>N115*5^2</f>
        <v>2550</v>
      </c>
      <c r="R115" s="87">
        <f>N115*1.5</f>
        <v>153</v>
      </c>
      <c r="S115" s="86"/>
      <c r="V115" t="s">
        <v>476</v>
      </c>
      <c r="W115" s="57">
        <v>102</v>
      </c>
      <c r="X115" s="86"/>
      <c r="Y115" s="96">
        <f>COUNT(Y77:Y113)*5</f>
        <v>170</v>
      </c>
      <c r="Z115" s="89">
        <f>W115*5^2</f>
        <v>2550</v>
      </c>
      <c r="AA115" s="87">
        <f>W115*1.5</f>
        <v>153</v>
      </c>
      <c r="AB115" s="86"/>
      <c r="AE115" t="s">
        <v>476</v>
      </c>
      <c r="AF115" s="57">
        <v>102</v>
      </c>
      <c r="AG115" s="86"/>
      <c r="AH115" s="96">
        <f>COUNT(AH77:AH113)*5</f>
        <v>170</v>
      </c>
      <c r="AI115" s="89">
        <f>AF115*5^2</f>
        <v>2550</v>
      </c>
      <c r="AJ115" s="87">
        <f>AF115*1.5</f>
        <v>153</v>
      </c>
      <c r="AK115" s="86"/>
      <c r="AL115" s="57"/>
      <c r="AN115" t="s">
        <v>476</v>
      </c>
      <c r="AO115" s="57">
        <v>102</v>
      </c>
      <c r="AP115" s="86"/>
      <c r="AQ115" s="96">
        <f>COUNT(AQ77:AQ113)*5</f>
        <v>170</v>
      </c>
      <c r="AR115" s="89">
        <f>AO115*5^2</f>
        <v>2550</v>
      </c>
      <c r="AS115" s="87">
        <f>AO115*1.5</f>
        <v>153</v>
      </c>
      <c r="AT115" s="86"/>
    </row>
    <row r="116" spans="2:46">
      <c r="C116" s="78"/>
      <c r="D116" s="85"/>
      <c r="E116" s="113"/>
      <c r="H116" s="85"/>
      <c r="L116"/>
      <c r="N116" s="78"/>
      <c r="O116" s="85"/>
      <c r="P116" s="113"/>
      <c r="Q116" s="86"/>
      <c r="R116" s="84"/>
      <c r="S116" s="90"/>
      <c r="W116" s="78"/>
      <c r="X116" s="85"/>
      <c r="Y116" s="113"/>
      <c r="Z116" s="86"/>
      <c r="AA116" s="84"/>
      <c r="AB116" s="90"/>
      <c r="AF116" s="78"/>
      <c r="AG116" s="85"/>
      <c r="AH116" s="113"/>
      <c r="AI116" s="86"/>
      <c r="AJ116" s="84"/>
      <c r="AK116" s="90"/>
      <c r="AL116" s="66"/>
      <c r="AO116" s="78"/>
      <c r="AP116" s="85"/>
      <c r="AQ116" s="113"/>
      <c r="AR116" s="86"/>
      <c r="AS116" s="84"/>
      <c r="AT116" s="90"/>
    </row>
    <row r="117" spans="2:46">
      <c r="L117"/>
      <c r="O117" s="84"/>
      <c r="P117" s="93"/>
      <c r="Q117" s="86"/>
      <c r="R117" s="84"/>
      <c r="S117" s="86"/>
      <c r="X117" s="84"/>
      <c r="Y117" s="93"/>
      <c r="Z117" s="86"/>
      <c r="AA117" s="84"/>
      <c r="AB117" s="86"/>
      <c r="AG117" s="84"/>
      <c r="AH117" s="93"/>
      <c r="AI117" s="86"/>
      <c r="AJ117" s="84"/>
      <c r="AK117" s="86"/>
      <c r="AL117" s="66"/>
      <c r="AP117" s="84"/>
      <c r="AQ117" s="93"/>
      <c r="AR117" s="86"/>
      <c r="AS117" s="84"/>
      <c r="AT117" s="86"/>
    </row>
    <row r="118" spans="2:46">
      <c r="L118"/>
      <c r="O118" s="84"/>
      <c r="P118" s="93"/>
      <c r="Q118" s="86"/>
      <c r="R118" s="84"/>
      <c r="S118" s="86"/>
      <c r="X118" s="84"/>
      <c r="Y118" s="93"/>
      <c r="Z118" s="86"/>
      <c r="AA118" s="84"/>
      <c r="AB118" s="86"/>
      <c r="AG118" s="84"/>
      <c r="AH118" s="93"/>
      <c r="AI118" s="86"/>
      <c r="AJ118" s="84"/>
      <c r="AK118" s="86"/>
      <c r="AL118" s="66"/>
      <c r="AP118" s="84"/>
      <c r="AQ118" s="93"/>
      <c r="AR118" s="86"/>
      <c r="AS118" s="84"/>
      <c r="AT118" s="86"/>
    </row>
    <row r="119" spans="2:46" ht="21">
      <c r="B119" s="101" t="s">
        <v>478</v>
      </c>
      <c r="C119" s="102">
        <f>SUM(C114,C71,C47,C27,C15)</f>
        <v>186</v>
      </c>
      <c r="E119" s="93" t="s">
        <v>479</v>
      </c>
      <c r="H119" s="84">
        <f>COUNT(E77:E113,E52:E70,E32:E46,E20:E25,E9:E14)</f>
        <v>78</v>
      </c>
      <c r="L119"/>
      <c r="M119" s="101" t="s">
        <v>478</v>
      </c>
      <c r="N119" s="102">
        <f>SUM(N114,N71,N47,N27,N15)</f>
        <v>186</v>
      </c>
      <c r="O119" s="84"/>
      <c r="P119" s="93" t="s">
        <v>479</v>
      </c>
      <c r="Q119" s="86"/>
      <c r="R119" s="84"/>
      <c r="S119" s="86">
        <f>COUNT(P77:P113,P52:P70,P32:P46,P20:P25,P9:P14)</f>
        <v>78</v>
      </c>
      <c r="V119" s="101" t="s">
        <v>478</v>
      </c>
      <c r="W119" s="102">
        <f>SUM(W114,W71,W47,W27,W15)</f>
        <v>186</v>
      </c>
      <c r="X119" s="84"/>
      <c r="Y119" s="93" t="s">
        <v>479</v>
      </c>
      <c r="Z119" s="86"/>
      <c r="AA119" s="84"/>
      <c r="AB119" s="86">
        <f>COUNT(Y77:Y113,Y52:Y70,Y32:Y46,Y20:Y25,Y9:Y14)</f>
        <v>78</v>
      </c>
      <c r="AC119" s="101"/>
      <c r="AE119" s="101" t="s">
        <v>478</v>
      </c>
      <c r="AF119" s="102">
        <f>SUM(AF114,AF71,AF47,AF27,AF15)</f>
        <v>186</v>
      </c>
      <c r="AG119" s="84"/>
      <c r="AH119" s="93" t="s">
        <v>479</v>
      </c>
      <c r="AI119" s="86"/>
      <c r="AJ119" s="84"/>
      <c r="AK119" s="86">
        <f>COUNT(AH77:AH113,AH52:AH70,AH32:AH46,AH20:AH25,AH9:AH14)</f>
        <v>78</v>
      </c>
      <c r="AL119" s="118"/>
      <c r="AN119" s="101" t="s">
        <v>478</v>
      </c>
      <c r="AO119" s="102">
        <f>SUM(AO114,AO71,AO47,AO27,AO15)</f>
        <v>186</v>
      </c>
      <c r="AP119" s="84"/>
      <c r="AQ119" s="93" t="s">
        <v>479</v>
      </c>
      <c r="AR119" s="86"/>
      <c r="AS119" s="84"/>
      <c r="AT119" s="86">
        <f>COUNT(AQ77:AQ113,AQ52:AQ70,AQ32:AQ46,AQ20:AQ25,AQ9:AQ14)</f>
        <v>78</v>
      </c>
    </row>
    <row r="120" spans="2:46" ht="21">
      <c r="B120" s="101" t="s">
        <v>480</v>
      </c>
      <c r="C120" s="102">
        <f>SUM(C115,C72,C48,C28,C16)</f>
        <v>237</v>
      </c>
      <c r="E120" s="93" t="s">
        <v>481</v>
      </c>
      <c r="H120" s="84">
        <f>SUM(E77:E113,E52:E70,E32:E46,E20:E25,E9:E14)</f>
        <v>94.15</v>
      </c>
      <c r="L120"/>
      <c r="M120" s="101" t="s">
        <v>480</v>
      </c>
      <c r="N120" s="102">
        <f>SUM(N115,N72,N48,N28,N16)</f>
        <v>237</v>
      </c>
      <c r="O120" s="84"/>
      <c r="P120" s="93" t="s">
        <v>481</v>
      </c>
      <c r="Q120" s="86"/>
      <c r="R120" s="84"/>
      <c r="S120" s="86">
        <f>SUM(P77:P113,P52:P70,P32:P46,P20:P25,P9:P14)</f>
        <v>87.625</v>
      </c>
      <c r="V120" s="101" t="s">
        <v>480</v>
      </c>
      <c r="W120" s="102">
        <f>SUM(W115,W72,W48,W28,W16)</f>
        <v>237</v>
      </c>
      <c r="X120" s="84"/>
      <c r="Y120" s="93" t="s">
        <v>481</v>
      </c>
      <c r="Z120" s="86"/>
      <c r="AA120" s="84"/>
      <c r="AB120" s="86">
        <f>SUM(Y77:Y113,Y52:Y70,Y32:Y46,Y20:Y25,Y9:Y14)</f>
        <v>90.249999999999943</v>
      </c>
      <c r="AC120" s="101"/>
      <c r="AE120" s="101" t="s">
        <v>480</v>
      </c>
      <c r="AF120" s="102">
        <f>SUM(AF115,AF72,AF48,AF28,AF16)</f>
        <v>237</v>
      </c>
      <c r="AG120" s="84"/>
      <c r="AH120" s="93" t="s">
        <v>481</v>
      </c>
      <c r="AI120" s="86"/>
      <c r="AJ120" s="84"/>
      <c r="AK120" s="86">
        <f>SUM(AH77:AH113,AH52:AH70,AH32:AH46,AH20:AH25,AH9:AH14)</f>
        <v>92.020833333333314</v>
      </c>
      <c r="AL120" s="118"/>
      <c r="AN120" s="101" t="s">
        <v>480</v>
      </c>
      <c r="AO120" s="102">
        <f>SUM(AO115,AO72,AO48,AO28,AO16)</f>
        <v>237</v>
      </c>
      <c r="AP120" s="84"/>
      <c r="AQ120" s="93" t="s">
        <v>481</v>
      </c>
      <c r="AR120" s="86"/>
      <c r="AS120" s="84"/>
      <c r="AT120" s="86">
        <f>SUM(AQ77:AQ113,AQ52:AQ70,AQ32:AQ46,AQ20:AQ25,AQ9:AQ14)</f>
        <v>91.75</v>
      </c>
    </row>
    <row r="121" spans="2:46">
      <c r="E121" s="93" t="s">
        <v>480</v>
      </c>
      <c r="H121" s="84">
        <f>COUNT(E77:E113,E52:E70,E32:E46,E20:E25,E9:E14)*5</f>
        <v>390</v>
      </c>
      <c r="L121"/>
      <c r="O121" s="84"/>
      <c r="P121" s="93" t="s">
        <v>480</v>
      </c>
      <c r="Q121" s="86"/>
      <c r="R121" s="84"/>
      <c r="S121" s="86">
        <f>COUNT(P77:P113,P52:P70,P32:P46,P20:P25,P9:P14)*5</f>
        <v>390</v>
      </c>
      <c r="X121" s="84"/>
      <c r="Y121" s="93" t="s">
        <v>480</v>
      </c>
      <c r="Z121" s="86"/>
      <c r="AA121" s="84"/>
      <c r="AB121" s="86">
        <f>COUNT(Y77:Y113,Y52:Y70,Y32:Y46,Y20:Y25,Y9:Y14)*5</f>
        <v>390</v>
      </c>
      <c r="AG121" s="84"/>
      <c r="AH121" s="93" t="s">
        <v>480</v>
      </c>
      <c r="AI121" s="86"/>
      <c r="AJ121" s="84"/>
      <c r="AK121" s="86">
        <f>COUNT(AH77:AH113,AH52:AH70,AH32:AH46,AH20:AH25,AH9:AH14)*5</f>
        <v>390</v>
      </c>
      <c r="AL121" s="66"/>
      <c r="AP121" s="84"/>
      <c r="AQ121" s="93" t="s">
        <v>480</v>
      </c>
      <c r="AR121" s="86"/>
      <c r="AS121" s="84"/>
      <c r="AT121" s="86">
        <f>COUNT(AQ77:AQ113,AQ52:AQ70,AQ32:AQ46,AQ20:AQ25,AQ9:AQ14)*5</f>
        <v>390</v>
      </c>
    </row>
    <row r="122" spans="2:46">
      <c r="L122"/>
      <c r="O122" s="84"/>
      <c r="P122" s="93"/>
      <c r="Q122" s="86"/>
      <c r="R122" s="84"/>
      <c r="S122" s="93"/>
      <c r="X122" s="84"/>
      <c r="Y122" s="93"/>
      <c r="Z122" s="86"/>
      <c r="AA122" s="84"/>
      <c r="AB122" s="93"/>
      <c r="AG122" s="84"/>
      <c r="AH122" s="93"/>
      <c r="AI122" s="86"/>
      <c r="AJ122" s="84"/>
      <c r="AK122" s="93"/>
      <c r="AL122" s="66"/>
      <c r="AP122" s="84"/>
      <c r="AQ122" s="93"/>
      <c r="AR122" s="86"/>
      <c r="AS122" s="84"/>
      <c r="AT122" s="93"/>
    </row>
    <row r="123" spans="2:46" ht="21">
      <c r="B123" s="101" t="s">
        <v>482</v>
      </c>
      <c r="C123" s="105">
        <f>SUM(D77:D113,D52:D70,D32:D46,D20:D25,D9:D14)</f>
        <v>182.75942644715875</v>
      </c>
      <c r="L123"/>
      <c r="M123" s="101" t="s">
        <v>482</v>
      </c>
      <c r="N123" s="105">
        <f>SUM(O77:O113,O52:O70,O32:O46,O20:O25,O9:O14)</f>
        <v>184.54065620542082</v>
      </c>
      <c r="O123" s="84"/>
      <c r="P123" s="93"/>
      <c r="Q123" s="86"/>
      <c r="R123" s="84"/>
      <c r="S123" s="93"/>
      <c r="V123" s="101" t="s">
        <v>482</v>
      </c>
      <c r="W123" s="105">
        <f>SUM(X77:X113,X52:X70,X32:X46,X20:X25,X9:X14)</f>
        <v>183.80055401662059</v>
      </c>
      <c r="X123" s="84"/>
      <c r="Y123" s="93"/>
      <c r="Z123" s="86"/>
      <c r="AA123" s="84"/>
      <c r="AB123" s="93"/>
      <c r="AC123" s="101"/>
      <c r="AE123" s="101" t="s">
        <v>482</v>
      </c>
      <c r="AF123" s="105">
        <f>SUM(AG77:AG113,AG52:AG70,AG32:AG46,AG20:AG25,AG9:AG14)</f>
        <v>187.68032601313118</v>
      </c>
      <c r="AG123" s="84"/>
      <c r="AH123" s="93"/>
      <c r="AI123" s="86"/>
      <c r="AJ123" s="84"/>
      <c r="AK123" s="93"/>
      <c r="AL123" s="119"/>
      <c r="AN123" s="101" t="s">
        <v>482</v>
      </c>
      <c r="AO123" s="105">
        <f>SUM(AP77:AP113,AP52:AP70,AP32:AP46,AP20:AP25,AP9:AP14)</f>
        <v>184.37329700272485</v>
      </c>
      <c r="AP123" s="84"/>
      <c r="AQ123" s="93"/>
      <c r="AR123" s="86"/>
      <c r="AS123" s="84"/>
      <c r="AT123" s="93"/>
    </row>
    <row r="124" spans="2:46" ht="21">
      <c r="B124" s="101" t="s">
        <v>480</v>
      </c>
      <c r="C124" s="102">
        <f>SUM(C115,C72,C48,C28,C16)</f>
        <v>237</v>
      </c>
      <c r="L124"/>
      <c r="M124" s="101" t="s">
        <v>480</v>
      </c>
      <c r="N124" s="102">
        <f>SUM(N115,N72,N48,N28,N16)</f>
        <v>237</v>
      </c>
      <c r="O124" s="84"/>
      <c r="P124" s="93"/>
      <c r="Q124" s="86"/>
      <c r="R124" s="84"/>
      <c r="S124" s="93"/>
      <c r="V124" s="101" t="s">
        <v>480</v>
      </c>
      <c r="W124" s="102">
        <f>SUM(W115,W72,W48,W28,W16)</f>
        <v>237</v>
      </c>
      <c r="X124" s="84"/>
      <c r="Y124" s="93"/>
      <c r="Z124" s="86"/>
      <c r="AA124" s="84"/>
      <c r="AB124" s="93"/>
      <c r="AC124" s="101"/>
      <c r="AE124" s="101" t="s">
        <v>480</v>
      </c>
      <c r="AF124" s="102">
        <f>SUM(AF115,AF72,AF48,AF28,AF16)</f>
        <v>237</v>
      </c>
      <c r="AG124" s="84"/>
      <c r="AH124" s="93"/>
      <c r="AI124" s="86"/>
      <c r="AJ124" s="84"/>
      <c r="AK124" s="93"/>
      <c r="AL124" s="118"/>
      <c r="AN124" s="101" t="s">
        <v>480</v>
      </c>
      <c r="AO124" s="102">
        <f>SUM(AO115,AO72,AO48,AO28,AO16)</f>
        <v>237</v>
      </c>
      <c r="AP124" s="84"/>
      <c r="AQ124" s="93"/>
      <c r="AR124" s="86"/>
      <c r="AS124" s="84"/>
      <c r="AT124" s="93"/>
    </row>
    <row r="125" spans="2:46">
      <c r="L125"/>
      <c r="O125" s="84"/>
      <c r="P125" s="93"/>
      <c r="Q125" s="86"/>
      <c r="R125" s="84"/>
      <c r="S125" s="93"/>
      <c r="X125" s="84"/>
      <c r="Y125" s="93"/>
      <c r="Z125" s="86"/>
      <c r="AA125" s="84"/>
      <c r="AB125" s="93"/>
      <c r="AG125" s="84"/>
      <c r="AH125" s="93"/>
      <c r="AI125" s="86"/>
      <c r="AJ125" s="84"/>
      <c r="AK125" s="93"/>
      <c r="AP125" s="84"/>
      <c r="AQ125" s="93"/>
      <c r="AR125" s="86"/>
      <c r="AS125" s="84"/>
      <c r="AT125" s="93"/>
    </row>
    <row r="126" spans="2:46">
      <c r="L126"/>
      <c r="O126" s="84"/>
      <c r="P126" s="93"/>
      <c r="Q126" s="86"/>
      <c r="R126" s="84"/>
      <c r="S126" s="93"/>
      <c r="X126" s="84"/>
      <c r="Y126" s="93"/>
      <c r="Z126" s="86"/>
      <c r="AA126" s="84"/>
      <c r="AB126" s="93"/>
      <c r="AG126" s="84"/>
      <c r="AH126" s="93"/>
      <c r="AI126" s="86"/>
      <c r="AJ126" s="84"/>
      <c r="AK126" s="93"/>
      <c r="AP126" s="84"/>
      <c r="AQ126" s="93"/>
      <c r="AR126" s="86"/>
      <c r="AS126" s="84"/>
      <c r="AT126" s="93"/>
    </row>
    <row r="127" spans="2:46">
      <c r="L127"/>
      <c r="O127" s="84"/>
      <c r="P127" s="93"/>
      <c r="Q127" s="86"/>
      <c r="R127" s="84"/>
      <c r="S127" s="93"/>
      <c r="X127" s="84"/>
      <c r="Y127" s="93"/>
      <c r="Z127" s="86"/>
      <c r="AA127" s="84"/>
      <c r="AB127" s="93"/>
      <c r="AG127" s="84"/>
      <c r="AH127" s="93"/>
      <c r="AI127" s="86"/>
      <c r="AJ127" s="84"/>
      <c r="AK127" s="93"/>
      <c r="AP127" s="84"/>
      <c r="AQ127" s="93"/>
      <c r="AR127" s="86"/>
      <c r="AS127" s="84"/>
      <c r="AT127" s="93"/>
    </row>
    <row r="128" spans="2:46">
      <c r="L128"/>
      <c r="O128" s="84"/>
      <c r="P128" s="93"/>
      <c r="Q128" s="86"/>
      <c r="R128" s="84"/>
      <c r="S128" s="93"/>
      <c r="X128" s="84"/>
      <c r="Y128" s="93"/>
      <c r="Z128" s="86"/>
      <c r="AA128" s="84"/>
      <c r="AB128" s="93"/>
      <c r="AG128" s="84"/>
      <c r="AH128" s="93"/>
      <c r="AI128" s="86"/>
      <c r="AJ128" s="84"/>
      <c r="AK128" s="93"/>
      <c r="AP128" s="84"/>
      <c r="AQ128" s="93"/>
      <c r="AR128" s="86"/>
      <c r="AS128" s="84"/>
      <c r="AT128" s="93"/>
    </row>
    <row r="129" spans="12:46">
      <c r="L129"/>
      <c r="O129" s="84"/>
      <c r="P129" s="93"/>
      <c r="Q129" s="86"/>
      <c r="R129" s="84"/>
      <c r="S129" s="93"/>
      <c r="X129" s="84"/>
      <c r="Y129" s="93"/>
      <c r="Z129" s="86"/>
      <c r="AA129" s="84"/>
      <c r="AB129" s="93"/>
      <c r="AG129" s="84"/>
      <c r="AH129" s="93"/>
      <c r="AI129" s="86"/>
      <c r="AJ129" s="84"/>
      <c r="AK129" s="93"/>
      <c r="AP129" s="84"/>
      <c r="AQ129" s="93"/>
      <c r="AR129" s="86"/>
      <c r="AS129" s="84"/>
      <c r="AT129" s="93"/>
    </row>
    <row r="130" spans="12:46">
      <c r="L130"/>
      <c r="O130" s="84"/>
      <c r="P130" s="93"/>
      <c r="Q130" s="86"/>
      <c r="R130" s="84"/>
      <c r="S130" s="93"/>
      <c r="X130" s="84"/>
      <c r="Y130" s="93"/>
      <c r="Z130" s="86"/>
      <c r="AA130" s="84"/>
      <c r="AB130" s="93"/>
      <c r="AG130" s="84"/>
      <c r="AH130" s="93"/>
      <c r="AI130" s="86"/>
      <c r="AJ130" s="84"/>
      <c r="AK130" s="93"/>
      <c r="AP130" s="84"/>
      <c r="AQ130" s="93"/>
      <c r="AR130" s="86"/>
      <c r="AS130" s="84"/>
      <c r="AT130" s="93"/>
    </row>
    <row r="131" spans="12:46">
      <c r="L131"/>
      <c r="O131" s="84"/>
      <c r="P131" s="93"/>
      <c r="Q131" s="86"/>
      <c r="R131" s="84"/>
      <c r="S131" s="93"/>
      <c r="X131" s="84"/>
      <c r="Y131" s="93"/>
      <c r="Z131" s="86"/>
      <c r="AA131" s="84"/>
      <c r="AB131" s="93"/>
      <c r="AG131" s="84"/>
      <c r="AH131" s="93"/>
      <c r="AI131" s="86"/>
      <c r="AJ131" s="84"/>
      <c r="AK131" s="93"/>
      <c r="AP131" s="84"/>
      <c r="AQ131" s="93"/>
      <c r="AR131" s="86"/>
      <c r="AS131" s="84"/>
      <c r="AT131" s="93"/>
    </row>
    <row r="132" spans="12:46">
      <c r="L132"/>
      <c r="O132" s="84"/>
      <c r="P132" s="93"/>
      <c r="Q132" s="86"/>
      <c r="R132" s="84"/>
      <c r="S132" s="93"/>
      <c r="X132" s="84"/>
      <c r="Y132" s="93"/>
      <c r="Z132" s="86"/>
      <c r="AA132" s="84"/>
      <c r="AB132" s="93"/>
      <c r="AG132" s="84"/>
      <c r="AH132" s="93"/>
      <c r="AI132" s="86"/>
      <c r="AJ132" s="84"/>
      <c r="AK132" s="93"/>
      <c r="AP132" s="84"/>
      <c r="AQ132" s="93"/>
      <c r="AR132" s="86"/>
      <c r="AS132" s="84"/>
      <c r="AT132" s="93"/>
    </row>
    <row r="133" spans="12:46">
      <c r="L133"/>
      <c r="O133" s="84"/>
      <c r="P133" s="93"/>
      <c r="Q133" s="86"/>
      <c r="R133" s="84"/>
      <c r="S133" s="93"/>
      <c r="X133" s="84"/>
      <c r="Y133" s="93"/>
      <c r="Z133" s="86"/>
      <c r="AA133" s="84"/>
      <c r="AB133" s="93"/>
      <c r="AG133" s="84"/>
      <c r="AH133" s="93"/>
      <c r="AI133" s="86"/>
      <c r="AJ133" s="84"/>
      <c r="AK133" s="93"/>
      <c r="AP133" s="84"/>
      <c r="AQ133" s="93"/>
      <c r="AR133" s="86"/>
      <c r="AS133" s="84"/>
      <c r="AT133" s="93"/>
    </row>
    <row r="134" spans="12:46">
      <c r="L134"/>
      <c r="O134" s="84"/>
      <c r="P134" s="93"/>
      <c r="Q134" s="86"/>
      <c r="R134" s="84"/>
      <c r="S134" s="93"/>
      <c r="X134" s="84"/>
      <c r="Y134" s="93"/>
      <c r="Z134" s="86"/>
      <c r="AA134" s="84"/>
      <c r="AB134" s="93"/>
      <c r="AG134" s="84"/>
      <c r="AH134" s="93"/>
      <c r="AI134" s="86"/>
      <c r="AJ134" s="84"/>
      <c r="AK134" s="93"/>
      <c r="AP134" s="84"/>
      <c r="AQ134" s="93"/>
      <c r="AR134" s="86"/>
      <c r="AS134" s="84"/>
      <c r="AT134" s="93"/>
    </row>
  </sheetData>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CEE9A-A3B2-4501-B0CB-43BF523DD139}">
  <dimension ref="A1:AJ103"/>
  <sheetViews>
    <sheetView workbookViewId="0">
      <selection activeCell="P14" sqref="P14"/>
    </sheetView>
  </sheetViews>
  <sheetFormatPr baseColWidth="10" defaultColWidth="11.42578125" defaultRowHeight="15"/>
  <cols>
    <col min="16" max="16" width="11.42578125" style="66"/>
    <col min="17" max="17" width="28" style="53" customWidth="1"/>
    <col min="18" max="18" width="178.28515625" bestFit="1" customWidth="1"/>
    <col min="19" max="19" width="21" bestFit="1" customWidth="1"/>
  </cols>
  <sheetData>
    <row r="1" spans="1:36" ht="23.25">
      <c r="B1" s="15" t="s">
        <v>0</v>
      </c>
      <c r="D1" s="15"/>
      <c r="F1" s="15"/>
      <c r="H1" s="15"/>
      <c r="J1" s="15"/>
      <c r="L1" s="15"/>
      <c r="N1" s="15"/>
      <c r="P1" s="68"/>
      <c r="Q1" s="52" t="s">
        <v>414</v>
      </c>
      <c r="R1" s="15"/>
      <c r="S1" s="42" t="s">
        <v>417</v>
      </c>
      <c r="T1" s="15"/>
      <c r="V1" s="15"/>
      <c r="X1" s="15"/>
      <c r="Z1" s="15"/>
      <c r="AB1" s="15"/>
      <c r="AD1" s="15"/>
      <c r="AF1" s="15"/>
      <c r="AH1" s="15"/>
      <c r="AJ1" s="15"/>
    </row>
    <row r="3" spans="1:36" ht="21">
      <c r="B3" s="50"/>
      <c r="C3" s="19" t="s">
        <v>2</v>
      </c>
    </row>
    <row r="4" spans="1:36" s="9" customFormat="1" ht="18.75">
      <c r="B4" s="13" t="s">
        <v>3</v>
      </c>
      <c r="C4" s="14" t="s">
        <v>4</v>
      </c>
      <c r="P4" s="69"/>
      <c r="Q4" s="54"/>
      <c r="R4" s="32" t="s">
        <v>419</v>
      </c>
      <c r="S4" s="9" t="s">
        <v>420</v>
      </c>
    </row>
    <row r="5" spans="1:36" ht="18.75">
      <c r="B5" s="1" t="s">
        <v>5</v>
      </c>
      <c r="C5" s="2" t="s">
        <v>6</v>
      </c>
      <c r="R5" s="30" t="s">
        <v>637</v>
      </c>
      <c r="S5" t="s">
        <v>420</v>
      </c>
    </row>
    <row r="6" spans="1:36" ht="18.75">
      <c r="B6" s="1"/>
      <c r="C6" s="2"/>
    </row>
    <row r="7" spans="1:36" ht="21">
      <c r="C7" s="19" t="s">
        <v>7</v>
      </c>
    </row>
    <row r="8" spans="1:36" s="9" customFormat="1" ht="18.75">
      <c r="B8" s="48" t="s">
        <v>8</v>
      </c>
      <c r="C8" s="14" t="s">
        <v>9</v>
      </c>
      <c r="P8" s="69">
        <v>3</v>
      </c>
      <c r="Q8" s="54">
        <v>3</v>
      </c>
      <c r="R8" s="32" t="s">
        <v>522</v>
      </c>
      <c r="S8" s="9" t="s">
        <v>422</v>
      </c>
      <c r="Z8" s="27"/>
    </row>
    <row r="9" spans="1:36" ht="18.75">
      <c r="B9" s="1" t="s">
        <v>10</v>
      </c>
      <c r="C9" s="2" t="s">
        <v>11</v>
      </c>
      <c r="P9" s="66">
        <v>0</v>
      </c>
      <c r="Q9" s="53" t="s">
        <v>423</v>
      </c>
      <c r="R9" s="60" t="s">
        <v>638</v>
      </c>
      <c r="S9" t="s">
        <v>485</v>
      </c>
    </row>
    <row r="10" spans="1:36" ht="18.75">
      <c r="B10" s="1" t="s">
        <v>12</v>
      </c>
      <c r="C10" s="2" t="s">
        <v>13</v>
      </c>
      <c r="P10" s="66">
        <v>3</v>
      </c>
      <c r="Q10" s="53" t="s">
        <v>425</v>
      </c>
      <c r="R10" s="51" t="s">
        <v>639</v>
      </c>
      <c r="S10" t="s">
        <v>640</v>
      </c>
    </row>
    <row r="11" spans="1:36" ht="18.75">
      <c r="B11" s="1" t="s">
        <v>14</v>
      </c>
      <c r="C11" s="2" t="s">
        <v>15</v>
      </c>
      <c r="P11" s="66">
        <v>3</v>
      </c>
      <c r="Q11" s="53" t="s">
        <v>425</v>
      </c>
      <c r="R11" s="30"/>
      <c r="S11" t="s">
        <v>485</v>
      </c>
    </row>
    <row r="12" spans="1:36" ht="18.75">
      <c r="B12" s="1" t="s">
        <v>16</v>
      </c>
      <c r="C12" s="2" t="s">
        <v>17</v>
      </c>
      <c r="P12" s="66">
        <v>3</v>
      </c>
      <c r="Q12" s="53" t="s">
        <v>425</v>
      </c>
      <c r="R12" s="30"/>
      <c r="S12" t="s">
        <v>485</v>
      </c>
    </row>
    <row r="13" spans="1:36" ht="18.75">
      <c r="A13" s="17"/>
      <c r="B13" s="1" t="s">
        <v>18</v>
      </c>
      <c r="C13" s="2" t="s">
        <v>19</v>
      </c>
      <c r="P13" s="66">
        <v>3</v>
      </c>
      <c r="Q13" s="53" t="s">
        <v>425</v>
      </c>
      <c r="R13" s="30"/>
      <c r="S13" t="s">
        <v>485</v>
      </c>
    </row>
    <row r="14" spans="1:36" ht="18.75">
      <c r="B14" s="1"/>
      <c r="C14" s="2"/>
      <c r="P14" s="71"/>
      <c r="R14" s="30"/>
    </row>
    <row r="15" spans="1:36" s="7" customFormat="1" ht="21">
      <c r="A15"/>
      <c r="C15" s="18" t="s">
        <v>20</v>
      </c>
      <c r="P15" s="70"/>
      <c r="Q15" s="53"/>
    </row>
    <row r="16" spans="1:36" s="9" customFormat="1" ht="18.75">
      <c r="B16" s="13" t="s">
        <v>21</v>
      </c>
      <c r="C16" s="14" t="s">
        <v>351</v>
      </c>
      <c r="P16" s="66">
        <v>2</v>
      </c>
      <c r="Q16" s="54">
        <v>147</v>
      </c>
      <c r="R16" s="30"/>
    </row>
    <row r="17" spans="2:19" ht="18.75">
      <c r="B17" s="1" t="s">
        <v>23</v>
      </c>
      <c r="C17" s="2" t="s">
        <v>353</v>
      </c>
      <c r="P17" s="66">
        <v>1</v>
      </c>
      <c r="Q17" s="53">
        <v>1</v>
      </c>
      <c r="R17" s="30"/>
    </row>
    <row r="18" spans="2:19" ht="18.75">
      <c r="B18" s="1" t="s">
        <v>25</v>
      </c>
      <c r="C18" s="2" t="s">
        <v>355</v>
      </c>
      <c r="P18" s="66">
        <v>3</v>
      </c>
      <c r="Q18" s="53">
        <v>2370</v>
      </c>
      <c r="R18" s="30"/>
    </row>
    <row r="19" spans="2:19" ht="18.75">
      <c r="B19" s="1" t="s">
        <v>27</v>
      </c>
      <c r="C19" s="2" t="s">
        <v>357</v>
      </c>
      <c r="P19" s="66">
        <v>2</v>
      </c>
      <c r="Q19" s="53">
        <v>31489</v>
      </c>
    </row>
    <row r="20" spans="2:19" ht="18.75">
      <c r="B20" s="1" t="s">
        <v>29</v>
      </c>
      <c r="C20" s="2" t="s">
        <v>358</v>
      </c>
      <c r="P20" s="66">
        <v>1</v>
      </c>
      <c r="Q20" s="53">
        <v>1</v>
      </c>
    </row>
    <row r="21" spans="2:19" ht="18.75">
      <c r="B21" s="1" t="s">
        <v>31</v>
      </c>
      <c r="C21" s="2" t="s">
        <v>359</v>
      </c>
      <c r="P21" s="66">
        <v>2</v>
      </c>
      <c r="Q21" s="53">
        <v>962</v>
      </c>
    </row>
    <row r="22" spans="2:19" ht="18.75">
      <c r="B22" s="1" t="s">
        <v>33</v>
      </c>
      <c r="C22" s="2" t="s">
        <v>360</v>
      </c>
      <c r="Q22" s="53">
        <v>1406</v>
      </c>
    </row>
    <row r="23" spans="2:19">
      <c r="P23" s="82"/>
    </row>
    <row r="24" spans="2:19" ht="21">
      <c r="C24" s="19" t="s">
        <v>35</v>
      </c>
    </row>
    <row r="25" spans="2:19" s="9" customFormat="1" ht="18.75">
      <c r="B25" s="13" t="s">
        <v>36</v>
      </c>
      <c r="C25" s="14" t="s">
        <v>37</v>
      </c>
      <c r="P25" s="69">
        <v>3</v>
      </c>
      <c r="Q25" s="54" t="s">
        <v>423</v>
      </c>
      <c r="R25" s="32" t="s">
        <v>641</v>
      </c>
      <c r="S25" s="9" t="s">
        <v>485</v>
      </c>
    </row>
    <row r="26" spans="2:19" ht="18.75">
      <c r="B26" s="49" t="s">
        <v>38</v>
      </c>
      <c r="C26" s="2" t="s">
        <v>39</v>
      </c>
      <c r="P26" s="66">
        <v>3</v>
      </c>
      <c r="Q26" s="53">
        <v>3</v>
      </c>
      <c r="R26" t="s">
        <v>642</v>
      </c>
      <c r="S26" t="s">
        <v>490</v>
      </c>
    </row>
    <row r="27" spans="2:19" ht="18.75">
      <c r="B27" s="49" t="s">
        <v>40</v>
      </c>
      <c r="C27" s="2" t="s">
        <v>41</v>
      </c>
      <c r="P27" s="66">
        <v>2</v>
      </c>
      <c r="Q27" s="53">
        <v>2</v>
      </c>
      <c r="R27" s="30" t="s">
        <v>643</v>
      </c>
      <c r="S27" t="s">
        <v>490</v>
      </c>
    </row>
    <row r="28" spans="2:19" ht="18.75">
      <c r="B28" s="49" t="s">
        <v>42</v>
      </c>
      <c r="C28" s="2" t="s">
        <v>43</v>
      </c>
      <c r="P28" s="66">
        <v>0</v>
      </c>
      <c r="Q28" s="53">
        <v>0</v>
      </c>
      <c r="R28" s="30" t="s">
        <v>644</v>
      </c>
    </row>
    <row r="29" spans="2:19" ht="18.75">
      <c r="B29" s="49" t="s">
        <v>44</v>
      </c>
      <c r="C29" s="2" t="s">
        <v>45</v>
      </c>
      <c r="P29" s="66">
        <v>0</v>
      </c>
      <c r="Q29" s="53">
        <v>0</v>
      </c>
      <c r="R29" s="30" t="s">
        <v>644</v>
      </c>
    </row>
    <row r="30" spans="2:19" ht="18.75">
      <c r="B30" s="49" t="s">
        <v>46</v>
      </c>
      <c r="C30" s="2" t="s">
        <v>47</v>
      </c>
      <c r="P30" s="66">
        <v>0</v>
      </c>
      <c r="Q30" s="53">
        <v>0</v>
      </c>
      <c r="R30" s="33" t="s">
        <v>573</v>
      </c>
      <c r="S30" t="s">
        <v>485</v>
      </c>
    </row>
    <row r="31" spans="2:19" ht="18.75">
      <c r="B31" s="1" t="s">
        <v>48</v>
      </c>
      <c r="C31" s="2" t="s">
        <v>49</v>
      </c>
      <c r="P31" s="66">
        <v>0</v>
      </c>
      <c r="Q31" s="53" t="s">
        <v>425</v>
      </c>
      <c r="R31" s="30"/>
      <c r="S31" t="s">
        <v>485</v>
      </c>
    </row>
    <row r="32" spans="2:19" ht="18.75">
      <c r="B32" s="1" t="s">
        <v>50</v>
      </c>
      <c r="C32" s="2" t="s">
        <v>51</v>
      </c>
      <c r="Q32" s="53">
        <v>11</v>
      </c>
      <c r="R32" s="30" t="s">
        <v>575</v>
      </c>
      <c r="S32" t="s">
        <v>485</v>
      </c>
    </row>
    <row r="33" spans="2:29" ht="18.75">
      <c r="B33" s="1" t="s">
        <v>52</v>
      </c>
      <c r="C33" s="2" t="s">
        <v>53</v>
      </c>
      <c r="P33" s="66">
        <v>3</v>
      </c>
      <c r="Q33" s="55">
        <v>1.36</v>
      </c>
      <c r="R33" s="30" t="s">
        <v>645</v>
      </c>
      <c r="S33" t="s">
        <v>485</v>
      </c>
      <c r="U33" t="s">
        <v>498</v>
      </c>
    </row>
    <row r="34" spans="2:29" ht="18.75">
      <c r="B34" s="1" t="s">
        <v>54</v>
      </c>
      <c r="C34" s="2" t="s">
        <v>55</v>
      </c>
      <c r="P34" s="66">
        <v>3</v>
      </c>
      <c r="Q34" s="53">
        <v>1</v>
      </c>
      <c r="S34" t="s">
        <v>485</v>
      </c>
      <c r="U34" t="s">
        <v>499</v>
      </c>
    </row>
    <row r="35" spans="2:29" ht="18.75">
      <c r="B35" s="1" t="s">
        <v>56</v>
      </c>
      <c r="C35" s="2" t="s">
        <v>57</v>
      </c>
      <c r="P35" s="66">
        <v>0</v>
      </c>
      <c r="Q35" s="53" t="s">
        <v>500</v>
      </c>
      <c r="R35" s="30"/>
      <c r="S35" t="s">
        <v>485</v>
      </c>
      <c r="U35" t="s">
        <v>498</v>
      </c>
    </row>
    <row r="36" spans="2:29" ht="18.75">
      <c r="B36" s="1" t="s">
        <v>58</v>
      </c>
      <c r="C36" s="2" t="s">
        <v>59</v>
      </c>
      <c r="P36" s="66">
        <v>0</v>
      </c>
      <c r="Q36" s="53" t="s">
        <v>646</v>
      </c>
      <c r="R36" s="30" t="s">
        <v>577</v>
      </c>
      <c r="S36" t="s">
        <v>485</v>
      </c>
      <c r="T36" t="s">
        <v>430</v>
      </c>
      <c r="U36" t="s">
        <v>503</v>
      </c>
    </row>
    <row r="37" spans="2:29" ht="18.75">
      <c r="B37" s="1" t="s">
        <v>60</v>
      </c>
      <c r="C37" s="2" t="s">
        <v>61</v>
      </c>
      <c r="P37" s="66">
        <v>3</v>
      </c>
      <c r="Q37" s="53" t="s">
        <v>647</v>
      </c>
      <c r="R37" s="30" t="s">
        <v>577</v>
      </c>
      <c r="S37" t="s">
        <v>485</v>
      </c>
      <c r="T37" t="s">
        <v>431</v>
      </c>
      <c r="U37" t="s">
        <v>505</v>
      </c>
    </row>
    <row r="38" spans="2:29" ht="18.75">
      <c r="B38" s="1" t="s">
        <v>62</v>
      </c>
      <c r="C38" s="2" t="s">
        <v>63</v>
      </c>
      <c r="P38" s="66">
        <v>0</v>
      </c>
      <c r="Q38" s="53">
        <v>0.63</v>
      </c>
      <c r="R38" s="30" t="s">
        <v>648</v>
      </c>
      <c r="S38" t="s">
        <v>485</v>
      </c>
      <c r="U38" t="s">
        <v>508</v>
      </c>
    </row>
    <row r="39" spans="2:29" ht="18.75">
      <c r="B39" s="1" t="s">
        <v>64</v>
      </c>
      <c r="C39" s="2" t="s">
        <v>65</v>
      </c>
      <c r="P39" s="66">
        <v>0</v>
      </c>
      <c r="Q39" s="53">
        <v>0.25</v>
      </c>
      <c r="R39" s="30" t="s">
        <v>649</v>
      </c>
      <c r="S39" t="s">
        <v>485</v>
      </c>
      <c r="T39" t="s">
        <v>433</v>
      </c>
      <c r="U39" t="s">
        <v>510</v>
      </c>
    </row>
    <row r="40" spans="2:29" ht="18.75">
      <c r="B40" s="1"/>
      <c r="C40" s="2"/>
      <c r="P40" s="71"/>
    </row>
    <row r="41" spans="2:29" s="7" customFormat="1" ht="21">
      <c r="C41" s="18" t="s">
        <v>66</v>
      </c>
      <c r="P41" s="67"/>
      <c r="Q41" s="56"/>
    </row>
    <row r="42" spans="2:29" ht="18.75">
      <c r="B42" s="1" t="s">
        <v>67</v>
      </c>
      <c r="C42" s="2" t="s">
        <v>68</v>
      </c>
      <c r="P42" s="66">
        <v>3</v>
      </c>
      <c r="Q42" s="53" t="s">
        <v>423</v>
      </c>
      <c r="R42" s="30"/>
      <c r="S42" t="s">
        <v>422</v>
      </c>
    </row>
    <row r="43" spans="2:29" ht="18.75">
      <c r="B43" s="1" t="s">
        <v>69</v>
      </c>
      <c r="C43" s="2" t="s">
        <v>70</v>
      </c>
      <c r="P43" s="66">
        <v>0</v>
      </c>
      <c r="Q43" s="53" t="s">
        <v>425</v>
      </c>
      <c r="S43" t="s">
        <v>422</v>
      </c>
    </row>
    <row r="44" spans="2:29" ht="18.75">
      <c r="B44" s="49" t="s">
        <v>71</v>
      </c>
      <c r="C44" s="2" t="s">
        <v>72</v>
      </c>
      <c r="P44" s="66">
        <v>3</v>
      </c>
      <c r="Q44" s="53">
        <v>3</v>
      </c>
      <c r="R44" t="s">
        <v>650</v>
      </c>
      <c r="S44" t="s">
        <v>422</v>
      </c>
    </row>
    <row r="45" spans="2:29" ht="18.75">
      <c r="B45" s="1" t="s">
        <v>73</v>
      </c>
      <c r="C45" s="2" t="s">
        <v>74</v>
      </c>
      <c r="P45" s="66">
        <v>3</v>
      </c>
      <c r="Q45" s="53" t="s">
        <v>423</v>
      </c>
      <c r="R45" t="s">
        <v>580</v>
      </c>
      <c r="S45" t="s">
        <v>422</v>
      </c>
    </row>
    <row r="46" spans="2:29" ht="18.75">
      <c r="B46" s="49" t="s">
        <v>75</v>
      </c>
      <c r="C46" s="2" t="s">
        <v>76</v>
      </c>
      <c r="P46" s="66">
        <v>2</v>
      </c>
      <c r="Q46" s="53" t="s">
        <v>425</v>
      </c>
      <c r="S46" t="s">
        <v>422</v>
      </c>
      <c r="AC46" s="28"/>
    </row>
    <row r="47" spans="2:29" ht="18.75">
      <c r="B47" s="1" t="s">
        <v>77</v>
      </c>
      <c r="C47" s="2" t="s">
        <v>78</v>
      </c>
      <c r="P47" s="66">
        <v>3</v>
      </c>
      <c r="Q47" s="53">
        <v>3</v>
      </c>
      <c r="R47" t="s">
        <v>651</v>
      </c>
      <c r="S47" t="s">
        <v>422</v>
      </c>
    </row>
    <row r="48" spans="2:29" ht="18.75">
      <c r="B48" s="49" t="s">
        <v>79</v>
      </c>
      <c r="C48" s="2" t="s">
        <v>80</v>
      </c>
      <c r="P48" s="66">
        <v>0</v>
      </c>
      <c r="Q48" s="53">
        <v>0</v>
      </c>
      <c r="S48" t="s">
        <v>422</v>
      </c>
    </row>
    <row r="49" spans="2:19" ht="18.75">
      <c r="B49" s="49" t="s">
        <v>81</v>
      </c>
      <c r="C49" s="2" t="s">
        <v>82</v>
      </c>
      <c r="P49" s="66">
        <v>0</v>
      </c>
      <c r="R49" t="s">
        <v>512</v>
      </c>
      <c r="S49" t="s">
        <v>422</v>
      </c>
    </row>
    <row r="50" spans="2:19" ht="18.75">
      <c r="B50" s="49" t="s">
        <v>83</v>
      </c>
      <c r="C50" s="2" t="s">
        <v>84</v>
      </c>
      <c r="P50" s="66">
        <v>3</v>
      </c>
      <c r="Q50" s="53">
        <v>3</v>
      </c>
      <c r="R50" t="s">
        <v>652</v>
      </c>
      <c r="S50" t="s">
        <v>422</v>
      </c>
    </row>
    <row r="51" spans="2:19" ht="18.75">
      <c r="B51" s="1" t="s">
        <v>85</v>
      </c>
      <c r="C51" s="2" t="s">
        <v>86</v>
      </c>
      <c r="P51" s="66">
        <v>0</v>
      </c>
      <c r="R51" t="s">
        <v>512</v>
      </c>
      <c r="S51" t="s">
        <v>422</v>
      </c>
    </row>
    <row r="52" spans="2:19" ht="18.75">
      <c r="B52" s="1" t="s">
        <v>87</v>
      </c>
      <c r="C52" s="2" t="s">
        <v>88</v>
      </c>
      <c r="P52" s="66">
        <v>1</v>
      </c>
      <c r="Q52" s="53">
        <v>0</v>
      </c>
      <c r="R52" t="s">
        <v>653</v>
      </c>
      <c r="S52" t="s">
        <v>422</v>
      </c>
    </row>
    <row r="53" spans="2:19" ht="18.75">
      <c r="B53" s="1" t="s">
        <v>89</v>
      </c>
      <c r="C53" s="2" t="s">
        <v>90</v>
      </c>
      <c r="P53" s="66">
        <v>1</v>
      </c>
      <c r="Q53" s="53">
        <v>0</v>
      </c>
      <c r="R53" t="s">
        <v>653</v>
      </c>
      <c r="S53" t="s">
        <v>422</v>
      </c>
    </row>
    <row r="54" spans="2:19" ht="18.75">
      <c r="B54" s="1" t="s">
        <v>91</v>
      </c>
      <c r="C54" s="2" t="s">
        <v>92</v>
      </c>
      <c r="P54" s="66">
        <v>1</v>
      </c>
      <c r="Q54" s="53">
        <v>0</v>
      </c>
      <c r="R54" t="s">
        <v>653</v>
      </c>
      <c r="S54" t="s">
        <v>422</v>
      </c>
    </row>
    <row r="55" spans="2:19" ht="18.75">
      <c r="B55" s="1" t="s">
        <v>93</v>
      </c>
      <c r="C55" s="2" t="s">
        <v>94</v>
      </c>
      <c r="P55" s="66">
        <v>0</v>
      </c>
      <c r="Q55" s="53">
        <v>0</v>
      </c>
      <c r="S55" t="s">
        <v>422</v>
      </c>
    </row>
    <row r="56" spans="2:19" ht="18.75">
      <c r="B56" s="1" t="s">
        <v>95</v>
      </c>
      <c r="C56" s="2" t="s">
        <v>96</v>
      </c>
      <c r="P56" s="66">
        <v>1</v>
      </c>
      <c r="Q56" s="53">
        <v>0</v>
      </c>
      <c r="R56" t="s">
        <v>653</v>
      </c>
      <c r="S56" t="s">
        <v>422</v>
      </c>
    </row>
    <row r="57" spans="2:19" ht="18.75">
      <c r="B57" s="1" t="s">
        <v>97</v>
      </c>
      <c r="C57" s="2" t="s">
        <v>98</v>
      </c>
      <c r="P57" s="66">
        <v>0</v>
      </c>
      <c r="Q57" s="53">
        <v>0</v>
      </c>
      <c r="S57" t="s">
        <v>422</v>
      </c>
    </row>
    <row r="58" spans="2:19" ht="18.75">
      <c r="B58" s="49" t="s">
        <v>99</v>
      </c>
      <c r="C58" s="2" t="s">
        <v>100</v>
      </c>
      <c r="P58" s="66">
        <v>0</v>
      </c>
      <c r="R58" t="s">
        <v>512</v>
      </c>
      <c r="S58" t="s">
        <v>422</v>
      </c>
    </row>
    <row r="59" spans="2:19" ht="18.75">
      <c r="B59" s="49" t="s">
        <v>101</v>
      </c>
      <c r="C59" s="2" t="s">
        <v>102</v>
      </c>
      <c r="P59" s="66">
        <v>3</v>
      </c>
      <c r="Q59" s="53">
        <v>3</v>
      </c>
      <c r="R59" t="s">
        <v>654</v>
      </c>
      <c r="S59" t="s">
        <v>422</v>
      </c>
    </row>
    <row r="60" spans="2:19" ht="18.75">
      <c r="B60" s="49" t="s">
        <v>103</v>
      </c>
      <c r="C60" s="2" t="s">
        <v>104</v>
      </c>
      <c r="P60" s="66">
        <v>0</v>
      </c>
      <c r="Q60" s="53">
        <v>0</v>
      </c>
      <c r="R60" t="s">
        <v>573</v>
      </c>
      <c r="S60" t="s">
        <v>422</v>
      </c>
    </row>
    <row r="61" spans="2:19">
      <c r="P61" s="71"/>
    </row>
    <row r="64" spans="2:19" s="7" customFormat="1" ht="21">
      <c r="C64" s="18" t="s">
        <v>105</v>
      </c>
      <c r="P64" s="67"/>
      <c r="Q64" s="56"/>
    </row>
    <row r="65" spans="1:19" ht="18.75">
      <c r="A65" s="9"/>
      <c r="B65" s="1" t="s">
        <v>106</v>
      </c>
      <c r="C65" s="35" t="s">
        <v>107</v>
      </c>
      <c r="F65" s="40"/>
      <c r="G65" s="40"/>
      <c r="H65" s="40"/>
      <c r="I65" s="40"/>
      <c r="J65" s="40"/>
      <c r="K65" s="40"/>
      <c r="L65" s="40"/>
      <c r="M65" s="40"/>
      <c r="Q65" s="53" t="s">
        <v>425</v>
      </c>
      <c r="R65" s="29"/>
      <c r="S65" t="s">
        <v>422</v>
      </c>
    </row>
    <row r="66" spans="1:19" ht="18.75">
      <c r="B66" s="49" t="s">
        <v>108</v>
      </c>
      <c r="C66" s="35" t="s">
        <v>109</v>
      </c>
      <c r="F66" s="40"/>
      <c r="G66" s="40"/>
      <c r="H66" s="40"/>
      <c r="I66" s="40"/>
      <c r="J66" s="40"/>
      <c r="K66" s="40"/>
      <c r="L66" s="40"/>
      <c r="M66" s="40"/>
      <c r="R66" t="s">
        <v>432</v>
      </c>
    </row>
    <row r="67" spans="1:19" ht="18.75">
      <c r="B67" s="49" t="s">
        <v>110</v>
      </c>
      <c r="C67" s="35" t="s">
        <v>111</v>
      </c>
      <c r="F67" s="40"/>
      <c r="G67" s="40"/>
      <c r="H67" s="40"/>
      <c r="I67" s="40"/>
      <c r="J67" s="40"/>
      <c r="K67" s="40"/>
      <c r="L67" s="40"/>
      <c r="M67" s="40"/>
      <c r="P67" s="66">
        <v>2</v>
      </c>
      <c r="Q67" s="53">
        <v>2</v>
      </c>
      <c r="R67" s="29" t="s">
        <v>655</v>
      </c>
      <c r="S67" t="s">
        <v>422</v>
      </c>
    </row>
    <row r="68" spans="1:19" ht="18.75">
      <c r="B68" s="1" t="s">
        <v>112</v>
      </c>
      <c r="C68" s="35" t="s">
        <v>113</v>
      </c>
      <c r="D68" s="34"/>
      <c r="E68" s="34"/>
      <c r="F68" s="40"/>
      <c r="G68" s="40"/>
      <c r="H68" s="40"/>
      <c r="I68" s="40"/>
      <c r="J68" s="40"/>
      <c r="K68" s="40"/>
      <c r="L68" s="40"/>
      <c r="M68" s="40"/>
      <c r="P68" s="66">
        <v>0</v>
      </c>
      <c r="Q68" s="53" t="s">
        <v>423</v>
      </c>
      <c r="R68" s="29"/>
      <c r="S68" t="s">
        <v>422</v>
      </c>
    </row>
    <row r="69" spans="1:19" ht="18.75">
      <c r="B69" s="1" t="s">
        <v>114</v>
      </c>
      <c r="C69" s="35" t="s">
        <v>115</v>
      </c>
      <c r="D69" s="34"/>
      <c r="E69" s="34"/>
      <c r="F69" s="40"/>
      <c r="G69" s="40"/>
      <c r="H69" s="40"/>
      <c r="I69" s="40"/>
      <c r="J69" s="40"/>
      <c r="K69" s="40"/>
      <c r="L69" s="40"/>
      <c r="M69" s="40"/>
      <c r="S69" t="s">
        <v>422</v>
      </c>
    </row>
    <row r="70" spans="1:19" ht="18.75">
      <c r="B70" s="1" t="s">
        <v>116</v>
      </c>
      <c r="C70" s="35" t="s">
        <v>117</v>
      </c>
      <c r="D70" s="34"/>
      <c r="E70" s="34"/>
      <c r="F70" s="40"/>
      <c r="G70" s="40"/>
      <c r="H70" s="40"/>
      <c r="I70" s="40"/>
      <c r="J70" s="40"/>
      <c r="K70" s="40"/>
      <c r="L70" s="40"/>
      <c r="M70" s="40"/>
      <c r="S70" t="s">
        <v>422</v>
      </c>
    </row>
    <row r="71" spans="1:19" ht="18.75">
      <c r="B71" s="1" t="s">
        <v>118</v>
      </c>
      <c r="C71" s="35" t="s">
        <v>119</v>
      </c>
      <c r="D71" s="34"/>
      <c r="E71" s="34"/>
      <c r="F71" s="40"/>
      <c r="G71" s="40"/>
      <c r="H71" s="40"/>
      <c r="I71" s="40"/>
      <c r="J71" s="40"/>
      <c r="K71" s="40"/>
      <c r="L71" s="40"/>
      <c r="M71" s="40"/>
      <c r="P71" s="66">
        <v>3</v>
      </c>
      <c r="Q71" s="53" t="s">
        <v>423</v>
      </c>
      <c r="R71" s="29"/>
      <c r="S71" t="s">
        <v>422</v>
      </c>
    </row>
    <row r="72" spans="1:19" ht="18.75">
      <c r="B72" s="1" t="s">
        <v>120</v>
      </c>
      <c r="C72" s="35" t="s">
        <v>121</v>
      </c>
      <c r="D72" s="34"/>
      <c r="E72" s="34"/>
      <c r="F72" s="40"/>
      <c r="G72" s="40"/>
      <c r="H72" s="40"/>
      <c r="I72" s="40"/>
      <c r="J72" s="40"/>
      <c r="K72" s="40"/>
      <c r="L72" s="40"/>
      <c r="M72" s="40"/>
      <c r="R72" t="s">
        <v>432</v>
      </c>
      <c r="S72" t="s">
        <v>422</v>
      </c>
    </row>
    <row r="73" spans="1:19" ht="18.75">
      <c r="B73" s="1" t="s">
        <v>122</v>
      </c>
      <c r="C73" s="35" t="s">
        <v>123</v>
      </c>
      <c r="D73" s="34"/>
      <c r="E73" s="34"/>
      <c r="F73" s="40"/>
      <c r="G73" s="40"/>
      <c r="H73" s="40"/>
      <c r="I73" s="40"/>
      <c r="J73" s="40"/>
      <c r="K73" s="40"/>
      <c r="L73" s="40"/>
      <c r="M73" s="40"/>
      <c r="P73" s="66">
        <v>0</v>
      </c>
      <c r="Q73" s="53" t="s">
        <v>423</v>
      </c>
      <c r="R73" s="29"/>
      <c r="S73" t="s">
        <v>422</v>
      </c>
    </row>
    <row r="74" spans="1:19" ht="18.75">
      <c r="B74" s="1" t="s">
        <v>124</v>
      </c>
      <c r="C74" s="35" t="s">
        <v>125</v>
      </c>
      <c r="D74" s="34"/>
      <c r="E74" s="34"/>
      <c r="F74" s="40"/>
      <c r="G74" s="40"/>
      <c r="H74" s="40"/>
      <c r="I74" s="40"/>
      <c r="J74" s="40"/>
      <c r="K74" s="40"/>
      <c r="L74" s="40"/>
      <c r="M74" s="40"/>
      <c r="P74" s="66">
        <v>0</v>
      </c>
      <c r="Q74" s="53" t="s">
        <v>423</v>
      </c>
      <c r="R74" s="29"/>
      <c r="S74" t="s">
        <v>422</v>
      </c>
    </row>
    <row r="75" spans="1:19" ht="18.75">
      <c r="B75" s="1" t="s">
        <v>126</v>
      </c>
      <c r="C75" s="35" t="s">
        <v>127</v>
      </c>
      <c r="F75" s="40"/>
      <c r="G75" s="40"/>
      <c r="H75" s="40"/>
      <c r="I75" s="40"/>
      <c r="J75" s="40"/>
      <c r="K75" s="40"/>
      <c r="L75" s="40"/>
      <c r="M75" s="40"/>
      <c r="P75" s="66">
        <v>0</v>
      </c>
      <c r="Q75" s="53" t="s">
        <v>425</v>
      </c>
      <c r="R75" t="s">
        <v>656</v>
      </c>
      <c r="S75" t="s">
        <v>422</v>
      </c>
    </row>
    <row r="76" spans="1:19" ht="18.75">
      <c r="B76" s="1" t="s">
        <v>128</v>
      </c>
      <c r="C76" s="35" t="s">
        <v>129</v>
      </c>
      <c r="F76" s="40"/>
      <c r="G76" s="40"/>
      <c r="H76" s="40"/>
      <c r="I76" s="40"/>
      <c r="J76" s="40"/>
      <c r="K76" s="40"/>
      <c r="L76" s="40"/>
      <c r="M76" s="40"/>
      <c r="P76" s="66">
        <v>0</v>
      </c>
      <c r="R76" t="s">
        <v>432</v>
      </c>
      <c r="S76" t="s">
        <v>422</v>
      </c>
    </row>
    <row r="77" spans="1:19" ht="18.75">
      <c r="B77" s="1" t="s">
        <v>130</v>
      </c>
      <c r="C77" s="35" t="s">
        <v>131</v>
      </c>
      <c r="F77" s="40"/>
      <c r="G77" s="40"/>
      <c r="H77" s="40"/>
      <c r="I77" s="40"/>
      <c r="J77" s="40"/>
      <c r="K77" s="40"/>
      <c r="L77" s="40"/>
      <c r="M77" s="40"/>
      <c r="P77" s="66">
        <v>0</v>
      </c>
      <c r="R77" t="s">
        <v>432</v>
      </c>
      <c r="S77" t="s">
        <v>422</v>
      </c>
    </row>
    <row r="78" spans="1:19" ht="18.75">
      <c r="B78" s="41" t="s">
        <v>132</v>
      </c>
      <c r="C78" s="35" t="s">
        <v>133</v>
      </c>
      <c r="F78" s="40"/>
      <c r="G78" s="40"/>
      <c r="H78" s="40"/>
      <c r="I78" s="40"/>
      <c r="J78" s="40"/>
      <c r="K78" s="40"/>
      <c r="L78" s="40"/>
      <c r="M78" s="40"/>
      <c r="P78" s="66">
        <v>0</v>
      </c>
      <c r="Q78" s="58" t="s">
        <v>425</v>
      </c>
      <c r="R78" t="s">
        <v>585</v>
      </c>
      <c r="S78" t="s">
        <v>422</v>
      </c>
    </row>
    <row r="79" spans="1:19" ht="18.75">
      <c r="B79" s="1" t="s">
        <v>134</v>
      </c>
      <c r="C79" s="35" t="s">
        <v>135</v>
      </c>
      <c r="F79" s="40"/>
      <c r="G79" s="40"/>
      <c r="H79" s="40"/>
      <c r="I79" s="40"/>
      <c r="J79" s="40"/>
      <c r="K79" s="40"/>
      <c r="L79" s="40"/>
      <c r="M79" s="40"/>
      <c r="P79" s="66">
        <v>0</v>
      </c>
      <c r="R79" t="s">
        <v>432</v>
      </c>
      <c r="S79" t="s">
        <v>422</v>
      </c>
    </row>
    <row r="80" spans="1:19" ht="18.75">
      <c r="B80" s="49" t="s">
        <v>136</v>
      </c>
      <c r="C80" s="2" t="s">
        <v>137</v>
      </c>
      <c r="F80" s="40"/>
      <c r="G80" s="40"/>
      <c r="H80" s="40"/>
      <c r="I80" s="40"/>
      <c r="J80" s="40"/>
      <c r="K80" s="40"/>
      <c r="L80" s="40"/>
      <c r="M80" s="40"/>
      <c r="P80" s="66">
        <v>0</v>
      </c>
      <c r="Q80" s="53">
        <v>0</v>
      </c>
      <c r="R80" t="s">
        <v>657</v>
      </c>
      <c r="S80" t="s">
        <v>422</v>
      </c>
    </row>
    <row r="81" spans="2:19" ht="18.75">
      <c r="B81" s="1" t="s">
        <v>138</v>
      </c>
      <c r="C81" s="35" t="s">
        <v>139</v>
      </c>
      <c r="F81" s="40"/>
      <c r="G81" s="40"/>
      <c r="H81" s="40"/>
      <c r="I81" s="40"/>
      <c r="J81" s="40"/>
      <c r="K81" s="40"/>
      <c r="L81" s="40"/>
      <c r="M81" s="40"/>
      <c r="P81" s="66">
        <v>3</v>
      </c>
      <c r="Q81" s="53" t="s">
        <v>423</v>
      </c>
      <c r="R81" t="s">
        <v>658</v>
      </c>
      <c r="S81" t="s">
        <v>422</v>
      </c>
    </row>
    <row r="82" spans="2:19" ht="18.75">
      <c r="B82" s="1" t="s">
        <v>140</v>
      </c>
      <c r="C82" s="35" t="s">
        <v>141</v>
      </c>
      <c r="F82" s="40"/>
      <c r="G82" s="40"/>
      <c r="H82" s="40"/>
      <c r="I82" s="40"/>
      <c r="J82" s="40"/>
      <c r="K82" s="40"/>
      <c r="L82" s="40"/>
      <c r="M82" s="40"/>
      <c r="P82" s="66">
        <v>0</v>
      </c>
      <c r="Q82" s="53" t="s">
        <v>425</v>
      </c>
      <c r="R82" t="s">
        <v>659</v>
      </c>
      <c r="S82" t="s">
        <v>422</v>
      </c>
    </row>
    <row r="83" spans="2:19" ht="18.75">
      <c r="B83" s="1" t="s">
        <v>142</v>
      </c>
      <c r="C83" s="2" t="s">
        <v>143</v>
      </c>
      <c r="F83" s="40"/>
      <c r="G83" s="40"/>
      <c r="H83" s="40"/>
      <c r="I83" s="40"/>
      <c r="J83" s="40"/>
      <c r="K83" s="40"/>
      <c r="L83" s="40"/>
      <c r="M83" s="40"/>
      <c r="P83" s="66">
        <v>0</v>
      </c>
      <c r="Q83" s="53" t="s">
        <v>425</v>
      </c>
      <c r="S83" t="s">
        <v>422</v>
      </c>
    </row>
    <row r="84" spans="2:19" ht="18.75">
      <c r="B84" s="1" t="s">
        <v>144</v>
      </c>
      <c r="C84" s="2" t="s">
        <v>145</v>
      </c>
      <c r="F84" s="40"/>
      <c r="G84" s="40"/>
      <c r="H84" s="40"/>
      <c r="I84" s="40"/>
      <c r="J84" s="40"/>
      <c r="K84" s="40"/>
      <c r="L84" s="40"/>
      <c r="M84" s="40"/>
      <c r="P84" s="66">
        <v>0</v>
      </c>
      <c r="Q84" s="53" t="s">
        <v>425</v>
      </c>
      <c r="R84" t="s">
        <v>588</v>
      </c>
      <c r="S84" t="s">
        <v>422</v>
      </c>
    </row>
    <row r="85" spans="2:19" ht="18.75">
      <c r="B85" s="1" t="s">
        <v>146</v>
      </c>
      <c r="C85" s="2" t="s">
        <v>147</v>
      </c>
      <c r="F85" s="40"/>
      <c r="G85" s="40"/>
      <c r="H85" s="40"/>
      <c r="I85" s="40"/>
      <c r="J85" s="40"/>
      <c r="K85" s="40"/>
      <c r="L85" s="40"/>
      <c r="M85" s="40"/>
      <c r="P85" s="66">
        <v>3</v>
      </c>
      <c r="Q85" s="53" t="s">
        <v>423</v>
      </c>
      <c r="S85" t="s">
        <v>422</v>
      </c>
    </row>
    <row r="86" spans="2:19" ht="18.75">
      <c r="B86" s="49" t="s">
        <v>148</v>
      </c>
      <c r="C86" s="35" t="s">
        <v>149</v>
      </c>
      <c r="F86" s="40"/>
      <c r="G86" s="40"/>
      <c r="H86" s="40"/>
      <c r="I86" s="40"/>
      <c r="J86" s="40"/>
      <c r="K86" s="40"/>
      <c r="L86" s="40"/>
      <c r="M86" s="40"/>
      <c r="P86" s="66">
        <v>3</v>
      </c>
      <c r="Q86" s="53" t="s">
        <v>423</v>
      </c>
      <c r="S86" t="s">
        <v>422</v>
      </c>
    </row>
    <row r="87" spans="2:19" ht="18.75">
      <c r="B87" s="1" t="s">
        <v>150</v>
      </c>
      <c r="C87" s="35" t="s">
        <v>151</v>
      </c>
      <c r="F87" s="40"/>
      <c r="G87" s="40"/>
      <c r="H87" s="40"/>
      <c r="I87" s="40"/>
      <c r="J87" s="40"/>
      <c r="K87" s="40"/>
      <c r="L87" s="40"/>
      <c r="M87" s="40"/>
      <c r="P87" s="66">
        <v>3</v>
      </c>
      <c r="Q87" s="53" t="s">
        <v>423</v>
      </c>
      <c r="S87" t="s">
        <v>422</v>
      </c>
    </row>
    <row r="88" spans="2:19" ht="18.75">
      <c r="B88" s="49" t="s">
        <v>152</v>
      </c>
      <c r="C88" s="35" t="s">
        <v>153</v>
      </c>
      <c r="F88" s="40"/>
      <c r="G88" s="40"/>
      <c r="H88" s="40"/>
      <c r="I88" s="40"/>
      <c r="J88" s="40"/>
      <c r="K88" s="40"/>
      <c r="L88" s="40"/>
      <c r="M88" s="40"/>
      <c r="P88" s="66">
        <v>1</v>
      </c>
      <c r="Q88" s="58"/>
      <c r="R88" t="s">
        <v>660</v>
      </c>
      <c r="S88" t="s">
        <v>422</v>
      </c>
    </row>
    <row r="89" spans="2:19" ht="18.75">
      <c r="B89" s="1" t="s">
        <v>154</v>
      </c>
      <c r="C89" s="2" t="s">
        <v>155</v>
      </c>
      <c r="F89" s="40"/>
      <c r="G89" s="40"/>
      <c r="H89" s="40"/>
      <c r="I89" s="40"/>
      <c r="J89" s="40"/>
      <c r="K89" s="40"/>
      <c r="L89" s="40"/>
      <c r="M89" s="40"/>
      <c r="P89" s="66">
        <v>0</v>
      </c>
      <c r="Q89" s="53" t="s">
        <v>425</v>
      </c>
      <c r="S89" t="s">
        <v>422</v>
      </c>
    </row>
    <row r="90" spans="2:19" ht="18.75">
      <c r="B90" s="1" t="s">
        <v>156</v>
      </c>
      <c r="C90" s="35" t="s">
        <v>157</v>
      </c>
      <c r="F90" s="40"/>
      <c r="G90" s="40"/>
      <c r="H90" s="40"/>
      <c r="I90" s="40"/>
      <c r="J90" s="40"/>
      <c r="K90" s="40"/>
      <c r="L90" s="40"/>
      <c r="M90" s="40"/>
      <c r="P90" s="66">
        <v>0</v>
      </c>
      <c r="Q90" s="53" t="s">
        <v>425</v>
      </c>
      <c r="R90" t="s">
        <v>661</v>
      </c>
      <c r="S90" t="s">
        <v>422</v>
      </c>
    </row>
    <row r="91" spans="2:19" ht="18.75">
      <c r="B91" s="1" t="s">
        <v>158</v>
      </c>
      <c r="C91" s="35" t="s">
        <v>159</v>
      </c>
      <c r="F91" s="40"/>
      <c r="G91" s="40"/>
      <c r="H91" s="40"/>
      <c r="I91" s="40"/>
      <c r="J91" s="40"/>
      <c r="K91" s="40"/>
      <c r="L91" s="40"/>
      <c r="M91" s="40"/>
      <c r="P91" s="66">
        <v>3</v>
      </c>
      <c r="Q91" s="53" t="s">
        <v>423</v>
      </c>
      <c r="R91" t="s">
        <v>662</v>
      </c>
      <c r="S91" t="s">
        <v>422</v>
      </c>
    </row>
    <row r="92" spans="2:19" ht="18.75">
      <c r="B92" s="1" t="s">
        <v>160</v>
      </c>
      <c r="C92" s="35" t="s">
        <v>161</v>
      </c>
      <c r="F92" s="40"/>
      <c r="G92" s="40"/>
      <c r="H92" s="40"/>
      <c r="I92" s="40"/>
      <c r="J92" s="40"/>
      <c r="K92" s="40"/>
      <c r="L92" s="40"/>
      <c r="M92" s="40"/>
      <c r="P92" s="66">
        <v>0</v>
      </c>
      <c r="Q92" s="53" t="s">
        <v>425</v>
      </c>
      <c r="R92" t="s">
        <v>663</v>
      </c>
      <c r="S92" t="s">
        <v>422</v>
      </c>
    </row>
    <row r="93" spans="2:19" ht="18.75">
      <c r="B93" s="1" t="s">
        <v>162</v>
      </c>
      <c r="C93" s="35" t="s">
        <v>163</v>
      </c>
      <c r="F93" s="40"/>
      <c r="G93" s="40"/>
      <c r="H93" s="40"/>
      <c r="I93" s="40"/>
      <c r="J93" s="40"/>
      <c r="K93" s="40"/>
      <c r="L93" s="40"/>
      <c r="M93" s="40"/>
      <c r="P93" s="66">
        <v>3</v>
      </c>
      <c r="Q93" s="53" t="s">
        <v>423</v>
      </c>
      <c r="R93" t="s">
        <v>664</v>
      </c>
      <c r="S93" t="s">
        <v>422</v>
      </c>
    </row>
    <row r="94" spans="2:19" ht="18.75">
      <c r="B94" s="49" t="s">
        <v>164</v>
      </c>
      <c r="C94" s="35" t="s">
        <v>165</v>
      </c>
      <c r="F94" s="40"/>
      <c r="G94" s="40"/>
      <c r="H94" s="40"/>
      <c r="I94" s="40"/>
      <c r="J94" s="40"/>
      <c r="K94" s="40"/>
      <c r="L94" s="40"/>
      <c r="M94" s="40"/>
      <c r="P94" s="66">
        <v>3</v>
      </c>
      <c r="Q94" s="53">
        <v>3</v>
      </c>
      <c r="R94" t="s">
        <v>665</v>
      </c>
      <c r="S94" t="s">
        <v>422</v>
      </c>
    </row>
    <row r="95" spans="2:19" ht="18.75">
      <c r="B95" s="1" t="s">
        <v>166</v>
      </c>
      <c r="C95" s="35" t="s">
        <v>167</v>
      </c>
      <c r="F95" s="40"/>
      <c r="G95" s="40"/>
      <c r="H95" s="40"/>
      <c r="I95" s="40"/>
      <c r="J95" s="40"/>
      <c r="K95" s="40"/>
      <c r="L95" s="40"/>
      <c r="M95" s="40"/>
      <c r="P95" s="66">
        <v>0</v>
      </c>
      <c r="Q95" s="53" t="s">
        <v>425</v>
      </c>
      <c r="S95" t="s">
        <v>422</v>
      </c>
    </row>
    <row r="96" spans="2:19" ht="18.75">
      <c r="B96" s="1" t="s">
        <v>168</v>
      </c>
      <c r="C96" s="2" t="s">
        <v>169</v>
      </c>
      <c r="F96" s="40"/>
      <c r="G96" s="40"/>
      <c r="H96" s="40"/>
      <c r="I96" s="40"/>
      <c r="J96" s="40"/>
      <c r="K96" s="40"/>
      <c r="L96" s="40"/>
      <c r="M96" s="40"/>
      <c r="P96" s="66">
        <v>0</v>
      </c>
      <c r="Q96" s="53" t="s">
        <v>425</v>
      </c>
      <c r="R96" t="s">
        <v>666</v>
      </c>
      <c r="S96" t="s">
        <v>422</v>
      </c>
    </row>
    <row r="97" spans="2:19" ht="18.75">
      <c r="B97" s="1" t="s">
        <v>170</v>
      </c>
      <c r="C97" s="35" t="s">
        <v>171</v>
      </c>
      <c r="D97" s="34"/>
      <c r="E97" s="34"/>
      <c r="F97" s="40"/>
      <c r="G97" s="40"/>
      <c r="H97" s="40"/>
      <c r="I97" s="40"/>
      <c r="J97" s="40"/>
      <c r="K97" s="40"/>
      <c r="L97" s="40"/>
      <c r="M97" s="40"/>
      <c r="R97" t="s">
        <v>593</v>
      </c>
      <c r="S97" t="s">
        <v>422</v>
      </c>
    </row>
    <row r="98" spans="2:19" ht="18.75">
      <c r="B98" s="1" t="s">
        <v>172</v>
      </c>
      <c r="C98" s="35" t="s">
        <v>173</v>
      </c>
      <c r="D98" s="34"/>
      <c r="E98" s="34"/>
      <c r="F98" s="40"/>
      <c r="G98" s="40"/>
      <c r="H98" s="40"/>
      <c r="I98" s="40"/>
      <c r="J98" s="40"/>
      <c r="K98" s="40"/>
      <c r="L98" s="40"/>
      <c r="M98" s="40"/>
      <c r="P98" s="66">
        <v>3</v>
      </c>
      <c r="Q98" s="53" t="s">
        <v>425</v>
      </c>
      <c r="S98" t="s">
        <v>422</v>
      </c>
    </row>
    <row r="99" spans="2:19" ht="18.75">
      <c r="B99" s="1" t="s">
        <v>174</v>
      </c>
      <c r="C99" s="35" t="s">
        <v>175</v>
      </c>
      <c r="D99" s="34"/>
      <c r="E99" s="34"/>
      <c r="F99" s="40"/>
      <c r="G99" s="40"/>
      <c r="H99" s="40"/>
      <c r="I99" s="40"/>
      <c r="J99" s="40"/>
      <c r="K99" s="40"/>
      <c r="L99" s="40"/>
      <c r="M99" s="40"/>
      <c r="P99" s="66">
        <v>3</v>
      </c>
      <c r="Q99" s="53" t="s">
        <v>425</v>
      </c>
      <c r="S99" t="s">
        <v>422</v>
      </c>
    </row>
    <row r="100" spans="2:19" ht="18.75">
      <c r="B100" s="1" t="s">
        <v>176</v>
      </c>
      <c r="C100" s="35" t="s">
        <v>177</v>
      </c>
      <c r="F100" s="40"/>
      <c r="G100" s="40"/>
      <c r="H100" s="40"/>
      <c r="I100" s="40"/>
      <c r="J100" s="40"/>
      <c r="K100" s="40"/>
      <c r="L100" s="40"/>
      <c r="M100" s="40"/>
      <c r="P100" s="66">
        <v>0</v>
      </c>
      <c r="Q100" s="53" t="s">
        <v>425</v>
      </c>
      <c r="S100" t="s">
        <v>422</v>
      </c>
    </row>
    <row r="101" spans="2:19" ht="18.75">
      <c r="B101" s="1" t="s">
        <v>178</v>
      </c>
      <c r="C101" s="35" t="s">
        <v>179</v>
      </c>
      <c r="F101" s="40"/>
      <c r="G101" s="40"/>
      <c r="H101" s="40"/>
      <c r="I101" s="40"/>
      <c r="J101" s="40"/>
      <c r="K101" s="40"/>
      <c r="L101" s="40"/>
      <c r="M101" s="40"/>
      <c r="P101" s="66">
        <v>3</v>
      </c>
      <c r="Q101" s="53" t="s">
        <v>423</v>
      </c>
      <c r="R101" t="s">
        <v>667</v>
      </c>
      <c r="S101" t="s">
        <v>422</v>
      </c>
    </row>
    <row r="102" spans="2:19" ht="18.75">
      <c r="B102" s="1" t="s">
        <v>180</v>
      </c>
      <c r="C102" s="35" t="s">
        <v>181</v>
      </c>
      <c r="F102" s="40"/>
      <c r="G102" s="40"/>
      <c r="H102" s="40"/>
      <c r="I102" s="40"/>
      <c r="J102" s="40"/>
      <c r="K102" s="40"/>
      <c r="L102" s="40"/>
      <c r="M102" s="40"/>
      <c r="P102" s="66">
        <v>0</v>
      </c>
      <c r="Q102" s="53" t="s">
        <v>425</v>
      </c>
      <c r="R102" t="s">
        <v>668</v>
      </c>
      <c r="S102" t="s">
        <v>422</v>
      </c>
    </row>
    <row r="103" spans="2:19">
      <c r="P103" s="71"/>
    </row>
  </sheetData>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9C5FC-41B7-43B9-8CE9-718F73ED66F6}">
  <dimension ref="A1:AT134"/>
  <sheetViews>
    <sheetView topLeftCell="A69" workbookViewId="0">
      <selection activeCell="A108" sqref="A108:XFD108"/>
    </sheetView>
  </sheetViews>
  <sheetFormatPr baseColWidth="10" defaultColWidth="11.42578125" defaultRowHeight="15"/>
  <cols>
    <col min="1" max="1" width="35.42578125" bestFit="1" customWidth="1"/>
    <col min="2" max="2" width="34.42578125" bestFit="1" customWidth="1"/>
    <col min="3" max="3" width="11.42578125" style="77"/>
    <col min="4" max="4" width="28.28515625" style="84" bestFit="1" customWidth="1"/>
    <col min="5" max="5" width="28.28515625" style="93" bestFit="1" customWidth="1"/>
    <col min="6" max="6" width="21.140625" style="86" bestFit="1" customWidth="1"/>
    <col min="7" max="7" width="18.7109375" style="84" bestFit="1" customWidth="1"/>
    <col min="8" max="8" width="23.85546875" style="93" bestFit="1" customWidth="1"/>
    <col min="9" max="9" width="23.140625" style="92" customWidth="1"/>
    <col min="10" max="10" width="23.140625" style="93" customWidth="1"/>
    <col min="11" max="11" width="225.5703125" style="93" hidden="1" customWidth="1"/>
    <col min="12" max="12" width="40.7109375" style="93" bestFit="1" customWidth="1"/>
    <col min="13" max="13" width="34" bestFit="1" customWidth="1"/>
    <col min="14" max="14" width="11.42578125" style="77"/>
    <col min="15" max="15" width="23.140625" bestFit="1" customWidth="1"/>
    <col min="16" max="16" width="28.28515625" bestFit="1" customWidth="1"/>
    <col min="17" max="17" width="21.140625" bestFit="1" customWidth="1"/>
    <col min="18" max="18" width="18.7109375" bestFit="1" customWidth="1"/>
    <col min="19" max="19" width="23.85546875" bestFit="1" customWidth="1"/>
    <col min="20" max="20" width="35.42578125" bestFit="1" customWidth="1"/>
    <col min="21" max="21" width="36.85546875" bestFit="1" customWidth="1"/>
    <col min="22" max="22" width="35.42578125" bestFit="1" customWidth="1"/>
    <col min="23" max="23" width="11.42578125" style="77"/>
    <col min="24" max="24" width="23.140625" bestFit="1" customWidth="1"/>
    <col min="25" max="25" width="28.28515625" bestFit="1" customWidth="1"/>
    <col min="26" max="26" width="21.140625" bestFit="1" customWidth="1"/>
    <col min="27" max="27" width="18.7109375" bestFit="1" customWidth="1"/>
    <col min="28" max="28" width="23.85546875" bestFit="1" customWidth="1"/>
    <col min="29" max="29" width="34" bestFit="1" customWidth="1"/>
    <col min="30" max="30" width="41.7109375" bestFit="1" customWidth="1"/>
    <col min="31" max="31" width="35.42578125" bestFit="1" customWidth="1"/>
    <col min="32" max="32" width="11.42578125" style="77"/>
    <col min="33" max="33" width="23.85546875" bestFit="1" customWidth="1"/>
    <col min="34" max="34" width="28.28515625" bestFit="1" customWidth="1"/>
    <col min="35" max="35" width="21.140625" bestFit="1" customWidth="1"/>
    <col min="36" max="36" width="18.7109375" bestFit="1" customWidth="1"/>
    <col min="37" max="37" width="23.85546875" bestFit="1" customWidth="1"/>
    <col min="39" max="39" width="41.7109375" bestFit="1" customWidth="1"/>
    <col min="40" max="40" width="28.28515625" bestFit="1" customWidth="1"/>
    <col min="41" max="41" width="11.42578125" style="77"/>
    <col min="42" max="42" width="23.140625" bestFit="1" customWidth="1"/>
    <col min="43" max="43" width="28.28515625" bestFit="1" customWidth="1"/>
    <col min="44" max="44" width="21.140625" bestFit="1" customWidth="1"/>
    <col min="45" max="45" width="18.7109375" bestFit="1" customWidth="1"/>
    <col min="46" max="46" width="23.85546875" bestFit="1" customWidth="1"/>
  </cols>
  <sheetData>
    <row r="1" spans="1:46" ht="36">
      <c r="A1" s="104" t="s">
        <v>669</v>
      </c>
      <c r="L1" s="104" t="s">
        <v>669</v>
      </c>
      <c r="O1" s="84"/>
      <c r="P1" s="93"/>
      <c r="Q1" s="86"/>
      <c r="R1" s="84"/>
      <c r="S1" s="93"/>
      <c r="T1" s="104"/>
      <c r="U1" s="104" t="s">
        <v>669</v>
      </c>
      <c r="X1" s="84"/>
      <c r="Y1" s="93"/>
      <c r="Z1" s="86"/>
      <c r="AA1" s="84"/>
      <c r="AB1" s="93"/>
      <c r="AD1" s="104" t="s">
        <v>669</v>
      </c>
      <c r="AG1" s="84"/>
      <c r="AH1" s="93"/>
      <c r="AI1" s="86"/>
      <c r="AJ1" s="84"/>
      <c r="AK1" s="93"/>
      <c r="AL1" s="66"/>
      <c r="AM1" s="104" t="s">
        <v>669</v>
      </c>
      <c r="AP1" s="84"/>
      <c r="AQ1" s="93"/>
      <c r="AR1" s="86"/>
      <c r="AS1" s="84"/>
      <c r="AT1" s="93"/>
    </row>
    <row r="2" spans="1:46" ht="28.5">
      <c r="A2" s="103" t="s">
        <v>418</v>
      </c>
      <c r="C2" s="52" t="s">
        <v>467</v>
      </c>
      <c r="D2" s="83" t="s">
        <v>468</v>
      </c>
      <c r="E2" s="94" t="s">
        <v>469</v>
      </c>
      <c r="F2" s="114" t="s">
        <v>470</v>
      </c>
      <c r="G2" s="83" t="s">
        <v>471</v>
      </c>
      <c r="H2" s="94" t="s">
        <v>472</v>
      </c>
      <c r="I2" s="97"/>
      <c r="J2" s="94"/>
      <c r="K2" s="94"/>
      <c r="L2" s="103" t="s">
        <v>394</v>
      </c>
      <c r="N2" s="52" t="s">
        <v>467</v>
      </c>
      <c r="O2" s="83" t="s">
        <v>468</v>
      </c>
      <c r="P2" s="94" t="s">
        <v>469</v>
      </c>
      <c r="Q2" s="114" t="s">
        <v>470</v>
      </c>
      <c r="R2" s="83" t="s">
        <v>471</v>
      </c>
      <c r="S2" s="94" t="s">
        <v>472</v>
      </c>
      <c r="T2" s="103"/>
      <c r="U2" s="103" t="s">
        <v>395</v>
      </c>
      <c r="W2" s="52" t="s">
        <v>467</v>
      </c>
      <c r="X2" s="83" t="s">
        <v>468</v>
      </c>
      <c r="Y2" s="94" t="s">
        <v>469</v>
      </c>
      <c r="Z2" s="114" t="s">
        <v>470</v>
      </c>
      <c r="AA2" s="83" t="s">
        <v>471</v>
      </c>
      <c r="AB2" s="94" t="s">
        <v>472</v>
      </c>
      <c r="AD2" s="103" t="s">
        <v>396</v>
      </c>
      <c r="AF2" s="52" t="s">
        <v>467</v>
      </c>
      <c r="AG2" s="83" t="s">
        <v>468</v>
      </c>
      <c r="AH2" s="94" t="s">
        <v>469</v>
      </c>
      <c r="AI2" s="114" t="s">
        <v>470</v>
      </c>
      <c r="AJ2" s="83" t="s">
        <v>471</v>
      </c>
      <c r="AK2" s="94" t="s">
        <v>472</v>
      </c>
      <c r="AL2" s="116"/>
      <c r="AM2" s="103" t="s">
        <v>397</v>
      </c>
      <c r="AO2" s="52" t="s">
        <v>467</v>
      </c>
      <c r="AP2" s="83" t="s">
        <v>468</v>
      </c>
      <c r="AQ2" s="94" t="s">
        <v>469</v>
      </c>
      <c r="AR2" s="114" t="s">
        <v>470</v>
      </c>
      <c r="AS2" s="83" t="s">
        <v>471</v>
      </c>
      <c r="AT2" s="94" t="s">
        <v>472</v>
      </c>
    </row>
    <row r="3" spans="1:46">
      <c r="A3" t="s">
        <v>393</v>
      </c>
      <c r="D3" s="84" t="s">
        <v>473</v>
      </c>
      <c r="F3" s="86" t="s">
        <v>474</v>
      </c>
      <c r="G3" s="86" t="s">
        <v>474</v>
      </c>
      <c r="H3" s="86"/>
      <c r="L3" t="s">
        <v>394</v>
      </c>
      <c r="O3" s="84"/>
      <c r="P3" s="93"/>
      <c r="Q3" s="86"/>
      <c r="R3" s="84"/>
      <c r="S3" s="93"/>
      <c r="U3" t="s">
        <v>395</v>
      </c>
      <c r="X3" s="84"/>
      <c r="Y3" s="93"/>
      <c r="Z3" s="86"/>
      <c r="AA3" s="84"/>
      <c r="AB3" s="93"/>
      <c r="AD3" t="s">
        <v>396</v>
      </c>
      <c r="AG3" s="84"/>
      <c r="AH3" s="93"/>
      <c r="AI3" s="86"/>
      <c r="AJ3" s="84"/>
      <c r="AK3" s="93"/>
      <c r="AL3" s="66"/>
      <c r="AM3" t="s">
        <v>397</v>
      </c>
      <c r="AP3" s="84"/>
      <c r="AQ3" s="93"/>
      <c r="AR3" s="86"/>
      <c r="AS3" s="84"/>
      <c r="AT3" s="93"/>
    </row>
    <row r="4" spans="1:46">
      <c r="L4"/>
      <c r="O4" s="84"/>
      <c r="P4" s="93"/>
      <c r="Q4" s="86"/>
      <c r="R4" s="84"/>
      <c r="S4" s="93"/>
      <c r="X4" s="84"/>
      <c r="Y4" s="93"/>
      <c r="Z4" s="86"/>
      <c r="AA4" s="84"/>
      <c r="AB4" s="93"/>
      <c r="AG4" s="84"/>
      <c r="AH4" s="93"/>
      <c r="AI4" s="86"/>
      <c r="AJ4" s="84"/>
      <c r="AK4" s="93"/>
      <c r="AL4" s="66"/>
      <c r="AP4" s="84"/>
      <c r="AQ4" s="93"/>
      <c r="AR4" s="86"/>
      <c r="AS4" s="84"/>
      <c r="AT4" s="93"/>
    </row>
    <row r="5" spans="1:46">
      <c r="B5" s="9"/>
      <c r="C5" s="78"/>
      <c r="D5" s="85"/>
      <c r="E5" s="95"/>
      <c r="F5" s="90"/>
      <c r="G5" s="85"/>
      <c r="H5" s="95"/>
      <c r="L5"/>
      <c r="M5" s="9"/>
      <c r="N5" s="78"/>
      <c r="O5" s="85"/>
      <c r="P5" s="95"/>
      <c r="Q5" s="90"/>
      <c r="R5" s="85"/>
      <c r="S5" s="95"/>
      <c r="V5" s="9"/>
      <c r="W5" s="78"/>
      <c r="X5" s="85"/>
      <c r="Y5" s="95"/>
      <c r="Z5" s="90"/>
      <c r="AA5" s="85"/>
      <c r="AB5" s="95"/>
      <c r="AE5" s="9"/>
      <c r="AF5" s="78"/>
      <c r="AG5" s="85"/>
      <c r="AH5" s="95"/>
      <c r="AI5" s="90"/>
      <c r="AJ5" s="85"/>
      <c r="AK5" s="95"/>
      <c r="AL5" s="66"/>
      <c r="AN5" s="9"/>
      <c r="AO5" s="78"/>
      <c r="AP5" s="85"/>
      <c r="AQ5" s="95"/>
      <c r="AR5" s="90"/>
      <c r="AS5" s="85"/>
      <c r="AT5" s="95"/>
    </row>
    <row r="6" spans="1:46">
      <c r="L6"/>
      <c r="O6" s="84"/>
      <c r="P6" s="93"/>
      <c r="Q6" s="86"/>
      <c r="R6" s="84"/>
      <c r="S6" s="93"/>
      <c r="X6" s="84"/>
      <c r="Y6" s="93"/>
      <c r="Z6" s="86"/>
      <c r="AA6" s="84"/>
      <c r="AB6" s="93"/>
      <c r="AG6" s="84"/>
      <c r="AH6" s="93"/>
      <c r="AI6" s="86"/>
      <c r="AJ6" s="84"/>
      <c r="AK6" s="93"/>
      <c r="AL6" s="66"/>
      <c r="AP6" s="84"/>
      <c r="AQ6" s="93"/>
      <c r="AR6" s="86"/>
      <c r="AS6" s="84"/>
      <c r="AT6" s="93"/>
    </row>
    <row r="7" spans="1:46">
      <c r="L7"/>
      <c r="O7" s="84"/>
      <c r="P7" s="93"/>
      <c r="Q7" s="86"/>
      <c r="R7" s="84"/>
      <c r="S7" s="93"/>
      <c r="X7" s="84"/>
      <c r="Y7" s="93"/>
      <c r="Z7" s="86"/>
      <c r="AA7" s="84"/>
      <c r="AB7" s="93"/>
      <c r="AG7" s="84"/>
      <c r="AH7" s="93"/>
      <c r="AI7" s="86"/>
      <c r="AJ7" s="84"/>
      <c r="AK7" s="93"/>
      <c r="AL7" s="66"/>
      <c r="AP7" s="84"/>
      <c r="AQ7" s="93"/>
      <c r="AR7" s="86"/>
      <c r="AS7" s="84"/>
      <c r="AT7" s="93"/>
    </row>
    <row r="8" spans="1:46">
      <c r="F8" s="89"/>
      <c r="G8" s="87"/>
      <c r="L8"/>
      <c r="O8" s="84"/>
      <c r="P8" s="93"/>
      <c r="Q8" s="89"/>
      <c r="R8" s="87"/>
      <c r="S8" s="93"/>
      <c r="X8" s="84"/>
      <c r="Y8" s="93"/>
      <c r="Z8" s="89"/>
      <c r="AA8" s="87"/>
      <c r="AB8" s="93"/>
      <c r="AG8" s="84"/>
      <c r="AH8" s="93"/>
      <c r="AI8" s="89"/>
      <c r="AJ8" s="87"/>
      <c r="AK8" s="93"/>
      <c r="AL8" s="66"/>
      <c r="AP8" s="84"/>
      <c r="AQ8" s="93"/>
      <c r="AR8" s="89"/>
      <c r="AS8" s="87"/>
      <c r="AT8" s="93"/>
    </row>
    <row r="9" spans="1:46" ht="21">
      <c r="A9" s="19" t="s">
        <v>7</v>
      </c>
      <c r="B9" s="16"/>
      <c r="C9" s="120">
        <f>DumpsterFire!$P8</f>
        <v>3</v>
      </c>
      <c r="D9" s="85">
        <f>H9*C9</f>
        <v>3.113052976515565</v>
      </c>
      <c r="E9" s="85">
        <f>INDEX('UmfrageWerte berechnung'!$A:$Z, MATCH(A$3, 'UmfrageWerte berechnung'!$A:$A, 0), MATCH($K9, 'UmfrageWerte berechnung'!$1:$1, 0))</f>
        <v>1.25</v>
      </c>
      <c r="F9" s="86">
        <f>(E9^2)*C9</f>
        <v>4.6875</v>
      </c>
      <c r="G9" s="84">
        <f>E9*C9</f>
        <v>3.75</v>
      </c>
      <c r="H9" s="95">
        <f t="shared" ref="H9:H14" si="0">E9/(H$120/H$119)</f>
        <v>1.0376843255051884</v>
      </c>
      <c r="K9" s="115" t="s">
        <v>225</v>
      </c>
      <c r="L9" s="19" t="s">
        <v>7</v>
      </c>
      <c r="M9" s="16"/>
      <c r="N9" s="120">
        <f>DumpsterFire!$P8</f>
        <v>3</v>
      </c>
      <c r="O9" s="85">
        <f>S9*N9</f>
        <v>3.3115468409586057</v>
      </c>
      <c r="P9" s="85">
        <f>INDEX('UmfrageWerte berechnung'!$A:$Z, MATCH(L$3, 'UmfrageWerte berechnung'!$A:$A, 0), MATCH($K9, 'UmfrageWerte berechnung'!$1:$1, 0))</f>
        <v>1.25</v>
      </c>
      <c r="Q9" s="86">
        <f>(P9^2)*N9</f>
        <v>4.6875</v>
      </c>
      <c r="R9" s="84">
        <f>P9*N9</f>
        <v>3.75</v>
      </c>
      <c r="S9" s="95">
        <f t="shared" ref="S9:S14" si="1">P9/(S$120/S$119)</f>
        <v>1.1038489469862018</v>
      </c>
      <c r="T9" s="19"/>
      <c r="U9" s="19" t="s">
        <v>7</v>
      </c>
      <c r="V9" s="16"/>
      <c r="W9" s="120">
        <f>DumpsterFire!$P8</f>
        <v>3</v>
      </c>
      <c r="X9" s="85">
        <f>AB9*W9</f>
        <v>3.2325141776937638</v>
      </c>
      <c r="Y9" s="85">
        <f>INDEX('UmfrageWerte berechnung'!$A:$Z, MATCH(U$3, 'UmfrageWerte berechnung'!$A:$A, 0), MATCH($K9, 'UmfrageWerte berechnung'!$1:$1, 0))</f>
        <v>1.25</v>
      </c>
      <c r="Z9" s="86">
        <f>(Y9^2)*W9</f>
        <v>4.6875</v>
      </c>
      <c r="AA9" s="84">
        <f>Y9*W9</f>
        <v>3.75</v>
      </c>
      <c r="AB9" s="95">
        <f t="shared" ref="AB9:AB14" si="2">Y9/(AB$120/AB$119)</f>
        <v>1.0775047258979213</v>
      </c>
      <c r="AD9" s="19" t="s">
        <v>7</v>
      </c>
      <c r="AE9" s="16"/>
      <c r="AF9" s="120">
        <f>DumpsterFire!$P8</f>
        <v>3</v>
      </c>
      <c r="AG9" s="85">
        <f>AK9*AF9</f>
        <v>2.986899563318778</v>
      </c>
      <c r="AH9" s="85">
        <f>INDEX('UmfrageWerte berechnung'!$A:$Z, MATCH(AD$3, 'UmfrageWerte berechnung'!$A:$A, 0), MATCH($K9, 'UmfrageWerte berechnung'!$1:$1, 0))</f>
        <v>1.1875</v>
      </c>
      <c r="AI9" s="86">
        <f>(AH9^2)*AF9</f>
        <v>4.23046875</v>
      </c>
      <c r="AJ9" s="84">
        <f>AH9*AF9</f>
        <v>3.5625</v>
      </c>
      <c r="AK9" s="95">
        <f t="shared" ref="AK9:AK14" si="3">AH9/(AK$120/AK$119)</f>
        <v>0.99563318777292598</v>
      </c>
      <c r="AL9" s="66"/>
      <c r="AM9" s="19" t="s">
        <v>7</v>
      </c>
      <c r="AN9" s="16"/>
      <c r="AO9" s="120">
        <f>DumpsterFire!$P8</f>
        <v>3</v>
      </c>
      <c r="AP9" s="85">
        <f>AT9*AO9</f>
        <v>2.7219101123595508</v>
      </c>
      <c r="AQ9" s="85">
        <f>INDEX('UmfrageWerte berechnung'!$A:$Z, MATCH(AM$3, 'UmfrageWerte berechnung'!$A:$A, 0), MATCH($K9, 'UmfrageWerte berechnung'!$1:$1, 0))</f>
        <v>1.0625</v>
      </c>
      <c r="AR9" s="86">
        <f>(AQ9^2)*AO9</f>
        <v>3.38671875</v>
      </c>
      <c r="AS9" s="84">
        <f>AQ9*AO9</f>
        <v>3.1875</v>
      </c>
      <c r="AT9" s="95">
        <f t="shared" ref="AT9:AT14" si="4">AQ9/(AT$120/AT$119)</f>
        <v>0.90730337078651691</v>
      </c>
    </row>
    <row r="10" spans="1:46">
      <c r="B10" s="10"/>
      <c r="C10" s="121">
        <f>DumpsterFire!$P9</f>
        <v>0</v>
      </c>
      <c r="D10" s="84">
        <f t="shared" ref="D10:D70" si="5">H10*C10</f>
        <v>0</v>
      </c>
      <c r="E10" s="85">
        <f>INDEX('UmfrageWerte berechnung'!$A:$Z, MATCH(A$3, 'UmfrageWerte berechnung'!$A:$A, 0), MATCH($K10, 'UmfrageWerte berechnung'!$1:$1, 0))</f>
        <v>1.25</v>
      </c>
      <c r="F10" s="86">
        <f t="shared" ref="F10:F70" si="6">(E10^2)*C10</f>
        <v>0</v>
      </c>
      <c r="G10" s="84">
        <f t="shared" ref="G10:G70" si="7">E10*C10</f>
        <v>0</v>
      </c>
      <c r="H10" s="84">
        <f t="shared" si="0"/>
        <v>1.0376843255051884</v>
      </c>
      <c r="I10" s="93"/>
      <c r="K10" s="115" t="s">
        <v>225</v>
      </c>
      <c r="L10"/>
      <c r="M10" s="10"/>
      <c r="N10" s="121">
        <f>DumpsterFire!$P9</f>
        <v>0</v>
      </c>
      <c r="O10" s="84">
        <f t="shared" ref="O10:O14" si="8">S10*N10</f>
        <v>0</v>
      </c>
      <c r="P10" s="85">
        <f>INDEX('UmfrageWerte berechnung'!$A:$Z, MATCH(L$3, 'UmfrageWerte berechnung'!$A:$A, 0), MATCH($K10, 'UmfrageWerte berechnung'!$1:$1, 0))</f>
        <v>1.25</v>
      </c>
      <c r="Q10" s="86">
        <f t="shared" ref="Q10:Q13" si="9">(P10^2)*N10</f>
        <v>0</v>
      </c>
      <c r="R10" s="84">
        <f t="shared" ref="R10:R11" si="10">P10*N10</f>
        <v>0</v>
      </c>
      <c r="S10" s="84">
        <f t="shared" si="1"/>
        <v>1.1038489469862018</v>
      </c>
      <c r="V10" s="10"/>
      <c r="W10" s="121">
        <f>DumpsterFire!$P9</f>
        <v>0</v>
      </c>
      <c r="X10" s="84">
        <f t="shared" ref="X10:X14" si="11">AB10*W10</f>
        <v>0</v>
      </c>
      <c r="Y10" s="85">
        <f>INDEX('UmfrageWerte berechnung'!$A:$Z, MATCH(U$3, 'UmfrageWerte berechnung'!$A:$A, 0), MATCH($K10, 'UmfrageWerte berechnung'!$1:$1, 0))</f>
        <v>1.25</v>
      </c>
      <c r="Z10" s="86">
        <f t="shared" ref="Z10:Z13" si="12">(Y10^2)*W10</f>
        <v>0</v>
      </c>
      <c r="AA10" s="84">
        <f t="shared" ref="AA10:AA11" si="13">Y10*W10</f>
        <v>0</v>
      </c>
      <c r="AB10" s="84">
        <f t="shared" si="2"/>
        <v>1.0775047258979213</v>
      </c>
      <c r="AE10" s="10"/>
      <c r="AF10" s="121">
        <f>DumpsterFire!$P9</f>
        <v>0</v>
      </c>
      <c r="AG10" s="84">
        <f t="shared" ref="AG10:AG14" si="14">AK10*AF10</f>
        <v>0</v>
      </c>
      <c r="AH10" s="85">
        <f>INDEX('UmfrageWerte berechnung'!$A:$Z, MATCH(AD$3, 'UmfrageWerte berechnung'!$A:$A, 0), MATCH($K10, 'UmfrageWerte berechnung'!$1:$1, 0))</f>
        <v>1.1875</v>
      </c>
      <c r="AI10" s="86">
        <f t="shared" ref="AI10:AI13" si="15">(AH10^2)*AF10</f>
        <v>0</v>
      </c>
      <c r="AJ10" s="84">
        <f t="shared" ref="AJ10:AJ11" si="16">AH10*AF10</f>
        <v>0</v>
      </c>
      <c r="AK10" s="84">
        <f t="shared" si="3"/>
        <v>0.99563318777292598</v>
      </c>
      <c r="AL10" s="66"/>
      <c r="AN10" s="10"/>
      <c r="AO10" s="121">
        <f>DumpsterFire!$P9</f>
        <v>0</v>
      </c>
      <c r="AP10" s="84">
        <f t="shared" ref="AP10:AP14" si="17">AT10*AO10</f>
        <v>0</v>
      </c>
      <c r="AQ10" s="85">
        <f>INDEX('UmfrageWerte berechnung'!$A:$Z, MATCH(AM$3, 'UmfrageWerte berechnung'!$A:$A, 0), MATCH($K10, 'UmfrageWerte berechnung'!$1:$1, 0))</f>
        <v>1.0625</v>
      </c>
      <c r="AR10" s="86">
        <f t="shared" ref="AR10:AR13" si="18">(AQ10^2)*AO10</f>
        <v>0</v>
      </c>
      <c r="AS10" s="84">
        <f t="shared" ref="AS10:AS11" si="19">AQ10*AO10</f>
        <v>0</v>
      </c>
      <c r="AT10" s="84">
        <f t="shared" si="4"/>
        <v>0.90730337078651691</v>
      </c>
    </row>
    <row r="11" spans="1:46">
      <c r="B11" s="4"/>
      <c r="C11" s="121">
        <f>DumpsterFire!$P10</f>
        <v>3</v>
      </c>
      <c r="D11" s="84">
        <f t="shared" si="5"/>
        <v>2.7394866193336975</v>
      </c>
      <c r="E11" s="85">
        <f>INDEX('UmfrageWerte berechnung'!$A:$Z, MATCH(A$3, 'UmfrageWerte berechnung'!$A:$A, 0), MATCH($K11, 'UmfrageWerte berechnung'!$1:$1, 0))</f>
        <v>1.1000000000000001</v>
      </c>
      <c r="F11" s="86">
        <f t="shared" si="6"/>
        <v>3.6300000000000008</v>
      </c>
      <c r="G11" s="84">
        <f t="shared" si="7"/>
        <v>3.3000000000000003</v>
      </c>
      <c r="H11" s="84">
        <f t="shared" si="0"/>
        <v>0.91316220644456592</v>
      </c>
      <c r="I11" s="93"/>
      <c r="K11" s="115" t="str">
        <f>"Wie wichtig ist es Ihnen, dass das Tool 'out of the box' funktioniert und keine Drittanbietersoftware erfordert?
How important is it to you that the tool works 'out of the box' and does not require third-party software?"</f>
        <v>Wie wichtig ist es Ihnen, dass das Tool 'out of the box' funktioniert und keine Drittanbietersoftware erfordert?
How important is it to you that the tool works 'out of the box' and does not require third-party software?</v>
      </c>
      <c r="L11"/>
      <c r="M11" s="4"/>
      <c r="N11" s="121">
        <f>DumpsterFire!$P10</f>
        <v>3</v>
      </c>
      <c r="O11" s="84">
        <f t="shared" si="8"/>
        <v>3.1459694989106755</v>
      </c>
      <c r="P11" s="85">
        <f>INDEX('UmfrageWerte berechnung'!$A:$Z, MATCH(L$3, 'UmfrageWerte berechnung'!$A:$A, 0), MATCH($K11, 'UmfrageWerte berechnung'!$1:$1, 0))</f>
        <v>1.1875</v>
      </c>
      <c r="Q11" s="86">
        <f t="shared" si="9"/>
        <v>4.23046875</v>
      </c>
      <c r="R11" s="84">
        <f t="shared" si="10"/>
        <v>3.5625</v>
      </c>
      <c r="S11" s="84">
        <f t="shared" si="1"/>
        <v>1.0486564996368919</v>
      </c>
      <c r="V11" s="4"/>
      <c r="W11" s="121">
        <f>DumpsterFire!$P10</f>
        <v>3</v>
      </c>
      <c r="X11" s="84">
        <f t="shared" si="11"/>
        <v>2.1550094517958427</v>
      </c>
      <c r="Y11" s="85">
        <f>INDEX('UmfrageWerte berechnung'!$A:$Z, MATCH(U$3, 'UmfrageWerte berechnung'!$A:$A, 0), MATCH($K11, 'UmfrageWerte berechnung'!$1:$1, 0))</f>
        <v>0.83333333333333337</v>
      </c>
      <c r="Z11" s="86">
        <f t="shared" si="12"/>
        <v>2.0833333333333335</v>
      </c>
      <c r="AA11" s="84">
        <f t="shared" si="13"/>
        <v>2.5</v>
      </c>
      <c r="AB11" s="84">
        <f t="shared" si="2"/>
        <v>0.7183364839319476</v>
      </c>
      <c r="AE11" s="4"/>
      <c r="AF11" s="121">
        <f>DumpsterFire!$P10</f>
        <v>3</v>
      </c>
      <c r="AG11" s="84">
        <f t="shared" si="14"/>
        <v>3.6157205240174681</v>
      </c>
      <c r="AH11" s="85">
        <f>INDEX('UmfrageWerte berechnung'!$A:$Z, MATCH(AD$3, 'UmfrageWerte berechnung'!$A:$A, 0), MATCH($K11, 'UmfrageWerte berechnung'!$1:$1, 0))</f>
        <v>1.4375</v>
      </c>
      <c r="AI11" s="86">
        <f t="shared" si="15"/>
        <v>6.19921875</v>
      </c>
      <c r="AJ11" s="84">
        <f t="shared" si="16"/>
        <v>4.3125</v>
      </c>
      <c r="AK11" s="84">
        <f t="shared" si="3"/>
        <v>1.2052401746724895</v>
      </c>
      <c r="AL11" s="66"/>
      <c r="AN11" s="4"/>
      <c r="AO11" s="121">
        <f>DumpsterFire!$P10</f>
        <v>3</v>
      </c>
      <c r="AP11" s="84">
        <f t="shared" si="17"/>
        <v>3.202247191011236</v>
      </c>
      <c r="AQ11" s="85">
        <f>INDEX('UmfrageWerte berechnung'!$A:$Z, MATCH(AM$3, 'UmfrageWerte berechnung'!$A:$A, 0), MATCH($K11, 'UmfrageWerte berechnung'!$1:$1, 0))</f>
        <v>1.25</v>
      </c>
      <c r="AR11" s="86">
        <f t="shared" si="18"/>
        <v>4.6875</v>
      </c>
      <c r="AS11" s="84">
        <f t="shared" si="19"/>
        <v>3.75</v>
      </c>
      <c r="AT11" s="84">
        <f t="shared" si="4"/>
        <v>1.0674157303370786</v>
      </c>
    </row>
    <row r="12" spans="1:46">
      <c r="B12" s="4"/>
      <c r="C12" s="121">
        <f>DumpsterFire!$P11</f>
        <v>3</v>
      </c>
      <c r="D12" s="84">
        <f t="shared" si="5"/>
        <v>2.7394866193336975</v>
      </c>
      <c r="E12" s="85">
        <f>INDEX('UmfrageWerte berechnung'!$A:$Z, MATCH(A$3, 'UmfrageWerte berechnung'!$A:$A, 0), MATCH($K12, 'UmfrageWerte berechnung'!$1:$1, 0))</f>
        <v>1.1000000000000001</v>
      </c>
      <c r="F12" s="86">
        <f t="shared" si="6"/>
        <v>3.6300000000000008</v>
      </c>
      <c r="G12" s="84">
        <f>E12*C12</f>
        <v>3.3000000000000003</v>
      </c>
      <c r="H12" s="84">
        <f t="shared" si="0"/>
        <v>0.91316220644456592</v>
      </c>
      <c r="I12" s="93"/>
      <c r="K12" s="115" t="str">
        <f>"Wie wichtig ist es Ihnen, dass das Tool 'out of the box' funktioniert und keine Drittanbietersoftware erfordert?
How important is it to you that the tool works 'out of the box' and does not require third-party software?"</f>
        <v>Wie wichtig ist es Ihnen, dass das Tool 'out of the box' funktioniert und keine Drittanbietersoftware erfordert?
How important is it to you that the tool works 'out of the box' and does not require third-party software?</v>
      </c>
      <c r="L12"/>
      <c r="M12" s="4"/>
      <c r="N12" s="121">
        <f>DumpsterFire!$P11</f>
        <v>3</v>
      </c>
      <c r="O12" s="84">
        <f t="shared" si="8"/>
        <v>3.1459694989106755</v>
      </c>
      <c r="P12" s="85">
        <f>INDEX('UmfrageWerte berechnung'!$A:$Z, MATCH(L$3, 'UmfrageWerte berechnung'!$A:$A, 0), MATCH($K12, 'UmfrageWerte berechnung'!$1:$1, 0))</f>
        <v>1.1875</v>
      </c>
      <c r="Q12" s="86">
        <f t="shared" si="9"/>
        <v>4.23046875</v>
      </c>
      <c r="R12" s="84">
        <f>P12*N12</f>
        <v>3.5625</v>
      </c>
      <c r="S12" s="84">
        <f t="shared" si="1"/>
        <v>1.0486564996368919</v>
      </c>
      <c r="V12" s="4"/>
      <c r="W12" s="121">
        <f>DumpsterFire!$P11</f>
        <v>3</v>
      </c>
      <c r="X12" s="84">
        <f t="shared" si="11"/>
        <v>2.1550094517958427</v>
      </c>
      <c r="Y12" s="85">
        <f>INDEX('UmfrageWerte berechnung'!$A:$Z, MATCH(U$3, 'UmfrageWerte berechnung'!$A:$A, 0), MATCH($K12, 'UmfrageWerte berechnung'!$1:$1, 0))</f>
        <v>0.83333333333333337</v>
      </c>
      <c r="Z12" s="86">
        <f t="shared" si="12"/>
        <v>2.0833333333333335</v>
      </c>
      <c r="AA12" s="84">
        <f>Y12*W12</f>
        <v>2.5</v>
      </c>
      <c r="AB12" s="84">
        <f t="shared" si="2"/>
        <v>0.7183364839319476</v>
      </c>
      <c r="AE12" s="4"/>
      <c r="AF12" s="121">
        <f>DumpsterFire!$P11</f>
        <v>3</v>
      </c>
      <c r="AG12" s="84">
        <f t="shared" si="14"/>
        <v>3.6157205240174681</v>
      </c>
      <c r="AH12" s="85">
        <f>INDEX('UmfrageWerte berechnung'!$A:$Z, MATCH(AD$3, 'UmfrageWerte berechnung'!$A:$A, 0), MATCH($K12, 'UmfrageWerte berechnung'!$1:$1, 0))</f>
        <v>1.4375</v>
      </c>
      <c r="AI12" s="86">
        <f t="shared" si="15"/>
        <v>6.19921875</v>
      </c>
      <c r="AJ12" s="84">
        <f>AH12*AF12</f>
        <v>4.3125</v>
      </c>
      <c r="AK12" s="84">
        <f t="shared" si="3"/>
        <v>1.2052401746724895</v>
      </c>
      <c r="AL12" s="66"/>
      <c r="AN12" s="4"/>
      <c r="AO12" s="121">
        <f>DumpsterFire!$P11</f>
        <v>3</v>
      </c>
      <c r="AP12" s="84">
        <f t="shared" si="17"/>
        <v>3.202247191011236</v>
      </c>
      <c r="AQ12" s="85">
        <f>INDEX('UmfrageWerte berechnung'!$A:$Z, MATCH(AM$3, 'UmfrageWerte berechnung'!$A:$A, 0), MATCH($K12, 'UmfrageWerte berechnung'!$1:$1, 0))</f>
        <v>1.25</v>
      </c>
      <c r="AR12" s="86">
        <f t="shared" si="18"/>
        <v>4.6875</v>
      </c>
      <c r="AS12" s="84">
        <f>AQ12*AO12</f>
        <v>3.75</v>
      </c>
      <c r="AT12" s="84">
        <f t="shared" si="4"/>
        <v>1.0674157303370786</v>
      </c>
    </row>
    <row r="13" spans="1:46">
      <c r="B13" s="12"/>
      <c r="C13" s="121">
        <f>DumpsterFire!$P12</f>
        <v>3</v>
      </c>
      <c r="D13" s="84">
        <f t="shared" si="5"/>
        <v>2.614964500273075</v>
      </c>
      <c r="E13" s="85">
        <f>INDEX('UmfrageWerte berechnung'!$A:$Z, MATCH(A$3, 'UmfrageWerte berechnung'!$A:$A, 0), MATCH($K13, 'UmfrageWerte berechnung'!$1:$1, 0))</f>
        <v>1.05</v>
      </c>
      <c r="F13" s="86">
        <f t="shared" si="6"/>
        <v>3.3075000000000001</v>
      </c>
      <c r="G13" s="84">
        <f t="shared" si="7"/>
        <v>3.1500000000000004</v>
      </c>
      <c r="H13" s="84">
        <f t="shared" si="0"/>
        <v>0.87165483342435834</v>
      </c>
      <c r="I13" s="93"/>
      <c r="K13" s="115" t="s">
        <v>387</v>
      </c>
      <c r="L13"/>
      <c r="M13" s="12"/>
      <c r="N13" s="121">
        <f>DumpsterFire!$P12</f>
        <v>3</v>
      </c>
      <c r="O13" s="84">
        <f t="shared" si="8"/>
        <v>3.3115468409586057</v>
      </c>
      <c r="P13" s="85">
        <f>INDEX('UmfrageWerte berechnung'!$A:$Z, MATCH(L$3, 'UmfrageWerte berechnung'!$A:$A, 0), MATCH($K13, 'UmfrageWerte berechnung'!$1:$1, 0))</f>
        <v>1.25</v>
      </c>
      <c r="Q13" s="86">
        <f t="shared" si="9"/>
        <v>4.6875</v>
      </c>
      <c r="R13" s="84">
        <f t="shared" ref="R13:R14" si="20">P13*N13</f>
        <v>3.75</v>
      </c>
      <c r="S13" s="84">
        <f t="shared" si="1"/>
        <v>1.1038489469862018</v>
      </c>
      <c r="V13" s="12"/>
      <c r="W13" s="121">
        <f>DumpsterFire!$P12</f>
        <v>3</v>
      </c>
      <c r="X13" s="84">
        <f t="shared" si="11"/>
        <v>2.1550094517958427</v>
      </c>
      <c r="Y13" s="85">
        <f>INDEX('UmfrageWerte berechnung'!$A:$Z, MATCH(U$3, 'UmfrageWerte berechnung'!$A:$A, 0), MATCH($K13, 'UmfrageWerte berechnung'!$1:$1, 0))</f>
        <v>0.83333333333333337</v>
      </c>
      <c r="Z13" s="86">
        <f t="shared" si="12"/>
        <v>2.0833333333333335</v>
      </c>
      <c r="AA13" s="84">
        <f t="shared" ref="AA13:AA14" si="21">Y13*W13</f>
        <v>2.5</v>
      </c>
      <c r="AB13" s="84">
        <f t="shared" si="2"/>
        <v>0.7183364839319476</v>
      </c>
      <c r="AE13" s="12"/>
      <c r="AF13" s="121">
        <f>DumpsterFire!$P12</f>
        <v>3</v>
      </c>
      <c r="AG13" s="84">
        <f t="shared" si="14"/>
        <v>3.3013100436681233</v>
      </c>
      <c r="AH13" s="85">
        <f>INDEX('UmfrageWerte berechnung'!$A:$Z, MATCH(AD$3, 'UmfrageWerte berechnung'!$A:$A, 0), MATCH($K13, 'UmfrageWerte berechnung'!$1:$1, 0))</f>
        <v>1.3125</v>
      </c>
      <c r="AI13" s="86">
        <f t="shared" si="15"/>
        <v>5.16796875</v>
      </c>
      <c r="AJ13" s="84">
        <f t="shared" ref="AJ13:AJ14" si="22">AH13*AF13</f>
        <v>3.9375</v>
      </c>
      <c r="AK13" s="84">
        <f t="shared" si="3"/>
        <v>1.1004366812227078</v>
      </c>
      <c r="AL13" s="66"/>
      <c r="AN13" s="12"/>
      <c r="AO13" s="121">
        <f>DumpsterFire!$P12</f>
        <v>3</v>
      </c>
      <c r="AP13" s="84">
        <f t="shared" si="17"/>
        <v>3.0421348314606744</v>
      </c>
      <c r="AQ13" s="85">
        <f>INDEX('UmfrageWerte berechnung'!$A:$Z, MATCH(AM$3, 'UmfrageWerte berechnung'!$A:$A, 0), MATCH($K13, 'UmfrageWerte berechnung'!$1:$1, 0))</f>
        <v>1.1875</v>
      </c>
      <c r="AR13" s="86">
        <f t="shared" si="18"/>
        <v>4.23046875</v>
      </c>
      <c r="AS13" s="84">
        <f t="shared" ref="AS13:AS14" si="23">AQ13*AO13</f>
        <v>3.5625</v>
      </c>
      <c r="AT13" s="84">
        <f t="shared" si="4"/>
        <v>1.0140449438202248</v>
      </c>
    </row>
    <row r="14" spans="1:46">
      <c r="B14" s="11"/>
      <c r="C14" s="121">
        <f>DumpsterFire!$P13</f>
        <v>3</v>
      </c>
      <c r="D14" s="84">
        <f t="shared" si="5"/>
        <v>2.614964500273075</v>
      </c>
      <c r="E14" s="85">
        <f>INDEX('UmfrageWerte berechnung'!$A:$Z, MATCH(A$3, 'UmfrageWerte berechnung'!$A:$A, 0), MATCH($K14, 'UmfrageWerte berechnung'!$1:$1, 0))</f>
        <v>1.05</v>
      </c>
      <c r="F14" s="86">
        <f>(E14^2)*C14</f>
        <v>3.3075000000000001</v>
      </c>
      <c r="G14" s="84">
        <f t="shared" si="7"/>
        <v>3.1500000000000004</v>
      </c>
      <c r="H14" s="84">
        <f t="shared" si="0"/>
        <v>0.87165483342435834</v>
      </c>
      <c r="I14" s="93"/>
      <c r="K14" s="115" t="s">
        <v>387</v>
      </c>
      <c r="L14"/>
      <c r="M14" s="11"/>
      <c r="N14" s="121">
        <f>DumpsterFire!$P13</f>
        <v>3</v>
      </c>
      <c r="O14" s="84">
        <f t="shared" si="8"/>
        <v>3.3115468409586057</v>
      </c>
      <c r="P14" s="85">
        <f>INDEX('UmfrageWerte berechnung'!$A:$Z, MATCH(L$3, 'UmfrageWerte berechnung'!$A:$A, 0), MATCH($K14, 'UmfrageWerte berechnung'!$1:$1, 0))</f>
        <v>1.25</v>
      </c>
      <c r="Q14" s="86">
        <f>(P14^2)*N14</f>
        <v>4.6875</v>
      </c>
      <c r="R14" s="84">
        <f t="shared" si="20"/>
        <v>3.75</v>
      </c>
      <c r="S14" s="84">
        <f t="shared" si="1"/>
        <v>1.1038489469862018</v>
      </c>
      <c r="V14" s="11"/>
      <c r="W14" s="121">
        <f>DumpsterFire!$P13</f>
        <v>3</v>
      </c>
      <c r="X14" s="84">
        <f t="shared" si="11"/>
        <v>2.1550094517958427</v>
      </c>
      <c r="Y14" s="85">
        <f>INDEX('UmfrageWerte berechnung'!$A:$Z, MATCH(U$3, 'UmfrageWerte berechnung'!$A:$A, 0), MATCH($K14, 'UmfrageWerte berechnung'!$1:$1, 0))</f>
        <v>0.83333333333333337</v>
      </c>
      <c r="Z14" s="86">
        <f>(Y14^2)*W14</f>
        <v>2.0833333333333335</v>
      </c>
      <c r="AA14" s="84">
        <f t="shared" si="21"/>
        <v>2.5</v>
      </c>
      <c r="AB14" s="84">
        <f t="shared" si="2"/>
        <v>0.7183364839319476</v>
      </c>
      <c r="AC14" s="17"/>
      <c r="AE14" s="11"/>
      <c r="AF14" s="121">
        <f>DumpsterFire!$P13</f>
        <v>3</v>
      </c>
      <c r="AG14" s="84">
        <f t="shared" si="14"/>
        <v>3.3013100436681233</v>
      </c>
      <c r="AH14" s="85">
        <f>INDEX('UmfrageWerte berechnung'!$A:$Z, MATCH(AD$3, 'UmfrageWerte berechnung'!$A:$A, 0), MATCH($K14, 'UmfrageWerte berechnung'!$1:$1, 0))</f>
        <v>1.3125</v>
      </c>
      <c r="AI14" s="86">
        <f>(AH14^2)*AF14</f>
        <v>5.16796875</v>
      </c>
      <c r="AJ14" s="84">
        <f t="shared" si="22"/>
        <v>3.9375</v>
      </c>
      <c r="AK14" s="84">
        <f t="shared" si="3"/>
        <v>1.1004366812227078</v>
      </c>
      <c r="AL14" s="66"/>
      <c r="AN14" s="11"/>
      <c r="AO14" s="121">
        <f>DumpsterFire!$P13</f>
        <v>3</v>
      </c>
      <c r="AP14" s="84">
        <f t="shared" si="17"/>
        <v>3.0421348314606744</v>
      </c>
      <c r="AQ14" s="85">
        <f>INDEX('UmfrageWerte berechnung'!$A:$Z, MATCH(AM$3, 'UmfrageWerte berechnung'!$A:$A, 0), MATCH($K14, 'UmfrageWerte berechnung'!$1:$1, 0))</f>
        <v>1.1875</v>
      </c>
      <c r="AR14" s="86">
        <f>(AQ14^2)*AO14</f>
        <v>4.23046875</v>
      </c>
      <c r="AS14" s="84">
        <f t="shared" si="23"/>
        <v>3.5625</v>
      </c>
      <c r="AT14" s="84">
        <f t="shared" si="4"/>
        <v>1.0140449438202248</v>
      </c>
    </row>
    <row r="15" spans="1:46">
      <c r="B15" t="s">
        <v>475</v>
      </c>
      <c r="C15" s="78">
        <f t="shared" ref="C15:H15" si="24">SUM(C9:C14)</f>
        <v>15</v>
      </c>
      <c r="D15" s="78">
        <f t="shared" si="24"/>
        <v>13.82195521572911</v>
      </c>
      <c r="E15" s="95">
        <f t="shared" si="24"/>
        <v>6.8</v>
      </c>
      <c r="F15" s="90">
        <f t="shared" si="24"/>
        <v>18.562500000000004</v>
      </c>
      <c r="G15" s="85">
        <f t="shared" si="24"/>
        <v>16.650000000000002</v>
      </c>
      <c r="H15" s="85">
        <f t="shared" si="24"/>
        <v>5.6450027307482253</v>
      </c>
      <c r="I15" s="93"/>
      <c r="L15"/>
      <c r="M15" t="s">
        <v>475</v>
      </c>
      <c r="N15" s="78">
        <f t="shared" ref="N15:S15" si="25">SUM(N9:N14)</f>
        <v>15</v>
      </c>
      <c r="O15" s="78">
        <f t="shared" si="25"/>
        <v>16.226579520697168</v>
      </c>
      <c r="P15" s="95">
        <f t="shared" si="25"/>
        <v>7.375</v>
      </c>
      <c r="Q15" s="90">
        <f t="shared" si="25"/>
        <v>22.5234375</v>
      </c>
      <c r="R15" s="85">
        <f t="shared" si="25"/>
        <v>18.375</v>
      </c>
      <c r="S15" s="85">
        <f t="shared" si="25"/>
        <v>6.5127087872185907</v>
      </c>
      <c r="V15" t="s">
        <v>475</v>
      </c>
      <c r="W15" s="78">
        <f t="shared" ref="W15:AB15" si="26">SUM(W9:W14)</f>
        <v>15</v>
      </c>
      <c r="X15" s="78">
        <f t="shared" si="26"/>
        <v>11.852551984877136</v>
      </c>
      <c r="Y15" s="95">
        <f t="shared" si="26"/>
        <v>5.833333333333333</v>
      </c>
      <c r="Z15" s="90">
        <f t="shared" si="26"/>
        <v>13.020833333333336</v>
      </c>
      <c r="AA15" s="85">
        <f t="shared" si="26"/>
        <v>13.75</v>
      </c>
      <c r="AB15" s="85">
        <f t="shared" si="26"/>
        <v>5.0283553875236331</v>
      </c>
      <c r="AE15" t="s">
        <v>475</v>
      </c>
      <c r="AF15" s="78">
        <f t="shared" ref="AF15:AK15" si="27">SUM(AF9:AF14)</f>
        <v>15</v>
      </c>
      <c r="AG15" s="78">
        <f t="shared" si="27"/>
        <v>16.820960698689962</v>
      </c>
      <c r="AH15" s="95">
        <f t="shared" si="27"/>
        <v>7.875</v>
      </c>
      <c r="AI15" s="90">
        <f t="shared" si="27"/>
        <v>26.96484375</v>
      </c>
      <c r="AJ15" s="85">
        <f t="shared" si="27"/>
        <v>20.0625</v>
      </c>
      <c r="AK15" s="85">
        <f t="shared" si="27"/>
        <v>6.6026200873362466</v>
      </c>
      <c r="AL15" s="66"/>
      <c r="AN15" t="s">
        <v>475</v>
      </c>
      <c r="AO15" s="78">
        <f t="shared" ref="AO15:AT15" si="28">SUM(AO9:AO14)</f>
        <v>15</v>
      </c>
      <c r="AP15" s="78">
        <f t="shared" si="28"/>
        <v>15.210674157303373</v>
      </c>
      <c r="AQ15" s="95">
        <f t="shared" si="28"/>
        <v>7</v>
      </c>
      <c r="AR15" s="90">
        <f t="shared" si="28"/>
        <v>21.22265625</v>
      </c>
      <c r="AS15" s="85">
        <f t="shared" si="28"/>
        <v>17.8125</v>
      </c>
      <c r="AT15" s="85">
        <f t="shared" si="28"/>
        <v>5.9775280898876408</v>
      </c>
    </row>
    <row r="16" spans="1:46">
      <c r="B16" t="s">
        <v>476</v>
      </c>
      <c r="C16" s="87">
        <v>18</v>
      </c>
      <c r="D16" s="87">
        <f>SUM(D9:D14)</f>
        <v>13.82195521572911</v>
      </c>
      <c r="E16" s="96">
        <f>COUNT(E9:E14)*5</f>
        <v>30</v>
      </c>
      <c r="F16" s="89">
        <f>C16*5^2</f>
        <v>450</v>
      </c>
      <c r="G16" s="87">
        <f>C16*1.5</f>
        <v>27</v>
      </c>
      <c r="H16" s="87"/>
      <c r="I16" s="93"/>
      <c r="L16"/>
      <c r="M16" t="s">
        <v>476</v>
      </c>
      <c r="N16" s="87">
        <v>18</v>
      </c>
      <c r="O16" s="87">
        <f>SUM(O9:O14)</f>
        <v>16.226579520697168</v>
      </c>
      <c r="P16" s="96">
        <f>COUNT(P9:P14)*5</f>
        <v>30</v>
      </c>
      <c r="Q16" s="89">
        <f>N16*5^2</f>
        <v>450</v>
      </c>
      <c r="R16" s="87">
        <f>N16*1.5</f>
        <v>27</v>
      </c>
      <c r="S16" s="87"/>
      <c r="V16" t="s">
        <v>476</v>
      </c>
      <c r="W16" s="87">
        <v>18</v>
      </c>
      <c r="X16" s="87">
        <f>SUM(X9:X14)</f>
        <v>11.852551984877136</v>
      </c>
      <c r="Y16" s="96">
        <f>COUNT(Y9:Y14)*5</f>
        <v>30</v>
      </c>
      <c r="Z16" s="89">
        <f>W16*5^2</f>
        <v>450</v>
      </c>
      <c r="AA16" s="87">
        <f>W16*1.5</f>
        <v>27</v>
      </c>
      <c r="AB16" s="87"/>
      <c r="AE16" t="s">
        <v>476</v>
      </c>
      <c r="AF16" s="87">
        <v>18</v>
      </c>
      <c r="AG16" s="87">
        <f>SUM(AG9:AG14)</f>
        <v>16.820960698689962</v>
      </c>
      <c r="AH16" s="96">
        <f>COUNT(AH9:AH14)*5</f>
        <v>30</v>
      </c>
      <c r="AI16" s="89">
        <f>AF16*5^2</f>
        <v>450</v>
      </c>
      <c r="AJ16" s="87">
        <f>AF16*1.5</f>
        <v>27</v>
      </c>
      <c r="AK16" s="87"/>
      <c r="AL16" s="93"/>
      <c r="AN16" t="s">
        <v>476</v>
      </c>
      <c r="AO16" s="87">
        <v>18</v>
      </c>
      <c r="AP16" s="87">
        <f>SUM(AP9:AP14)</f>
        <v>15.210674157303373</v>
      </c>
      <c r="AQ16" s="96">
        <f>COUNT(AQ9:AQ14)*5</f>
        <v>30</v>
      </c>
      <c r="AR16" s="89">
        <f>AO16*5^2</f>
        <v>450</v>
      </c>
      <c r="AS16" s="87">
        <f>AO16*1.5</f>
        <v>27</v>
      </c>
      <c r="AT16" s="87"/>
    </row>
    <row r="17" spans="1:46">
      <c r="C17" s="57"/>
      <c r="D17" s="86"/>
      <c r="H17" s="84"/>
      <c r="I17" s="93"/>
      <c r="L17"/>
      <c r="N17" s="57"/>
      <c r="O17" s="86"/>
      <c r="P17" s="93"/>
      <c r="Q17" s="86"/>
      <c r="R17" s="84"/>
      <c r="S17" s="84"/>
      <c r="W17" s="57"/>
      <c r="X17" s="86"/>
      <c r="Y17" s="93"/>
      <c r="Z17" s="86"/>
      <c r="AA17" s="84"/>
      <c r="AB17" s="84"/>
      <c r="AF17" s="57"/>
      <c r="AG17" s="86"/>
      <c r="AH17" s="93"/>
      <c r="AI17" s="86"/>
      <c r="AJ17" s="84"/>
      <c r="AK17" s="84"/>
      <c r="AL17" s="57"/>
      <c r="AO17" s="57"/>
      <c r="AP17" s="86"/>
      <c r="AQ17" s="93"/>
      <c r="AR17" s="86"/>
      <c r="AS17" s="84"/>
      <c r="AT17" s="84"/>
    </row>
    <row r="18" spans="1:46">
      <c r="C18" s="57"/>
      <c r="D18" s="86"/>
      <c r="H18" s="84"/>
      <c r="I18" s="93"/>
      <c r="L18"/>
      <c r="N18" s="57"/>
      <c r="O18" s="86"/>
      <c r="P18" s="93"/>
      <c r="Q18" s="86"/>
      <c r="R18" s="84"/>
      <c r="S18" s="84"/>
      <c r="W18" s="57"/>
      <c r="X18" s="86"/>
      <c r="Y18" s="93"/>
      <c r="Z18" s="86"/>
      <c r="AA18" s="84"/>
      <c r="AB18" s="84"/>
      <c r="AF18" s="57"/>
      <c r="AG18" s="86"/>
      <c r="AH18" s="93"/>
      <c r="AI18" s="86"/>
      <c r="AJ18" s="84"/>
      <c r="AK18" s="84"/>
      <c r="AL18" s="57"/>
      <c r="AO18" s="57"/>
      <c r="AP18" s="86"/>
      <c r="AQ18" s="93"/>
      <c r="AR18" s="86"/>
      <c r="AS18" s="84"/>
      <c r="AT18" s="84"/>
    </row>
    <row r="19" spans="1:46">
      <c r="C19" s="57"/>
      <c r="D19" s="86"/>
      <c r="H19" s="84"/>
      <c r="I19" s="93"/>
      <c r="L19"/>
      <c r="N19" s="57"/>
      <c r="O19" s="86"/>
      <c r="P19" s="93"/>
      <c r="Q19" s="86"/>
      <c r="R19" s="84"/>
      <c r="S19" s="84"/>
      <c r="W19" s="57"/>
      <c r="X19" s="86"/>
      <c r="Y19" s="93"/>
      <c r="Z19" s="86"/>
      <c r="AA19" s="84"/>
      <c r="AB19" s="84"/>
      <c r="AF19" s="57"/>
      <c r="AG19" s="86"/>
      <c r="AH19" s="93"/>
      <c r="AI19" s="86"/>
      <c r="AJ19" s="84"/>
      <c r="AK19" s="84"/>
      <c r="AL19" s="57"/>
      <c r="AO19" s="57"/>
      <c r="AP19" s="86"/>
      <c r="AQ19" s="93"/>
      <c r="AR19" s="86"/>
      <c r="AS19" s="84"/>
      <c r="AT19" s="84"/>
    </row>
    <row r="20" spans="1:46" ht="21">
      <c r="A20" s="19" t="s">
        <v>20</v>
      </c>
      <c r="B20" s="16"/>
      <c r="C20" s="120">
        <f>DumpsterFire!$P16</f>
        <v>2</v>
      </c>
      <c r="D20" s="95">
        <f t="shared" si="5"/>
        <v>1.9923539049699617</v>
      </c>
      <c r="E20" s="90">
        <f>INDEX('UmfrageWerte berechnung'!$A:$Z, MATCH(A$3, 'UmfrageWerte berechnung'!$A:$A, 0), MATCH($K20, 'UmfrageWerte berechnung'!$1:$1, 0))</f>
        <v>1.2</v>
      </c>
      <c r="F20" s="85">
        <f t="shared" si="6"/>
        <v>2.88</v>
      </c>
      <c r="G20" s="85">
        <f t="shared" si="7"/>
        <v>2.4</v>
      </c>
      <c r="H20" s="85">
        <f t="shared" ref="H20:H26" si="29">E20/(H$120/H$119)</f>
        <v>0.99617695248498084</v>
      </c>
      <c r="I20" s="93"/>
      <c r="K20" s="93" t="s">
        <v>228</v>
      </c>
      <c r="L20" s="19" t="s">
        <v>20</v>
      </c>
      <c r="M20" s="16"/>
      <c r="N20" s="120">
        <f>DumpsterFire!$P16</f>
        <v>2</v>
      </c>
      <c r="O20" s="95">
        <f t="shared" ref="O20:O26" si="30">S20*N20</f>
        <v>2.318082788671024</v>
      </c>
      <c r="P20" s="90">
        <f>INDEX('UmfrageWerte berechnung'!$A:$Z, MATCH(L$3, 'UmfrageWerte berechnung'!$A:$A, 0), MATCH($K20, 'UmfrageWerte berechnung'!$1:$1, 0))</f>
        <v>1.3125</v>
      </c>
      <c r="Q20" s="85">
        <f t="shared" ref="Q20:Q26" si="31">(P20^2)*N20</f>
        <v>3.4453125</v>
      </c>
      <c r="R20" s="85">
        <f t="shared" ref="R20:R26" si="32">P20*N20</f>
        <v>2.625</v>
      </c>
      <c r="S20" s="85">
        <f t="shared" ref="S20:S26" si="33">P20/(S$120/S$119)</f>
        <v>1.159041394335512</v>
      </c>
      <c r="T20" s="19"/>
      <c r="U20" s="19" t="s">
        <v>20</v>
      </c>
      <c r="V20" s="16"/>
      <c r="W20" s="120">
        <f>DumpsterFire!$P16</f>
        <v>2</v>
      </c>
      <c r="X20" s="95">
        <f t="shared" ref="X20:X26" si="34">AB20*W20</f>
        <v>2.2986767485822321</v>
      </c>
      <c r="Y20" s="90">
        <f>INDEX('UmfrageWerte berechnung'!$A:$Z, MATCH(U$3, 'UmfrageWerte berechnung'!$A:$A, 0), MATCH($K20, 'UmfrageWerte berechnung'!$1:$1, 0))</f>
        <v>1.3333333333333333</v>
      </c>
      <c r="Z20" s="85">
        <f t="shared" ref="Z20:Z26" si="35">(Y20^2)*W20</f>
        <v>3.5555555555555554</v>
      </c>
      <c r="AA20" s="85">
        <f t="shared" ref="AA20:AA26" si="36">Y20*W20</f>
        <v>2.6666666666666665</v>
      </c>
      <c r="AB20" s="85">
        <f t="shared" ref="AB20:AB26" si="37">Y20/(AB$120/AB$119)</f>
        <v>1.1493383742911161</v>
      </c>
      <c r="AD20" s="19" t="s">
        <v>20</v>
      </c>
      <c r="AE20" s="16"/>
      <c r="AF20" s="120">
        <f>DumpsterFire!$P16</f>
        <v>2</v>
      </c>
      <c r="AG20" s="95">
        <f t="shared" ref="AG20:AG26" si="38">AK20*AF20</f>
        <v>1.991266375545852</v>
      </c>
      <c r="AH20" s="90">
        <f>INDEX('UmfrageWerte berechnung'!$A:$Z, MATCH(AD$3, 'UmfrageWerte berechnung'!$A:$A, 0), MATCH($K20, 'UmfrageWerte berechnung'!$1:$1, 0))</f>
        <v>1.1875</v>
      </c>
      <c r="AI20" s="85">
        <f t="shared" ref="AI20:AI26" si="39">(AH20^2)*AF20</f>
        <v>2.8203125</v>
      </c>
      <c r="AJ20" s="85">
        <f t="shared" ref="AJ20:AJ26" si="40">AH20*AF20</f>
        <v>2.375</v>
      </c>
      <c r="AK20" s="85">
        <f t="shared" ref="AK20:AK26" si="41">AH20/(AK$120/AK$119)</f>
        <v>0.99563318777292598</v>
      </c>
      <c r="AL20" s="66"/>
      <c r="AM20" s="19" t="s">
        <v>20</v>
      </c>
      <c r="AN20" s="16"/>
      <c r="AO20" s="120">
        <f>DumpsterFire!$P16</f>
        <v>2</v>
      </c>
      <c r="AP20" s="95">
        <f t="shared" ref="AP20:AP26" si="42">AT20*AO20</f>
        <v>2.0280898876404496</v>
      </c>
      <c r="AQ20" s="90">
        <f>INDEX('UmfrageWerte berechnung'!$A:$Z, MATCH(AM$3, 'UmfrageWerte berechnung'!$A:$A, 0), MATCH($K20, 'UmfrageWerte berechnung'!$1:$1, 0))</f>
        <v>1.1875</v>
      </c>
      <c r="AR20" s="85">
        <f t="shared" ref="AR20:AR26" si="43">(AQ20^2)*AO20</f>
        <v>2.8203125</v>
      </c>
      <c r="AS20" s="85">
        <f t="shared" ref="AS20:AS26" si="44">AQ20*AO20</f>
        <v>2.375</v>
      </c>
      <c r="AT20" s="85">
        <f t="shared" ref="AT20:AT26" si="45">AQ20/(AT$120/AT$119)</f>
        <v>1.0140449438202248</v>
      </c>
    </row>
    <row r="21" spans="1:46">
      <c r="B21" s="10"/>
      <c r="C21" s="121">
        <f>DumpsterFire!$P17</f>
        <v>1</v>
      </c>
      <c r="D21" s="93">
        <f t="shared" si="5"/>
        <v>0.99617695248498084</v>
      </c>
      <c r="E21" s="86">
        <f>INDEX('UmfrageWerte berechnung'!$A:$Z, MATCH(A$3, 'UmfrageWerte berechnung'!$A:$A, 0), MATCH($K21, 'UmfrageWerte berechnung'!$1:$1, 0))</f>
        <v>1.2</v>
      </c>
      <c r="F21" s="84">
        <f t="shared" si="6"/>
        <v>1.44</v>
      </c>
      <c r="G21" s="84">
        <f t="shared" si="7"/>
        <v>1.2</v>
      </c>
      <c r="H21" s="84">
        <f t="shared" si="29"/>
        <v>0.99617695248498084</v>
      </c>
      <c r="I21" s="93"/>
      <c r="K21" s="93" t="s">
        <v>228</v>
      </c>
      <c r="L21"/>
      <c r="M21" s="10"/>
      <c r="N21" s="121">
        <f>DumpsterFire!$P17</f>
        <v>1</v>
      </c>
      <c r="O21" s="93">
        <f t="shared" si="30"/>
        <v>1.159041394335512</v>
      </c>
      <c r="P21" s="86">
        <f>INDEX('UmfrageWerte berechnung'!$A:$Z, MATCH(L$3, 'UmfrageWerte berechnung'!$A:$A, 0), MATCH($K21, 'UmfrageWerte berechnung'!$1:$1, 0))</f>
        <v>1.3125</v>
      </c>
      <c r="Q21" s="84">
        <f t="shared" si="31"/>
        <v>1.72265625</v>
      </c>
      <c r="R21" s="84">
        <f t="shared" si="32"/>
        <v>1.3125</v>
      </c>
      <c r="S21" s="84">
        <f t="shared" si="33"/>
        <v>1.159041394335512</v>
      </c>
      <c r="V21" s="10"/>
      <c r="W21" s="121">
        <f>DumpsterFire!$P17</f>
        <v>1</v>
      </c>
      <c r="X21" s="93">
        <f t="shared" si="34"/>
        <v>1.1493383742911161</v>
      </c>
      <c r="Y21" s="86">
        <f>INDEX('UmfrageWerte berechnung'!$A:$Z, MATCH(U$3, 'UmfrageWerte berechnung'!$A:$A, 0), MATCH($K21, 'UmfrageWerte berechnung'!$1:$1, 0))</f>
        <v>1.3333333333333333</v>
      </c>
      <c r="Z21" s="84">
        <f t="shared" si="35"/>
        <v>1.7777777777777777</v>
      </c>
      <c r="AA21" s="84">
        <f t="shared" si="36"/>
        <v>1.3333333333333333</v>
      </c>
      <c r="AB21" s="84">
        <f t="shared" si="37"/>
        <v>1.1493383742911161</v>
      </c>
      <c r="AE21" s="10"/>
      <c r="AF21" s="121">
        <f>DumpsterFire!$P17</f>
        <v>1</v>
      </c>
      <c r="AG21" s="93">
        <f t="shared" si="38"/>
        <v>0.99563318777292598</v>
      </c>
      <c r="AH21" s="86">
        <f>INDEX('UmfrageWerte berechnung'!$A:$Z, MATCH(AD$3, 'UmfrageWerte berechnung'!$A:$A, 0), MATCH($K21, 'UmfrageWerte berechnung'!$1:$1, 0))</f>
        <v>1.1875</v>
      </c>
      <c r="AI21" s="84">
        <f t="shared" si="39"/>
        <v>1.41015625</v>
      </c>
      <c r="AJ21" s="84">
        <f t="shared" si="40"/>
        <v>1.1875</v>
      </c>
      <c r="AK21" s="84">
        <f t="shared" si="41"/>
        <v>0.99563318777292598</v>
      </c>
      <c r="AL21" s="66"/>
      <c r="AN21" s="10"/>
      <c r="AO21" s="121">
        <f>DumpsterFire!$P17</f>
        <v>1</v>
      </c>
      <c r="AP21" s="93">
        <f t="shared" si="42"/>
        <v>1.0140449438202248</v>
      </c>
      <c r="AQ21" s="86">
        <f>INDEX('UmfrageWerte berechnung'!$A:$Z, MATCH(AM$3, 'UmfrageWerte berechnung'!$A:$A, 0), MATCH($K21, 'UmfrageWerte berechnung'!$1:$1, 0))</f>
        <v>1.1875</v>
      </c>
      <c r="AR21" s="84">
        <f t="shared" si="43"/>
        <v>1.41015625</v>
      </c>
      <c r="AS21" s="84">
        <f t="shared" si="44"/>
        <v>1.1875</v>
      </c>
      <c r="AT21" s="84">
        <f t="shared" si="45"/>
        <v>1.0140449438202248</v>
      </c>
    </row>
    <row r="22" spans="1:46">
      <c r="B22" s="10"/>
      <c r="C22" s="121">
        <f>DumpsterFire!$P18</f>
        <v>3</v>
      </c>
      <c r="D22" s="93">
        <f t="shared" si="5"/>
        <v>2.9885308574549425</v>
      </c>
      <c r="E22" s="86">
        <f>INDEX('UmfrageWerte berechnung'!$A:$Z, MATCH(A$3, 'UmfrageWerte berechnung'!$A:$A, 0), MATCH($K22, 'UmfrageWerte berechnung'!$1:$1, 0))</f>
        <v>1.2</v>
      </c>
      <c r="F22" s="84">
        <f t="shared" si="6"/>
        <v>4.32</v>
      </c>
      <c r="G22" s="84">
        <f t="shared" si="7"/>
        <v>3.5999999999999996</v>
      </c>
      <c r="H22" s="84">
        <f t="shared" si="29"/>
        <v>0.99617695248498084</v>
      </c>
      <c r="I22" s="93"/>
      <c r="K22" s="93" t="s">
        <v>228</v>
      </c>
      <c r="L22"/>
      <c r="M22" s="10"/>
      <c r="N22" s="121">
        <f>DumpsterFire!$P18</f>
        <v>3</v>
      </c>
      <c r="O22" s="93">
        <f t="shared" si="30"/>
        <v>3.477124183006536</v>
      </c>
      <c r="P22" s="86">
        <f>INDEX('UmfrageWerte berechnung'!$A:$Z, MATCH(L$3, 'UmfrageWerte berechnung'!$A:$A, 0), MATCH($K22, 'UmfrageWerte berechnung'!$1:$1, 0))</f>
        <v>1.3125</v>
      </c>
      <c r="Q22" s="84">
        <f t="shared" si="31"/>
        <v>5.16796875</v>
      </c>
      <c r="R22" s="84">
        <f t="shared" si="32"/>
        <v>3.9375</v>
      </c>
      <c r="S22" s="84">
        <f t="shared" si="33"/>
        <v>1.159041394335512</v>
      </c>
      <c r="V22" s="10"/>
      <c r="W22" s="121">
        <f>DumpsterFire!$P18</f>
        <v>3</v>
      </c>
      <c r="X22" s="93">
        <f t="shared" si="34"/>
        <v>3.4480151228733482</v>
      </c>
      <c r="Y22" s="86">
        <f>INDEX('UmfrageWerte berechnung'!$A:$Z, MATCH(U$3, 'UmfrageWerte berechnung'!$A:$A, 0), MATCH($K22, 'UmfrageWerte berechnung'!$1:$1, 0))</f>
        <v>1.3333333333333333</v>
      </c>
      <c r="Z22" s="84">
        <f t="shared" si="35"/>
        <v>5.333333333333333</v>
      </c>
      <c r="AA22" s="84">
        <f t="shared" si="36"/>
        <v>4</v>
      </c>
      <c r="AB22" s="84">
        <f t="shared" si="37"/>
        <v>1.1493383742911161</v>
      </c>
      <c r="AE22" s="10"/>
      <c r="AF22" s="121">
        <f>DumpsterFire!$P18</f>
        <v>3</v>
      </c>
      <c r="AG22" s="93">
        <f t="shared" si="38"/>
        <v>2.986899563318778</v>
      </c>
      <c r="AH22" s="86">
        <f>INDEX('UmfrageWerte berechnung'!$A:$Z, MATCH(AD$3, 'UmfrageWerte berechnung'!$A:$A, 0), MATCH($K22, 'UmfrageWerte berechnung'!$1:$1, 0))</f>
        <v>1.1875</v>
      </c>
      <c r="AI22" s="84">
        <f t="shared" si="39"/>
        <v>4.23046875</v>
      </c>
      <c r="AJ22" s="84">
        <f t="shared" si="40"/>
        <v>3.5625</v>
      </c>
      <c r="AK22" s="84">
        <f t="shared" si="41"/>
        <v>0.99563318777292598</v>
      </c>
      <c r="AL22" s="66"/>
      <c r="AN22" s="10"/>
      <c r="AO22" s="121">
        <f>DumpsterFire!$P18</f>
        <v>3</v>
      </c>
      <c r="AP22" s="93">
        <f t="shared" si="42"/>
        <v>3.0421348314606744</v>
      </c>
      <c r="AQ22" s="86">
        <f>INDEX('UmfrageWerte berechnung'!$A:$Z, MATCH(AM$3, 'UmfrageWerte berechnung'!$A:$A, 0), MATCH($K22, 'UmfrageWerte berechnung'!$1:$1, 0))</f>
        <v>1.1875</v>
      </c>
      <c r="AR22" s="84">
        <f t="shared" si="43"/>
        <v>4.23046875</v>
      </c>
      <c r="AS22" s="84">
        <f t="shared" si="44"/>
        <v>3.5625</v>
      </c>
      <c r="AT22" s="84">
        <f t="shared" si="45"/>
        <v>1.0140449438202248</v>
      </c>
    </row>
    <row r="23" spans="1:46">
      <c r="B23" s="10"/>
      <c r="C23" s="121">
        <f>DumpsterFire!$P19</f>
        <v>2</v>
      </c>
      <c r="D23" s="93">
        <f t="shared" si="5"/>
        <v>1.9923539049699617</v>
      </c>
      <c r="E23" s="86">
        <f>INDEX('UmfrageWerte berechnung'!$A:$Z, MATCH(A$3, 'UmfrageWerte berechnung'!$A:$A, 0), MATCH($K23, 'UmfrageWerte berechnung'!$1:$1, 0))</f>
        <v>1.2</v>
      </c>
      <c r="F23" s="84">
        <f t="shared" si="6"/>
        <v>2.88</v>
      </c>
      <c r="G23" s="84">
        <f t="shared" si="7"/>
        <v>2.4</v>
      </c>
      <c r="H23" s="84">
        <f t="shared" si="29"/>
        <v>0.99617695248498084</v>
      </c>
      <c r="I23" s="93"/>
      <c r="K23" s="93" t="s">
        <v>228</v>
      </c>
      <c r="L23"/>
      <c r="M23" s="10"/>
      <c r="N23" s="121">
        <f>DumpsterFire!$P19</f>
        <v>2</v>
      </c>
      <c r="O23" s="93">
        <f t="shared" si="30"/>
        <v>2.318082788671024</v>
      </c>
      <c r="P23" s="86">
        <f>INDEX('UmfrageWerte berechnung'!$A:$Z, MATCH(L$3, 'UmfrageWerte berechnung'!$A:$A, 0), MATCH($K23, 'UmfrageWerte berechnung'!$1:$1, 0))</f>
        <v>1.3125</v>
      </c>
      <c r="Q23" s="84">
        <f t="shared" si="31"/>
        <v>3.4453125</v>
      </c>
      <c r="R23" s="84">
        <f t="shared" si="32"/>
        <v>2.625</v>
      </c>
      <c r="S23" s="84">
        <f t="shared" si="33"/>
        <v>1.159041394335512</v>
      </c>
      <c r="V23" s="10"/>
      <c r="W23" s="121">
        <f>DumpsterFire!$P19</f>
        <v>2</v>
      </c>
      <c r="X23" s="93">
        <f t="shared" si="34"/>
        <v>2.2986767485822321</v>
      </c>
      <c r="Y23" s="86">
        <f>INDEX('UmfrageWerte berechnung'!$A:$Z, MATCH(U$3, 'UmfrageWerte berechnung'!$A:$A, 0), MATCH($K23, 'UmfrageWerte berechnung'!$1:$1, 0))</f>
        <v>1.3333333333333333</v>
      </c>
      <c r="Z23" s="84">
        <f t="shared" si="35"/>
        <v>3.5555555555555554</v>
      </c>
      <c r="AA23" s="84">
        <f t="shared" si="36"/>
        <v>2.6666666666666665</v>
      </c>
      <c r="AB23" s="84">
        <f t="shared" si="37"/>
        <v>1.1493383742911161</v>
      </c>
      <c r="AE23" s="10"/>
      <c r="AF23" s="121">
        <f>DumpsterFire!$P19</f>
        <v>2</v>
      </c>
      <c r="AG23" s="93">
        <f t="shared" si="38"/>
        <v>1.991266375545852</v>
      </c>
      <c r="AH23" s="86">
        <f>INDEX('UmfrageWerte berechnung'!$A:$Z, MATCH(AD$3, 'UmfrageWerte berechnung'!$A:$A, 0), MATCH($K23, 'UmfrageWerte berechnung'!$1:$1, 0))</f>
        <v>1.1875</v>
      </c>
      <c r="AI23" s="84">
        <f t="shared" si="39"/>
        <v>2.8203125</v>
      </c>
      <c r="AJ23" s="84">
        <f t="shared" si="40"/>
        <v>2.375</v>
      </c>
      <c r="AK23" s="84">
        <f t="shared" si="41"/>
        <v>0.99563318777292598</v>
      </c>
      <c r="AL23" s="66"/>
      <c r="AN23" s="10"/>
      <c r="AO23" s="121">
        <f>DumpsterFire!$P19</f>
        <v>2</v>
      </c>
      <c r="AP23" s="93">
        <f t="shared" si="42"/>
        <v>2.0280898876404496</v>
      </c>
      <c r="AQ23" s="86">
        <f>INDEX('UmfrageWerte berechnung'!$A:$Z, MATCH(AM$3, 'UmfrageWerte berechnung'!$A:$A, 0), MATCH($K23, 'UmfrageWerte berechnung'!$1:$1, 0))</f>
        <v>1.1875</v>
      </c>
      <c r="AR23" s="84">
        <f t="shared" si="43"/>
        <v>2.8203125</v>
      </c>
      <c r="AS23" s="84">
        <f t="shared" si="44"/>
        <v>2.375</v>
      </c>
      <c r="AT23" s="84">
        <f t="shared" si="45"/>
        <v>1.0140449438202248</v>
      </c>
    </row>
    <row r="24" spans="1:46">
      <c r="B24" s="4"/>
      <c r="C24" s="121">
        <f>DumpsterFire!$P20</f>
        <v>1</v>
      </c>
      <c r="D24" s="93">
        <f t="shared" si="5"/>
        <v>0.99617695248498084</v>
      </c>
      <c r="E24" s="86">
        <f>INDEX('UmfrageWerte berechnung'!$A:$Z, MATCH(A$3, 'UmfrageWerte berechnung'!$A:$A, 0), MATCH($K24, 'UmfrageWerte berechnung'!$1:$1, 0))</f>
        <v>1.2</v>
      </c>
      <c r="F24" s="84">
        <f t="shared" si="6"/>
        <v>1.44</v>
      </c>
      <c r="G24" s="84">
        <f t="shared" si="7"/>
        <v>1.2</v>
      </c>
      <c r="H24" s="84">
        <f t="shared" si="29"/>
        <v>0.99617695248498084</v>
      </c>
      <c r="I24" s="93"/>
      <c r="K24" s="93" t="s">
        <v>228</v>
      </c>
      <c r="L24"/>
      <c r="M24" s="4"/>
      <c r="N24" s="121">
        <f>DumpsterFire!$P20</f>
        <v>1</v>
      </c>
      <c r="O24" s="93">
        <f t="shared" si="30"/>
        <v>1.159041394335512</v>
      </c>
      <c r="P24" s="86">
        <f>INDEX('UmfrageWerte berechnung'!$A:$Z, MATCH(L$3, 'UmfrageWerte berechnung'!$A:$A, 0), MATCH($K24, 'UmfrageWerte berechnung'!$1:$1, 0))</f>
        <v>1.3125</v>
      </c>
      <c r="Q24" s="84">
        <f t="shared" si="31"/>
        <v>1.72265625</v>
      </c>
      <c r="R24" s="84">
        <f t="shared" si="32"/>
        <v>1.3125</v>
      </c>
      <c r="S24" s="84">
        <f t="shared" si="33"/>
        <v>1.159041394335512</v>
      </c>
      <c r="V24" s="4"/>
      <c r="W24" s="121">
        <f>DumpsterFire!$P20</f>
        <v>1</v>
      </c>
      <c r="X24" s="93">
        <f t="shared" si="34"/>
        <v>1.1493383742911161</v>
      </c>
      <c r="Y24" s="86">
        <f>INDEX('UmfrageWerte berechnung'!$A:$Z, MATCH(U$3, 'UmfrageWerte berechnung'!$A:$A, 0), MATCH($K24, 'UmfrageWerte berechnung'!$1:$1, 0))</f>
        <v>1.3333333333333333</v>
      </c>
      <c r="Z24" s="84">
        <f t="shared" si="35"/>
        <v>1.7777777777777777</v>
      </c>
      <c r="AA24" s="84">
        <f t="shared" si="36"/>
        <v>1.3333333333333333</v>
      </c>
      <c r="AB24" s="84">
        <f t="shared" si="37"/>
        <v>1.1493383742911161</v>
      </c>
      <c r="AE24" s="4"/>
      <c r="AF24" s="121">
        <f>DumpsterFire!$P20</f>
        <v>1</v>
      </c>
      <c r="AG24" s="93">
        <f t="shared" si="38"/>
        <v>0.99563318777292598</v>
      </c>
      <c r="AH24" s="86">
        <f>INDEX('UmfrageWerte berechnung'!$A:$Z, MATCH(AD$3, 'UmfrageWerte berechnung'!$A:$A, 0), MATCH($K24, 'UmfrageWerte berechnung'!$1:$1, 0))</f>
        <v>1.1875</v>
      </c>
      <c r="AI24" s="84">
        <f t="shared" si="39"/>
        <v>1.41015625</v>
      </c>
      <c r="AJ24" s="84">
        <f t="shared" si="40"/>
        <v>1.1875</v>
      </c>
      <c r="AK24" s="84">
        <f t="shared" si="41"/>
        <v>0.99563318777292598</v>
      </c>
      <c r="AL24" s="66"/>
      <c r="AN24" s="4"/>
      <c r="AO24" s="121">
        <f>DumpsterFire!$P20</f>
        <v>1</v>
      </c>
      <c r="AP24" s="93">
        <f t="shared" si="42"/>
        <v>1.0140449438202248</v>
      </c>
      <c r="AQ24" s="86">
        <f>INDEX('UmfrageWerte berechnung'!$A:$Z, MATCH(AM$3, 'UmfrageWerte berechnung'!$A:$A, 0), MATCH($K24, 'UmfrageWerte berechnung'!$1:$1, 0))</f>
        <v>1.1875</v>
      </c>
      <c r="AR24" s="84">
        <f t="shared" si="43"/>
        <v>1.41015625</v>
      </c>
      <c r="AS24" s="84">
        <f t="shared" si="44"/>
        <v>1.1875</v>
      </c>
      <c r="AT24" s="84">
        <f t="shared" si="45"/>
        <v>1.0140449438202248</v>
      </c>
    </row>
    <row r="25" spans="1:46">
      <c r="B25" s="4"/>
      <c r="C25" s="121">
        <f>DumpsterFire!$P21</f>
        <v>2</v>
      </c>
      <c r="D25" s="84">
        <f t="shared" si="5"/>
        <v>0</v>
      </c>
      <c r="E25" s="84"/>
      <c r="F25" s="86">
        <f t="shared" si="6"/>
        <v>0</v>
      </c>
      <c r="G25" s="84">
        <f t="shared" si="7"/>
        <v>0</v>
      </c>
      <c r="H25" s="84">
        <f t="shared" si="29"/>
        <v>0</v>
      </c>
      <c r="I25" s="93"/>
      <c r="K25" s="93">
        <v>0</v>
      </c>
      <c r="L25"/>
      <c r="M25" s="4"/>
      <c r="N25" s="122">
        <f>DumpsterFire!$P21</f>
        <v>2</v>
      </c>
      <c r="O25" s="84">
        <f t="shared" si="30"/>
        <v>0</v>
      </c>
      <c r="P25" s="84"/>
      <c r="Q25" s="86">
        <f t="shared" si="31"/>
        <v>0</v>
      </c>
      <c r="R25" s="84">
        <f t="shared" si="32"/>
        <v>0</v>
      </c>
      <c r="S25" s="84">
        <f t="shared" si="33"/>
        <v>0</v>
      </c>
      <c r="V25" s="4"/>
      <c r="W25" s="122">
        <f>DumpsterFire!$P21</f>
        <v>2</v>
      </c>
      <c r="X25" s="84">
        <f t="shared" si="34"/>
        <v>0</v>
      </c>
      <c r="Y25" s="84"/>
      <c r="Z25" s="86">
        <f t="shared" si="35"/>
        <v>0</v>
      </c>
      <c r="AA25" s="84">
        <f t="shared" si="36"/>
        <v>0</v>
      </c>
      <c r="AB25" s="84">
        <f t="shared" si="37"/>
        <v>0</v>
      </c>
      <c r="AE25" s="4"/>
      <c r="AF25" s="122">
        <f>DumpsterFire!$P21</f>
        <v>2</v>
      </c>
      <c r="AG25" s="84">
        <f t="shared" si="38"/>
        <v>0</v>
      </c>
      <c r="AH25" s="84"/>
      <c r="AI25" s="86">
        <f t="shared" si="39"/>
        <v>0</v>
      </c>
      <c r="AJ25" s="84">
        <f t="shared" si="40"/>
        <v>0</v>
      </c>
      <c r="AK25" s="84">
        <f t="shared" si="41"/>
        <v>0</v>
      </c>
      <c r="AL25" s="66"/>
      <c r="AN25" s="4"/>
      <c r="AO25" s="122">
        <f>DumpsterFire!$P21</f>
        <v>2</v>
      </c>
      <c r="AP25" s="84">
        <f t="shared" si="42"/>
        <v>0</v>
      </c>
      <c r="AQ25" s="84"/>
      <c r="AR25" s="86">
        <f t="shared" si="43"/>
        <v>0</v>
      </c>
      <c r="AS25" s="84">
        <f t="shared" si="44"/>
        <v>0</v>
      </c>
      <c r="AT25" s="84">
        <f t="shared" si="45"/>
        <v>0</v>
      </c>
    </row>
    <row r="26" spans="1:46">
      <c r="B26" s="100"/>
      <c r="C26" s="80"/>
      <c r="D26" s="84">
        <f t="shared" si="5"/>
        <v>0</v>
      </c>
      <c r="F26" s="86">
        <f t="shared" si="6"/>
        <v>0</v>
      </c>
      <c r="G26" s="84">
        <f t="shared" si="7"/>
        <v>0</v>
      </c>
      <c r="H26" s="84">
        <f t="shared" si="29"/>
        <v>0</v>
      </c>
      <c r="I26" s="93"/>
      <c r="K26" s="93">
        <v>0</v>
      </c>
      <c r="L26"/>
      <c r="M26" s="100"/>
      <c r="N26" s="80"/>
      <c r="O26" s="84">
        <f t="shared" si="30"/>
        <v>0</v>
      </c>
      <c r="P26" s="93"/>
      <c r="Q26" s="86">
        <f t="shared" si="31"/>
        <v>0</v>
      </c>
      <c r="R26" s="84">
        <f t="shared" si="32"/>
        <v>0</v>
      </c>
      <c r="S26" s="84">
        <f t="shared" si="33"/>
        <v>0</v>
      </c>
      <c r="V26" s="100"/>
      <c r="W26" s="80"/>
      <c r="X26" s="84">
        <f t="shared" si="34"/>
        <v>0</v>
      </c>
      <c r="Y26" s="93"/>
      <c r="Z26" s="86">
        <f t="shared" si="35"/>
        <v>0</v>
      </c>
      <c r="AA26" s="84">
        <f t="shared" si="36"/>
        <v>0</v>
      </c>
      <c r="AB26" s="84">
        <f t="shared" si="37"/>
        <v>0</v>
      </c>
      <c r="AC26" s="17"/>
      <c r="AE26" s="100"/>
      <c r="AF26" s="80"/>
      <c r="AG26" s="84">
        <f t="shared" si="38"/>
        <v>0</v>
      </c>
      <c r="AH26" s="93"/>
      <c r="AI26" s="86">
        <f t="shared" si="39"/>
        <v>0</v>
      </c>
      <c r="AJ26" s="84">
        <f t="shared" si="40"/>
        <v>0</v>
      </c>
      <c r="AK26" s="84">
        <f t="shared" si="41"/>
        <v>0</v>
      </c>
      <c r="AL26" s="66"/>
      <c r="AN26" s="100"/>
      <c r="AO26" s="80"/>
      <c r="AP26" s="84">
        <f t="shared" si="42"/>
        <v>0</v>
      </c>
      <c r="AQ26" s="93"/>
      <c r="AR26" s="86">
        <f t="shared" si="43"/>
        <v>0</v>
      </c>
      <c r="AS26" s="84">
        <f t="shared" si="44"/>
        <v>0</v>
      </c>
      <c r="AT26" s="84">
        <f t="shared" si="45"/>
        <v>0</v>
      </c>
    </row>
    <row r="27" spans="1:46">
      <c r="B27" t="s">
        <v>475</v>
      </c>
      <c r="C27" s="77">
        <f>SUM(C20:C25)</f>
        <v>11</v>
      </c>
      <c r="D27" s="78">
        <f>SUM(D21:D26)</f>
        <v>6.9732386673948659</v>
      </c>
      <c r="E27" s="95">
        <f>SUM(E20:E25)</f>
        <v>6</v>
      </c>
      <c r="F27" s="90">
        <f>SUM(F20:F26)</f>
        <v>12.959999999999999</v>
      </c>
      <c r="G27" s="85">
        <f>SUM(G20:G26)</f>
        <v>10.799999999999999</v>
      </c>
      <c r="H27" s="85">
        <f>SUM(H20:H26)</f>
        <v>4.9808847624249042</v>
      </c>
      <c r="I27" s="93"/>
      <c r="K27" s="93">
        <v>0</v>
      </c>
      <c r="L27"/>
      <c r="M27" t="s">
        <v>475</v>
      </c>
      <c r="N27" s="77">
        <f>SUM(N20:N25)</f>
        <v>11</v>
      </c>
      <c r="O27" s="78">
        <f>SUM(O21:O26)</f>
        <v>8.1132897603485841</v>
      </c>
      <c r="P27" s="95">
        <f>SUM(P20:P25)</f>
        <v>6.5625</v>
      </c>
      <c r="Q27" s="90">
        <f>SUM(Q20:Q26)</f>
        <v>15.50390625</v>
      </c>
      <c r="R27" s="85">
        <f>SUM(R20:R26)</f>
        <v>11.8125</v>
      </c>
      <c r="S27" s="85">
        <f>SUM(S20:S26)</f>
        <v>5.79520697167756</v>
      </c>
      <c r="V27" t="s">
        <v>475</v>
      </c>
      <c r="W27" s="77">
        <f>SUM(W20:W25)</f>
        <v>11</v>
      </c>
      <c r="X27" s="78">
        <f>SUM(X21:X26)</f>
        <v>8.0453686200378129</v>
      </c>
      <c r="Y27" s="95">
        <f>SUM(Y20:Y25)</f>
        <v>6.6666666666666661</v>
      </c>
      <c r="Z27" s="90">
        <f>SUM(Z20:Z26)</f>
        <v>16</v>
      </c>
      <c r="AA27" s="85">
        <f>SUM(AA20:AA26)</f>
        <v>12</v>
      </c>
      <c r="AB27" s="85">
        <f>SUM(AB20:AB26)</f>
        <v>5.7466918714555799</v>
      </c>
      <c r="AE27" t="s">
        <v>475</v>
      </c>
      <c r="AF27" s="77">
        <f>SUM(AF20:AF25)</f>
        <v>11</v>
      </c>
      <c r="AG27" s="78">
        <f>SUM(AG21:AG26)</f>
        <v>6.9694323144104819</v>
      </c>
      <c r="AH27" s="95">
        <f>SUM(AH20:AH25)</f>
        <v>5.9375</v>
      </c>
      <c r="AI27" s="90">
        <f>SUM(AI20:AI26)</f>
        <v>12.69140625</v>
      </c>
      <c r="AJ27" s="85">
        <f>SUM(AJ20:AJ26)</f>
        <v>10.6875</v>
      </c>
      <c r="AK27" s="85">
        <f>SUM(AK20:AK26)</f>
        <v>4.9781659388646302</v>
      </c>
      <c r="AL27" s="66"/>
      <c r="AN27" t="s">
        <v>475</v>
      </c>
      <c r="AO27" s="77">
        <f>SUM(AO20:AO25)</f>
        <v>11</v>
      </c>
      <c r="AP27" s="78">
        <f>SUM(AP21:AP26)</f>
        <v>7.0983146067415737</v>
      </c>
      <c r="AQ27" s="95">
        <f>SUM(AQ20:AQ25)</f>
        <v>5.9375</v>
      </c>
      <c r="AR27" s="90">
        <f>SUM(AR20:AR26)</f>
        <v>12.69140625</v>
      </c>
      <c r="AS27" s="85">
        <f>SUM(AS20:AS26)</f>
        <v>10.6875</v>
      </c>
      <c r="AT27" s="85">
        <f>SUM(AT20:AT26)</f>
        <v>5.070224719101124</v>
      </c>
    </row>
    <row r="28" spans="1:46">
      <c r="B28" t="s">
        <v>476</v>
      </c>
      <c r="C28" s="96">
        <v>18</v>
      </c>
      <c r="D28" s="89"/>
      <c r="E28" s="96">
        <f>COUNT(E20:E26)*5</f>
        <v>25</v>
      </c>
      <c r="F28" s="89">
        <f>C28*5^2</f>
        <v>450</v>
      </c>
      <c r="G28" s="87">
        <f>C28*1.5</f>
        <v>27</v>
      </c>
      <c r="H28" s="87"/>
      <c r="I28" s="93"/>
      <c r="K28" s="93">
        <v>0</v>
      </c>
      <c r="L28"/>
      <c r="M28" t="s">
        <v>476</v>
      </c>
      <c r="N28" s="96">
        <v>18</v>
      </c>
      <c r="O28" s="89"/>
      <c r="P28" s="96">
        <f>COUNT(P20:P26)*5</f>
        <v>25</v>
      </c>
      <c r="Q28" s="89">
        <f>N28*5^2</f>
        <v>450</v>
      </c>
      <c r="R28" s="87">
        <f>N28*1.5</f>
        <v>27</v>
      </c>
      <c r="S28" s="87"/>
      <c r="V28" t="s">
        <v>476</v>
      </c>
      <c r="W28" s="96">
        <v>18</v>
      </c>
      <c r="X28" s="89"/>
      <c r="Y28" s="96">
        <f>COUNT(Y20:Y26)*5</f>
        <v>25</v>
      </c>
      <c r="Z28" s="89">
        <f>W28*5^2</f>
        <v>450</v>
      </c>
      <c r="AA28" s="87">
        <f>W28*1.5</f>
        <v>27</v>
      </c>
      <c r="AB28" s="87"/>
      <c r="AE28" t="s">
        <v>476</v>
      </c>
      <c r="AF28" s="96">
        <v>18</v>
      </c>
      <c r="AG28" s="89"/>
      <c r="AH28" s="96">
        <f>COUNT(AH20:AH26)*5</f>
        <v>25</v>
      </c>
      <c r="AI28" s="89">
        <f>AF28*5^2</f>
        <v>450</v>
      </c>
      <c r="AJ28" s="87">
        <f>AF28*1.5</f>
        <v>27</v>
      </c>
      <c r="AK28" s="87"/>
      <c r="AL28" s="93"/>
      <c r="AN28" t="s">
        <v>476</v>
      </c>
      <c r="AO28" s="96">
        <v>18</v>
      </c>
      <c r="AP28" s="89"/>
      <c r="AQ28" s="96">
        <f>COUNT(AQ20:AQ26)*5</f>
        <v>25</v>
      </c>
      <c r="AR28" s="89">
        <f>AO28*5^2</f>
        <v>450</v>
      </c>
      <c r="AS28" s="87">
        <f>AO28*1.5</f>
        <v>27</v>
      </c>
      <c r="AT28" s="87"/>
    </row>
    <row r="29" spans="1:46">
      <c r="C29" s="93"/>
      <c r="D29" s="86"/>
      <c r="E29" s="95"/>
      <c r="H29" s="84"/>
      <c r="I29" s="93"/>
      <c r="K29" s="93">
        <v>0</v>
      </c>
      <c r="L29"/>
      <c r="N29" s="93"/>
      <c r="O29" s="86"/>
      <c r="P29" s="95"/>
      <c r="Q29" s="86"/>
      <c r="R29" s="84"/>
      <c r="S29" s="84"/>
      <c r="W29" s="93"/>
      <c r="X29" s="86"/>
      <c r="Y29" s="95"/>
      <c r="Z29" s="86"/>
      <c r="AA29" s="84"/>
      <c r="AB29" s="84"/>
      <c r="AF29" s="93"/>
      <c r="AG29" s="86"/>
      <c r="AH29" s="95"/>
      <c r="AI29" s="86"/>
      <c r="AJ29" s="84"/>
      <c r="AK29" s="84"/>
      <c r="AL29" s="93"/>
      <c r="AO29" s="93"/>
      <c r="AP29" s="86"/>
      <c r="AQ29" s="95"/>
      <c r="AR29" s="86"/>
      <c r="AS29" s="84"/>
      <c r="AT29" s="84"/>
    </row>
    <row r="30" spans="1:46">
      <c r="C30" s="93"/>
      <c r="D30" s="86"/>
      <c r="H30" s="84"/>
      <c r="I30" s="93"/>
      <c r="K30" s="93">
        <v>0</v>
      </c>
      <c r="L30"/>
      <c r="N30" s="93"/>
      <c r="O30" s="86"/>
      <c r="P30" s="93"/>
      <c r="Q30" s="86"/>
      <c r="R30" s="84"/>
      <c r="S30" s="84"/>
      <c r="W30" s="93"/>
      <c r="X30" s="86"/>
      <c r="Y30" s="93"/>
      <c r="Z30" s="86"/>
      <c r="AA30" s="84"/>
      <c r="AB30" s="84"/>
      <c r="AF30" s="93"/>
      <c r="AG30" s="86"/>
      <c r="AH30" s="93"/>
      <c r="AI30" s="86"/>
      <c r="AJ30" s="84"/>
      <c r="AK30" s="84"/>
      <c r="AL30" s="93"/>
      <c r="AO30" s="93"/>
      <c r="AP30" s="86"/>
      <c r="AQ30" s="93"/>
      <c r="AR30" s="86"/>
      <c r="AS30" s="84"/>
      <c r="AT30" s="84"/>
    </row>
    <row r="31" spans="1:46">
      <c r="C31" s="93"/>
      <c r="D31" s="86"/>
      <c r="H31" s="84"/>
      <c r="I31" s="93"/>
      <c r="K31" s="93">
        <v>0</v>
      </c>
      <c r="L31"/>
      <c r="N31" s="93"/>
      <c r="O31" s="86"/>
      <c r="P31" s="93"/>
      <c r="Q31" s="86"/>
      <c r="R31" s="84"/>
      <c r="S31" s="84"/>
      <c r="W31" s="93"/>
      <c r="X31" s="86"/>
      <c r="Y31" s="93"/>
      <c r="Z31" s="86"/>
      <c r="AA31" s="84"/>
      <c r="AB31" s="84"/>
      <c r="AF31" s="93"/>
      <c r="AG31" s="86"/>
      <c r="AH31" s="93"/>
      <c r="AI31" s="86"/>
      <c r="AJ31" s="84"/>
      <c r="AK31" s="84"/>
      <c r="AL31" s="93"/>
      <c r="AO31" s="93"/>
      <c r="AP31" s="86"/>
      <c r="AQ31" s="93"/>
      <c r="AR31" s="86"/>
      <c r="AS31" s="84"/>
      <c r="AT31" s="84"/>
    </row>
    <row r="32" spans="1:46" ht="21">
      <c r="A32" s="19" t="s">
        <v>35</v>
      </c>
      <c r="B32" s="16"/>
      <c r="C32" s="120">
        <f>DumpsterFire!$P25</f>
        <v>3</v>
      </c>
      <c r="D32" s="95">
        <f t="shared" si="5"/>
        <v>3.113052976515565</v>
      </c>
      <c r="E32" s="90">
        <f>INDEX('UmfrageWerte berechnung'!$A:$Z, MATCH(A$3, 'UmfrageWerte berechnung'!$A:$A, 0), MATCH($K32, 'UmfrageWerte berechnung'!$1:$1, 0))</f>
        <v>1.25</v>
      </c>
      <c r="F32" s="85">
        <f t="shared" si="6"/>
        <v>4.6875</v>
      </c>
      <c r="G32" s="85">
        <f t="shared" si="7"/>
        <v>3.75</v>
      </c>
      <c r="H32" s="85">
        <f t="shared" ref="H32:H46" si="46">E32/(H$120/H$119)</f>
        <v>1.0376843255051884</v>
      </c>
      <c r="I32" s="93"/>
      <c r="K32" s="93" t="s">
        <v>231</v>
      </c>
      <c r="L32" s="19" t="s">
        <v>35</v>
      </c>
      <c r="M32" s="16"/>
      <c r="N32" s="120">
        <f>DumpsterFire!$P25</f>
        <v>3</v>
      </c>
      <c r="O32" s="95">
        <f t="shared" ref="O32:O46" si="47">S32*N32</f>
        <v>3.3115468409586057</v>
      </c>
      <c r="P32" s="90">
        <f>INDEX('UmfrageWerte berechnung'!$A:$Z, MATCH(L$3, 'UmfrageWerte berechnung'!$A:$A, 0), MATCH($K32, 'UmfrageWerte berechnung'!$1:$1, 0))</f>
        <v>1.25</v>
      </c>
      <c r="Q32" s="85">
        <f t="shared" ref="Q32:Q46" si="48">(P32^2)*N32</f>
        <v>4.6875</v>
      </c>
      <c r="R32" s="85">
        <f t="shared" ref="R32:R46" si="49">P32*N32</f>
        <v>3.75</v>
      </c>
      <c r="S32" s="85">
        <f t="shared" ref="S32:S46" si="50">P32/(S$120/S$119)</f>
        <v>1.1038489469862018</v>
      </c>
      <c r="T32" s="19"/>
      <c r="U32" s="19" t="s">
        <v>35</v>
      </c>
      <c r="V32" s="16"/>
      <c r="W32" s="120">
        <f>DumpsterFire!$P25</f>
        <v>3</v>
      </c>
      <c r="X32" s="95">
        <f t="shared" ref="X32:X46" si="51">AB32*W32</f>
        <v>3.0170132325141799</v>
      </c>
      <c r="Y32" s="90">
        <f>INDEX('UmfrageWerte berechnung'!$A:$Z, MATCH(U$3, 'UmfrageWerte berechnung'!$A:$A, 0), MATCH($K32, 'UmfrageWerte berechnung'!$1:$1, 0))</f>
        <v>1.1666666666666667</v>
      </c>
      <c r="Z32" s="85">
        <f t="shared" ref="Z32:Z46" si="52">(Y32^2)*W32</f>
        <v>4.0833333333333339</v>
      </c>
      <c r="AA32" s="85">
        <f t="shared" ref="AA32:AA46" si="53">Y32*W32</f>
        <v>3.5</v>
      </c>
      <c r="AB32" s="85">
        <f t="shared" ref="AB32:AB46" si="54">Y32/(AB$120/AB$119)</f>
        <v>1.0056710775047266</v>
      </c>
      <c r="AD32" s="19" t="s">
        <v>35</v>
      </c>
      <c r="AE32" s="16"/>
      <c r="AF32" s="120">
        <f>DumpsterFire!$P25</f>
        <v>3</v>
      </c>
      <c r="AG32" s="95">
        <f t="shared" ref="AG32:AG46" si="55">AK32*AF32</f>
        <v>3.1441048034934505</v>
      </c>
      <c r="AH32" s="90">
        <f>INDEX('UmfrageWerte berechnung'!$A:$Z, MATCH(AD$3, 'UmfrageWerte berechnung'!$A:$A, 0), MATCH($K32, 'UmfrageWerte berechnung'!$1:$1, 0))</f>
        <v>1.25</v>
      </c>
      <c r="AI32" s="85">
        <f t="shared" ref="AI32:AI46" si="56">(AH32^2)*AF32</f>
        <v>4.6875</v>
      </c>
      <c r="AJ32" s="85">
        <f t="shared" ref="AJ32:AJ46" si="57">AH32*AF32</f>
        <v>3.75</v>
      </c>
      <c r="AK32" s="85">
        <f t="shared" ref="AK32:AK46" si="58">AH32/(AK$120/AK$119)</f>
        <v>1.0480349344978168</v>
      </c>
      <c r="AL32" s="66"/>
      <c r="AM32" s="19" t="s">
        <v>35</v>
      </c>
      <c r="AN32" s="16"/>
      <c r="AO32" s="120">
        <f>DumpsterFire!$P25</f>
        <v>3</v>
      </c>
      <c r="AP32" s="95">
        <f t="shared" ref="AP32:AP46" si="59">AT32*AO32</f>
        <v>3.0421348314606744</v>
      </c>
      <c r="AQ32" s="90">
        <f>INDEX('UmfrageWerte berechnung'!$A:$Z, MATCH(AM$3, 'UmfrageWerte berechnung'!$A:$A, 0), MATCH($K32, 'UmfrageWerte berechnung'!$1:$1, 0))</f>
        <v>1.1875</v>
      </c>
      <c r="AR32" s="85">
        <f t="shared" ref="AR32:AR46" si="60">(AQ32^2)*AO32</f>
        <v>4.23046875</v>
      </c>
      <c r="AS32" s="85">
        <f t="shared" ref="AS32:AS46" si="61">AQ32*AO32</f>
        <v>3.5625</v>
      </c>
      <c r="AT32" s="85">
        <f t="shared" ref="AT32:AT46" si="62">AQ32/(AT$120/AT$119)</f>
        <v>1.0140449438202248</v>
      </c>
    </row>
    <row r="33" spans="2:46">
      <c r="B33" s="10"/>
      <c r="C33" s="121">
        <f>DumpsterFire!$P26</f>
        <v>3</v>
      </c>
      <c r="D33" s="93">
        <f t="shared" si="5"/>
        <v>3.113052976515565</v>
      </c>
      <c r="E33" s="86">
        <f>INDEX('UmfrageWerte berechnung'!$A:$Z, MATCH(A$3, 'UmfrageWerte berechnung'!$A:$A, 0), MATCH($K33, 'UmfrageWerte berechnung'!$1:$1, 0))</f>
        <v>1.25</v>
      </c>
      <c r="F33" s="84">
        <f t="shared" si="6"/>
        <v>4.6875</v>
      </c>
      <c r="G33" s="84">
        <f t="shared" si="7"/>
        <v>3.75</v>
      </c>
      <c r="H33" s="84">
        <f t="shared" si="46"/>
        <v>1.0376843255051884</v>
      </c>
      <c r="I33" s="93"/>
      <c r="K33" s="93" t="s">
        <v>231</v>
      </c>
      <c r="L33"/>
      <c r="M33" s="10"/>
      <c r="N33" s="121">
        <f>DumpsterFire!$P26</f>
        <v>3</v>
      </c>
      <c r="O33" s="93">
        <f t="shared" si="47"/>
        <v>3.3115468409586057</v>
      </c>
      <c r="P33" s="86">
        <f>INDEX('UmfrageWerte berechnung'!$A:$Z, MATCH(L$3, 'UmfrageWerte berechnung'!$A:$A, 0), MATCH($K33, 'UmfrageWerte berechnung'!$1:$1, 0))</f>
        <v>1.25</v>
      </c>
      <c r="Q33" s="84">
        <f t="shared" si="48"/>
        <v>4.6875</v>
      </c>
      <c r="R33" s="84">
        <f t="shared" si="49"/>
        <v>3.75</v>
      </c>
      <c r="S33" s="84">
        <f t="shared" si="50"/>
        <v>1.1038489469862018</v>
      </c>
      <c r="V33" s="10"/>
      <c r="W33" s="121">
        <f>DumpsterFire!$P26</f>
        <v>3</v>
      </c>
      <c r="X33" s="93">
        <f t="shared" si="51"/>
        <v>3.0170132325141799</v>
      </c>
      <c r="Y33" s="86">
        <f>INDEX('UmfrageWerte berechnung'!$A:$Z, MATCH(U$3, 'UmfrageWerte berechnung'!$A:$A, 0), MATCH($K33, 'UmfrageWerte berechnung'!$1:$1, 0))</f>
        <v>1.1666666666666667</v>
      </c>
      <c r="Z33" s="84">
        <f t="shared" si="52"/>
        <v>4.0833333333333339</v>
      </c>
      <c r="AA33" s="84">
        <f t="shared" si="53"/>
        <v>3.5</v>
      </c>
      <c r="AB33" s="84">
        <f t="shared" si="54"/>
        <v>1.0056710775047266</v>
      </c>
      <c r="AE33" s="10"/>
      <c r="AF33" s="121">
        <f>DumpsterFire!$P26</f>
        <v>3</v>
      </c>
      <c r="AG33" s="93">
        <f t="shared" si="55"/>
        <v>3.1441048034934505</v>
      </c>
      <c r="AH33" s="86">
        <f>INDEX('UmfrageWerte berechnung'!$A:$Z, MATCH(AD$3, 'UmfrageWerte berechnung'!$A:$A, 0), MATCH($K33, 'UmfrageWerte berechnung'!$1:$1, 0))</f>
        <v>1.25</v>
      </c>
      <c r="AI33" s="84">
        <f t="shared" si="56"/>
        <v>4.6875</v>
      </c>
      <c r="AJ33" s="84">
        <f t="shared" si="57"/>
        <v>3.75</v>
      </c>
      <c r="AK33" s="84">
        <f t="shared" si="58"/>
        <v>1.0480349344978168</v>
      </c>
      <c r="AL33" s="66"/>
      <c r="AN33" s="10"/>
      <c r="AO33" s="121">
        <f>DumpsterFire!$P26</f>
        <v>3</v>
      </c>
      <c r="AP33" s="93">
        <f t="shared" si="59"/>
        <v>3.0421348314606744</v>
      </c>
      <c r="AQ33" s="86">
        <f>INDEX('UmfrageWerte berechnung'!$A:$Z, MATCH(AM$3, 'UmfrageWerte berechnung'!$A:$A, 0), MATCH($K33, 'UmfrageWerte berechnung'!$1:$1, 0))</f>
        <v>1.1875</v>
      </c>
      <c r="AR33" s="84">
        <f t="shared" si="60"/>
        <v>4.23046875</v>
      </c>
      <c r="AS33" s="84">
        <f t="shared" si="61"/>
        <v>3.5625</v>
      </c>
      <c r="AT33" s="84">
        <f t="shared" si="62"/>
        <v>1.0140449438202248</v>
      </c>
    </row>
    <row r="34" spans="2:46">
      <c r="B34" s="10"/>
      <c r="C34" s="121">
        <f>DumpsterFire!$P27</f>
        <v>2</v>
      </c>
      <c r="D34" s="93">
        <f t="shared" si="5"/>
        <v>2.0753686510103768</v>
      </c>
      <c r="E34" s="86">
        <f>INDEX('UmfrageWerte berechnung'!$A:$Z, MATCH(A$3, 'UmfrageWerte berechnung'!$A:$A, 0), MATCH($K34, 'UmfrageWerte berechnung'!$1:$1, 0))</f>
        <v>1.25</v>
      </c>
      <c r="F34" s="84">
        <f t="shared" si="6"/>
        <v>3.125</v>
      </c>
      <c r="G34" s="84">
        <f t="shared" si="7"/>
        <v>2.5</v>
      </c>
      <c r="H34" s="84">
        <f t="shared" si="46"/>
        <v>1.0376843255051884</v>
      </c>
      <c r="I34" s="93"/>
      <c r="K34" s="93" t="s">
        <v>231</v>
      </c>
      <c r="L34"/>
      <c r="M34" s="10"/>
      <c r="N34" s="121">
        <f>DumpsterFire!$P27</f>
        <v>2</v>
      </c>
      <c r="O34" s="93">
        <f t="shared" si="47"/>
        <v>2.2076978939724037</v>
      </c>
      <c r="P34" s="86">
        <f>INDEX('UmfrageWerte berechnung'!$A:$Z, MATCH(L$3, 'UmfrageWerte berechnung'!$A:$A, 0), MATCH($K34, 'UmfrageWerte berechnung'!$1:$1, 0))</f>
        <v>1.25</v>
      </c>
      <c r="Q34" s="84">
        <f t="shared" si="48"/>
        <v>3.125</v>
      </c>
      <c r="R34" s="84">
        <f t="shared" si="49"/>
        <v>2.5</v>
      </c>
      <c r="S34" s="84">
        <f t="shared" si="50"/>
        <v>1.1038489469862018</v>
      </c>
      <c r="V34" s="10"/>
      <c r="W34" s="121">
        <f>DumpsterFire!$P27</f>
        <v>2</v>
      </c>
      <c r="X34" s="93">
        <f t="shared" si="51"/>
        <v>2.0113421550094532</v>
      </c>
      <c r="Y34" s="86">
        <f>INDEX('UmfrageWerte berechnung'!$A:$Z, MATCH(U$3, 'UmfrageWerte berechnung'!$A:$A, 0), MATCH($K34, 'UmfrageWerte berechnung'!$1:$1, 0))</f>
        <v>1.1666666666666667</v>
      </c>
      <c r="Z34" s="84">
        <f t="shared" si="52"/>
        <v>2.7222222222222228</v>
      </c>
      <c r="AA34" s="84">
        <f t="shared" si="53"/>
        <v>2.3333333333333335</v>
      </c>
      <c r="AB34" s="84">
        <f t="shared" si="54"/>
        <v>1.0056710775047266</v>
      </c>
      <c r="AE34" s="10"/>
      <c r="AF34" s="121">
        <f>DumpsterFire!$P27</f>
        <v>2</v>
      </c>
      <c r="AG34" s="93">
        <f t="shared" si="55"/>
        <v>2.0960698689956336</v>
      </c>
      <c r="AH34" s="86">
        <f>INDEX('UmfrageWerte berechnung'!$A:$Z, MATCH(AD$3, 'UmfrageWerte berechnung'!$A:$A, 0), MATCH($K34, 'UmfrageWerte berechnung'!$1:$1, 0))</f>
        <v>1.25</v>
      </c>
      <c r="AI34" s="84">
        <f t="shared" si="56"/>
        <v>3.125</v>
      </c>
      <c r="AJ34" s="84">
        <f t="shared" si="57"/>
        <v>2.5</v>
      </c>
      <c r="AK34" s="84">
        <f t="shared" si="58"/>
        <v>1.0480349344978168</v>
      </c>
      <c r="AL34" s="66"/>
      <c r="AN34" s="10"/>
      <c r="AO34" s="121">
        <f>DumpsterFire!$P27</f>
        <v>2</v>
      </c>
      <c r="AP34" s="93">
        <f t="shared" si="59"/>
        <v>2.0280898876404496</v>
      </c>
      <c r="AQ34" s="86">
        <f>INDEX('UmfrageWerte berechnung'!$A:$Z, MATCH(AM$3, 'UmfrageWerte berechnung'!$A:$A, 0), MATCH($K34, 'UmfrageWerte berechnung'!$1:$1, 0))</f>
        <v>1.1875</v>
      </c>
      <c r="AR34" s="84">
        <f t="shared" si="60"/>
        <v>2.8203125</v>
      </c>
      <c r="AS34" s="84">
        <f t="shared" si="61"/>
        <v>2.375</v>
      </c>
      <c r="AT34" s="84">
        <f t="shared" si="62"/>
        <v>1.0140449438202248</v>
      </c>
    </row>
    <row r="35" spans="2:46">
      <c r="B35" s="10"/>
      <c r="C35" s="121">
        <f>DumpsterFire!$P28</f>
        <v>0</v>
      </c>
      <c r="D35" s="93">
        <f t="shared" si="5"/>
        <v>0</v>
      </c>
      <c r="E35" s="86">
        <f>INDEX('UmfrageWerte berechnung'!$A:$Z, MATCH(A$3, 'UmfrageWerte berechnung'!$A:$A, 0), MATCH($K35, 'UmfrageWerte berechnung'!$1:$1, 0))</f>
        <v>1.25</v>
      </c>
      <c r="F35" s="84">
        <f t="shared" si="6"/>
        <v>0</v>
      </c>
      <c r="G35" s="84">
        <f t="shared" si="7"/>
        <v>0</v>
      </c>
      <c r="H35" s="84">
        <f t="shared" si="46"/>
        <v>1.0376843255051884</v>
      </c>
      <c r="I35" s="93"/>
      <c r="K35" s="93" t="s">
        <v>231</v>
      </c>
      <c r="L35"/>
      <c r="M35" s="10"/>
      <c r="N35" s="121">
        <f>DumpsterFire!$P28</f>
        <v>0</v>
      </c>
      <c r="O35" s="93">
        <f t="shared" si="47"/>
        <v>0</v>
      </c>
      <c r="P35" s="86">
        <f>INDEX('UmfrageWerte berechnung'!$A:$Z, MATCH(L$3, 'UmfrageWerte berechnung'!$A:$A, 0), MATCH($K35, 'UmfrageWerte berechnung'!$1:$1, 0))</f>
        <v>1.25</v>
      </c>
      <c r="Q35" s="84">
        <f t="shared" si="48"/>
        <v>0</v>
      </c>
      <c r="R35" s="84">
        <f t="shared" si="49"/>
        <v>0</v>
      </c>
      <c r="S35" s="84">
        <f t="shared" si="50"/>
        <v>1.1038489469862018</v>
      </c>
      <c r="V35" s="10"/>
      <c r="W35" s="121">
        <f>DumpsterFire!$P28</f>
        <v>0</v>
      </c>
      <c r="X35" s="93">
        <f t="shared" si="51"/>
        <v>0</v>
      </c>
      <c r="Y35" s="86">
        <f>INDEX('UmfrageWerte berechnung'!$A:$Z, MATCH(U$3, 'UmfrageWerte berechnung'!$A:$A, 0), MATCH($K35, 'UmfrageWerte berechnung'!$1:$1, 0))</f>
        <v>1.1666666666666667</v>
      </c>
      <c r="Z35" s="84">
        <f t="shared" si="52"/>
        <v>0</v>
      </c>
      <c r="AA35" s="84">
        <f t="shared" si="53"/>
        <v>0</v>
      </c>
      <c r="AB35" s="84">
        <f t="shared" si="54"/>
        <v>1.0056710775047266</v>
      </c>
      <c r="AE35" s="10"/>
      <c r="AF35" s="121">
        <f>DumpsterFire!$P28</f>
        <v>0</v>
      </c>
      <c r="AG35" s="93">
        <f t="shared" si="55"/>
        <v>0</v>
      </c>
      <c r="AH35" s="86">
        <f>INDEX('UmfrageWerte berechnung'!$A:$Z, MATCH(AD$3, 'UmfrageWerte berechnung'!$A:$A, 0), MATCH($K35, 'UmfrageWerte berechnung'!$1:$1, 0))</f>
        <v>1.25</v>
      </c>
      <c r="AI35" s="84">
        <f t="shared" si="56"/>
        <v>0</v>
      </c>
      <c r="AJ35" s="84">
        <f t="shared" si="57"/>
        <v>0</v>
      </c>
      <c r="AK35" s="84">
        <f t="shared" si="58"/>
        <v>1.0480349344978168</v>
      </c>
      <c r="AL35" s="66"/>
      <c r="AN35" s="10"/>
      <c r="AO35" s="121">
        <f>DumpsterFire!$P28</f>
        <v>0</v>
      </c>
      <c r="AP35" s="93">
        <f t="shared" si="59"/>
        <v>0</v>
      </c>
      <c r="AQ35" s="86">
        <f>INDEX('UmfrageWerte berechnung'!$A:$Z, MATCH(AM$3, 'UmfrageWerte berechnung'!$A:$A, 0), MATCH($K35, 'UmfrageWerte berechnung'!$1:$1, 0))</f>
        <v>1.1875</v>
      </c>
      <c r="AR35" s="84">
        <f t="shared" si="60"/>
        <v>0</v>
      </c>
      <c r="AS35" s="84">
        <f t="shared" si="61"/>
        <v>0</v>
      </c>
      <c r="AT35" s="84">
        <f t="shared" si="62"/>
        <v>1.0140449438202248</v>
      </c>
    </row>
    <row r="36" spans="2:46">
      <c r="B36" s="10"/>
      <c r="C36" s="121">
        <f>DumpsterFire!$P29</f>
        <v>0</v>
      </c>
      <c r="D36" s="93">
        <f t="shared" si="5"/>
        <v>0</v>
      </c>
      <c r="E36" s="86">
        <f>INDEX('UmfrageWerte berechnung'!$A:$Z, MATCH(A$3, 'UmfrageWerte berechnung'!$A:$A, 0), MATCH($K36, 'UmfrageWerte berechnung'!$1:$1, 0))</f>
        <v>1.25</v>
      </c>
      <c r="F36" s="84">
        <f t="shared" si="6"/>
        <v>0</v>
      </c>
      <c r="G36" s="84">
        <f t="shared" si="7"/>
        <v>0</v>
      </c>
      <c r="H36" s="84">
        <f t="shared" si="46"/>
        <v>1.0376843255051884</v>
      </c>
      <c r="I36" s="93"/>
      <c r="K36" s="93" t="s">
        <v>231</v>
      </c>
      <c r="L36"/>
      <c r="M36" s="10"/>
      <c r="N36" s="121">
        <f>DumpsterFire!$P29</f>
        <v>0</v>
      </c>
      <c r="O36" s="93">
        <f t="shared" si="47"/>
        <v>0</v>
      </c>
      <c r="P36" s="86">
        <f>INDEX('UmfrageWerte berechnung'!$A:$Z, MATCH(L$3, 'UmfrageWerte berechnung'!$A:$A, 0), MATCH($K36, 'UmfrageWerte berechnung'!$1:$1, 0))</f>
        <v>1.25</v>
      </c>
      <c r="Q36" s="84">
        <f t="shared" si="48"/>
        <v>0</v>
      </c>
      <c r="R36" s="84">
        <f t="shared" si="49"/>
        <v>0</v>
      </c>
      <c r="S36" s="84">
        <f t="shared" si="50"/>
        <v>1.1038489469862018</v>
      </c>
      <c r="V36" s="10"/>
      <c r="W36" s="121">
        <f>DumpsterFire!$P29</f>
        <v>0</v>
      </c>
      <c r="X36" s="93">
        <f t="shared" si="51"/>
        <v>0</v>
      </c>
      <c r="Y36" s="86">
        <f>INDEX('UmfrageWerte berechnung'!$A:$Z, MATCH(U$3, 'UmfrageWerte berechnung'!$A:$A, 0), MATCH($K36, 'UmfrageWerte berechnung'!$1:$1, 0))</f>
        <v>1.1666666666666667</v>
      </c>
      <c r="Z36" s="84">
        <f t="shared" si="52"/>
        <v>0</v>
      </c>
      <c r="AA36" s="84">
        <f t="shared" si="53"/>
        <v>0</v>
      </c>
      <c r="AB36" s="84">
        <f t="shared" si="54"/>
        <v>1.0056710775047266</v>
      </c>
      <c r="AE36" s="10"/>
      <c r="AF36" s="121">
        <f>DumpsterFire!$P29</f>
        <v>0</v>
      </c>
      <c r="AG36" s="93">
        <f t="shared" si="55"/>
        <v>0</v>
      </c>
      <c r="AH36" s="86">
        <f>INDEX('UmfrageWerte berechnung'!$A:$Z, MATCH(AD$3, 'UmfrageWerte berechnung'!$A:$A, 0), MATCH($K36, 'UmfrageWerte berechnung'!$1:$1, 0))</f>
        <v>1.25</v>
      </c>
      <c r="AI36" s="84">
        <f t="shared" si="56"/>
        <v>0</v>
      </c>
      <c r="AJ36" s="84">
        <f t="shared" si="57"/>
        <v>0</v>
      </c>
      <c r="AK36" s="84">
        <f t="shared" si="58"/>
        <v>1.0480349344978168</v>
      </c>
      <c r="AL36" s="66"/>
      <c r="AN36" s="10"/>
      <c r="AO36" s="121">
        <f>DumpsterFire!$P29</f>
        <v>0</v>
      </c>
      <c r="AP36" s="93">
        <f t="shared" si="59"/>
        <v>0</v>
      </c>
      <c r="AQ36" s="86">
        <f>INDEX('UmfrageWerte berechnung'!$A:$Z, MATCH(AM$3, 'UmfrageWerte berechnung'!$A:$A, 0), MATCH($K36, 'UmfrageWerte berechnung'!$1:$1, 0))</f>
        <v>1.1875</v>
      </c>
      <c r="AR36" s="84">
        <f t="shared" si="60"/>
        <v>0</v>
      </c>
      <c r="AS36" s="84">
        <f t="shared" si="61"/>
        <v>0</v>
      </c>
      <c r="AT36" s="84">
        <f t="shared" si="62"/>
        <v>1.0140449438202248</v>
      </c>
    </row>
    <row r="37" spans="2:46">
      <c r="B37" s="10"/>
      <c r="C37" s="121">
        <f>DumpsterFire!$P30</f>
        <v>0</v>
      </c>
      <c r="D37" s="93">
        <f t="shared" si="5"/>
        <v>0</v>
      </c>
      <c r="E37" s="86">
        <f>INDEX('UmfrageWerte berechnung'!$A:$Z, MATCH(A$3, 'UmfrageWerte berechnung'!$A:$A, 0), MATCH($K37, 'UmfrageWerte berechnung'!$1:$1, 0))</f>
        <v>1.25</v>
      </c>
      <c r="F37" s="84">
        <f t="shared" si="6"/>
        <v>0</v>
      </c>
      <c r="G37" s="84">
        <f t="shared" si="7"/>
        <v>0</v>
      </c>
      <c r="H37" s="84">
        <f t="shared" si="46"/>
        <v>1.0376843255051884</v>
      </c>
      <c r="I37" s="93"/>
      <c r="K37" s="93" t="s">
        <v>231</v>
      </c>
      <c r="L37"/>
      <c r="M37" s="10"/>
      <c r="N37" s="121">
        <f>DumpsterFire!$P30</f>
        <v>0</v>
      </c>
      <c r="O37" s="93">
        <f t="shared" si="47"/>
        <v>0</v>
      </c>
      <c r="P37" s="86">
        <f>INDEX('UmfrageWerte berechnung'!$A:$Z, MATCH(L$3, 'UmfrageWerte berechnung'!$A:$A, 0), MATCH($K37, 'UmfrageWerte berechnung'!$1:$1, 0))</f>
        <v>1.25</v>
      </c>
      <c r="Q37" s="84">
        <f t="shared" si="48"/>
        <v>0</v>
      </c>
      <c r="R37" s="84">
        <f t="shared" si="49"/>
        <v>0</v>
      </c>
      <c r="S37" s="84">
        <f t="shared" si="50"/>
        <v>1.1038489469862018</v>
      </c>
      <c r="V37" s="10"/>
      <c r="W37" s="121">
        <f>DumpsterFire!$P30</f>
        <v>0</v>
      </c>
      <c r="X37" s="93">
        <f t="shared" si="51"/>
        <v>0</v>
      </c>
      <c r="Y37" s="86">
        <f>INDEX('UmfrageWerte berechnung'!$A:$Z, MATCH(U$3, 'UmfrageWerte berechnung'!$A:$A, 0), MATCH($K37, 'UmfrageWerte berechnung'!$1:$1, 0))</f>
        <v>1.1666666666666667</v>
      </c>
      <c r="Z37" s="84">
        <f t="shared" si="52"/>
        <v>0</v>
      </c>
      <c r="AA37" s="84">
        <f t="shared" si="53"/>
        <v>0</v>
      </c>
      <c r="AB37" s="84">
        <f t="shared" si="54"/>
        <v>1.0056710775047266</v>
      </c>
      <c r="AE37" s="10"/>
      <c r="AF37" s="121">
        <f>DumpsterFire!$P30</f>
        <v>0</v>
      </c>
      <c r="AG37" s="93">
        <f t="shared" si="55"/>
        <v>0</v>
      </c>
      <c r="AH37" s="86">
        <f>INDEX('UmfrageWerte berechnung'!$A:$Z, MATCH(AD$3, 'UmfrageWerte berechnung'!$A:$A, 0), MATCH($K37, 'UmfrageWerte berechnung'!$1:$1, 0))</f>
        <v>1.25</v>
      </c>
      <c r="AI37" s="84">
        <f t="shared" si="56"/>
        <v>0</v>
      </c>
      <c r="AJ37" s="84">
        <f t="shared" si="57"/>
        <v>0</v>
      </c>
      <c r="AK37" s="84">
        <f t="shared" si="58"/>
        <v>1.0480349344978168</v>
      </c>
      <c r="AL37" s="66"/>
      <c r="AN37" s="10"/>
      <c r="AO37" s="121">
        <f>DumpsterFire!$P30</f>
        <v>0</v>
      </c>
      <c r="AP37" s="93">
        <f t="shared" si="59"/>
        <v>0</v>
      </c>
      <c r="AQ37" s="86">
        <f>INDEX('UmfrageWerte berechnung'!$A:$Z, MATCH(AM$3, 'UmfrageWerte berechnung'!$A:$A, 0), MATCH($K37, 'UmfrageWerte berechnung'!$1:$1, 0))</f>
        <v>1.1875</v>
      </c>
      <c r="AR37" s="84">
        <f t="shared" si="60"/>
        <v>0</v>
      </c>
      <c r="AS37" s="84">
        <f t="shared" si="61"/>
        <v>0</v>
      </c>
      <c r="AT37" s="84">
        <f t="shared" si="62"/>
        <v>1.0140449438202248</v>
      </c>
    </row>
    <row r="38" spans="2:46">
      <c r="B38" s="4"/>
      <c r="C38" s="121">
        <f>DumpsterFire!$P31</f>
        <v>0</v>
      </c>
      <c r="D38" s="93">
        <f t="shared" si="5"/>
        <v>0</v>
      </c>
      <c r="E38" s="86">
        <f>INDEX('UmfrageWerte berechnung'!$A:$Z, MATCH(A$3, 'UmfrageWerte berechnung'!$A:$A, 0), MATCH($K38, 'UmfrageWerte berechnung'!$1:$1, 0))</f>
        <v>1.35</v>
      </c>
      <c r="F38" s="84">
        <f t="shared" si="6"/>
        <v>0</v>
      </c>
      <c r="G38" s="84">
        <f t="shared" si="7"/>
        <v>0</v>
      </c>
      <c r="H38" s="84">
        <f t="shared" si="46"/>
        <v>1.1206990715456036</v>
      </c>
      <c r="I38" s="93"/>
      <c r="K38" s="93" t="s">
        <v>232</v>
      </c>
      <c r="L38"/>
      <c r="M38" s="4"/>
      <c r="N38" s="121">
        <f>DumpsterFire!$P31</f>
        <v>0</v>
      </c>
      <c r="O38" s="93">
        <f t="shared" si="47"/>
        <v>0</v>
      </c>
      <c r="P38" s="86">
        <f>INDEX('UmfrageWerte berechnung'!$A:$Z, MATCH(L$3, 'UmfrageWerte berechnung'!$A:$A, 0), MATCH($K38, 'UmfrageWerte berechnung'!$1:$1, 0))</f>
        <v>1</v>
      </c>
      <c r="Q38" s="84">
        <f t="shared" si="48"/>
        <v>0</v>
      </c>
      <c r="R38" s="84">
        <f t="shared" si="49"/>
        <v>0</v>
      </c>
      <c r="S38" s="84">
        <f t="shared" si="50"/>
        <v>0.88307915758896149</v>
      </c>
      <c r="V38" s="4"/>
      <c r="W38" s="121">
        <f>DumpsterFire!$P31</f>
        <v>0</v>
      </c>
      <c r="X38" s="93">
        <f t="shared" si="51"/>
        <v>0</v>
      </c>
      <c r="Y38" s="86">
        <f>INDEX('UmfrageWerte berechnung'!$A:$Z, MATCH(U$3, 'UmfrageWerte berechnung'!$A:$A, 0), MATCH($K38, 'UmfrageWerte berechnung'!$1:$1, 0))</f>
        <v>1.1666666666666667</v>
      </c>
      <c r="Z38" s="84">
        <f t="shared" si="52"/>
        <v>0</v>
      </c>
      <c r="AA38" s="84">
        <f t="shared" si="53"/>
        <v>0</v>
      </c>
      <c r="AB38" s="84">
        <f t="shared" si="54"/>
        <v>1.0056710775047266</v>
      </c>
      <c r="AE38" s="4"/>
      <c r="AF38" s="121">
        <f>DumpsterFire!$P31</f>
        <v>0</v>
      </c>
      <c r="AG38" s="93">
        <f t="shared" si="55"/>
        <v>0</v>
      </c>
      <c r="AH38" s="86">
        <f>INDEX('UmfrageWerte berechnung'!$A:$Z, MATCH(AD$3, 'UmfrageWerte berechnung'!$A:$A, 0), MATCH($K38, 'UmfrageWerte berechnung'!$1:$1, 0))</f>
        <v>1.375</v>
      </c>
      <c r="AI38" s="84">
        <f t="shared" si="56"/>
        <v>0</v>
      </c>
      <c r="AJ38" s="84">
        <f t="shared" si="57"/>
        <v>0</v>
      </c>
      <c r="AK38" s="84">
        <f t="shared" si="58"/>
        <v>1.1528384279475985</v>
      </c>
      <c r="AL38" s="66"/>
      <c r="AN38" s="4"/>
      <c r="AO38" s="121">
        <f>DumpsterFire!$P31</f>
        <v>0</v>
      </c>
      <c r="AP38" s="93">
        <f t="shared" si="59"/>
        <v>0</v>
      </c>
      <c r="AQ38" s="86">
        <f>INDEX('UmfrageWerte berechnung'!$A:$Z, MATCH(AM$3, 'UmfrageWerte berechnung'!$A:$A, 0), MATCH($K38, 'UmfrageWerte berechnung'!$1:$1, 0))</f>
        <v>1.25</v>
      </c>
      <c r="AR38" s="84">
        <f t="shared" si="60"/>
        <v>0</v>
      </c>
      <c r="AS38" s="84">
        <f t="shared" si="61"/>
        <v>0</v>
      </c>
      <c r="AT38" s="84">
        <f t="shared" si="62"/>
        <v>1.0674157303370786</v>
      </c>
    </row>
    <row r="39" spans="2:46">
      <c r="B39" s="12"/>
      <c r="C39" s="121">
        <f>DumpsterFire!$P32</f>
        <v>0</v>
      </c>
      <c r="D39" s="93">
        <f t="shared" si="5"/>
        <v>0</v>
      </c>
      <c r="E39" s="86">
        <f>INDEX('UmfrageWerte berechnung'!$A:$Z, MATCH(A$3, 'UmfrageWerte berechnung'!$A:$A, 0), MATCH($K39, 'UmfrageWerte berechnung'!$1:$1, 0))</f>
        <v>1</v>
      </c>
      <c r="F39" s="84">
        <f t="shared" si="6"/>
        <v>0</v>
      </c>
      <c r="G39" s="84">
        <f t="shared" si="7"/>
        <v>0</v>
      </c>
      <c r="H39" s="84">
        <f t="shared" si="46"/>
        <v>0.83014746040415077</v>
      </c>
      <c r="I39" s="93"/>
      <c r="K39" s="93" t="s">
        <v>388</v>
      </c>
      <c r="L39"/>
      <c r="M39" s="12"/>
      <c r="N39" s="121">
        <f>DumpsterFire!$P32</f>
        <v>0</v>
      </c>
      <c r="O39" s="93">
        <f t="shared" si="47"/>
        <v>0</v>
      </c>
      <c r="P39" s="86">
        <f>INDEX('UmfrageWerte berechnung'!$A:$Z, MATCH(L$3, 'UmfrageWerte berechnung'!$A:$A, 0), MATCH($K39, 'UmfrageWerte berechnung'!$1:$1, 0))</f>
        <v>1.125</v>
      </c>
      <c r="Q39" s="84">
        <f t="shared" si="48"/>
        <v>0</v>
      </c>
      <c r="R39" s="84">
        <f t="shared" si="49"/>
        <v>0</v>
      </c>
      <c r="S39" s="84">
        <f t="shared" si="50"/>
        <v>0.99346405228758172</v>
      </c>
      <c r="V39" s="12"/>
      <c r="W39" s="121">
        <f>DumpsterFire!$P32</f>
        <v>0</v>
      </c>
      <c r="X39" s="93">
        <f t="shared" si="51"/>
        <v>0</v>
      </c>
      <c r="Y39" s="86">
        <f>INDEX('UmfrageWerte berechnung'!$A:$Z, MATCH(U$3, 'UmfrageWerte berechnung'!$A:$A, 0), MATCH($K39, 'UmfrageWerte berechnung'!$1:$1, 0))</f>
        <v>1.0833333333333333</v>
      </c>
      <c r="Z39" s="84">
        <f t="shared" si="52"/>
        <v>0</v>
      </c>
      <c r="AA39" s="84">
        <f t="shared" si="53"/>
        <v>0</v>
      </c>
      <c r="AB39" s="84">
        <f t="shared" si="54"/>
        <v>0.93383742911153178</v>
      </c>
      <c r="AE39" s="12"/>
      <c r="AF39" s="121">
        <f>DumpsterFire!$P32</f>
        <v>0</v>
      </c>
      <c r="AG39" s="93">
        <f t="shared" si="55"/>
        <v>0</v>
      </c>
      <c r="AH39" s="86">
        <f>INDEX('UmfrageWerte berechnung'!$A:$Z, MATCH(AD$3, 'UmfrageWerte berechnung'!$A:$A, 0), MATCH($K39, 'UmfrageWerte berechnung'!$1:$1, 0))</f>
        <v>1</v>
      </c>
      <c r="AI39" s="84">
        <f t="shared" si="56"/>
        <v>0</v>
      </c>
      <c r="AJ39" s="84">
        <f t="shared" si="57"/>
        <v>0</v>
      </c>
      <c r="AK39" s="84">
        <f t="shared" si="58"/>
        <v>0.83842794759825345</v>
      </c>
      <c r="AL39" s="66"/>
      <c r="AN39" s="12"/>
      <c r="AO39" s="121">
        <f>DumpsterFire!$P32</f>
        <v>0</v>
      </c>
      <c r="AP39" s="93">
        <f t="shared" si="59"/>
        <v>0</v>
      </c>
      <c r="AQ39" s="86">
        <f>INDEX('UmfrageWerte berechnung'!$A:$Z, MATCH(AM$3, 'UmfrageWerte berechnung'!$A:$A, 0), MATCH($K39, 'UmfrageWerte berechnung'!$1:$1, 0))</f>
        <v>0.875</v>
      </c>
      <c r="AR39" s="84">
        <f t="shared" si="60"/>
        <v>0</v>
      </c>
      <c r="AS39" s="84">
        <f t="shared" si="61"/>
        <v>0</v>
      </c>
      <c r="AT39" s="84">
        <f t="shared" si="62"/>
        <v>0.7471910112359551</v>
      </c>
    </row>
    <row r="40" spans="2:46">
      <c r="B40" s="12"/>
      <c r="C40" s="121">
        <f>DumpsterFire!$P33</f>
        <v>3</v>
      </c>
      <c r="D40" s="93">
        <f t="shared" si="5"/>
        <v>2.4904423812124525</v>
      </c>
      <c r="E40" s="86">
        <f>INDEX('UmfrageWerte berechnung'!$A:$Z, MATCH(A$3, 'UmfrageWerte berechnung'!$A:$A, 0), MATCH($K40, 'UmfrageWerte berechnung'!$1:$1, 0))</f>
        <v>1</v>
      </c>
      <c r="F40" s="84">
        <f t="shared" si="6"/>
        <v>3</v>
      </c>
      <c r="G40" s="84">
        <f t="shared" si="7"/>
        <v>3</v>
      </c>
      <c r="H40" s="84">
        <f t="shared" si="46"/>
        <v>0.83014746040415077</v>
      </c>
      <c r="I40" s="93"/>
      <c r="K40" s="93" t="s">
        <v>388</v>
      </c>
      <c r="L40"/>
      <c r="M40" s="12"/>
      <c r="N40" s="121">
        <f>DumpsterFire!$P33</f>
        <v>3</v>
      </c>
      <c r="O40" s="93">
        <f t="shared" si="47"/>
        <v>2.9803921568627452</v>
      </c>
      <c r="P40" s="86">
        <f>INDEX('UmfrageWerte berechnung'!$A:$Z, MATCH(L$3, 'UmfrageWerte berechnung'!$A:$A, 0), MATCH($K40, 'UmfrageWerte berechnung'!$1:$1, 0))</f>
        <v>1.125</v>
      </c>
      <c r="Q40" s="84">
        <f t="shared" si="48"/>
        <v>3.796875</v>
      </c>
      <c r="R40" s="84">
        <f t="shared" si="49"/>
        <v>3.375</v>
      </c>
      <c r="S40" s="84">
        <f t="shared" si="50"/>
        <v>0.99346405228758172</v>
      </c>
      <c r="V40" s="12"/>
      <c r="W40" s="121">
        <f>DumpsterFire!$P33</f>
        <v>3</v>
      </c>
      <c r="X40" s="93">
        <f t="shared" si="51"/>
        <v>2.8015122873345955</v>
      </c>
      <c r="Y40" s="86">
        <f>INDEX('UmfrageWerte berechnung'!$A:$Z, MATCH(U$3, 'UmfrageWerte berechnung'!$A:$A, 0), MATCH($K40, 'UmfrageWerte berechnung'!$1:$1, 0))</f>
        <v>1.0833333333333333</v>
      </c>
      <c r="Z40" s="84">
        <f t="shared" si="52"/>
        <v>3.520833333333333</v>
      </c>
      <c r="AA40" s="84">
        <f t="shared" si="53"/>
        <v>3.25</v>
      </c>
      <c r="AB40" s="84">
        <f t="shared" si="54"/>
        <v>0.93383742911153178</v>
      </c>
      <c r="AE40" s="12"/>
      <c r="AF40" s="121">
        <f>DumpsterFire!$P33</f>
        <v>3</v>
      </c>
      <c r="AG40" s="93">
        <f t="shared" si="55"/>
        <v>2.5152838427947604</v>
      </c>
      <c r="AH40" s="86">
        <f>INDEX('UmfrageWerte berechnung'!$A:$Z, MATCH(AD$3, 'UmfrageWerte berechnung'!$A:$A, 0), MATCH($K40, 'UmfrageWerte berechnung'!$1:$1, 0))</f>
        <v>1</v>
      </c>
      <c r="AI40" s="84">
        <f t="shared" si="56"/>
        <v>3</v>
      </c>
      <c r="AJ40" s="84">
        <f t="shared" si="57"/>
        <v>3</v>
      </c>
      <c r="AK40" s="84">
        <f t="shared" si="58"/>
        <v>0.83842794759825345</v>
      </c>
      <c r="AL40" s="66"/>
      <c r="AN40" s="12"/>
      <c r="AO40" s="121">
        <f>DumpsterFire!$P33</f>
        <v>3</v>
      </c>
      <c r="AP40" s="93">
        <f t="shared" si="59"/>
        <v>2.2415730337078652</v>
      </c>
      <c r="AQ40" s="86">
        <f>INDEX('UmfrageWerte berechnung'!$A:$Z, MATCH(AM$3, 'UmfrageWerte berechnung'!$A:$A, 0), MATCH($K40, 'UmfrageWerte berechnung'!$1:$1, 0))</f>
        <v>0.875</v>
      </c>
      <c r="AR40" s="84">
        <f t="shared" si="60"/>
        <v>2.296875</v>
      </c>
      <c r="AS40" s="84">
        <f t="shared" si="61"/>
        <v>2.625</v>
      </c>
      <c r="AT40" s="84">
        <f t="shared" si="62"/>
        <v>0.7471910112359551</v>
      </c>
    </row>
    <row r="41" spans="2:46">
      <c r="B41" s="12"/>
      <c r="C41" s="121">
        <f>DumpsterFire!$P34</f>
        <v>3</v>
      </c>
      <c r="D41" s="93">
        <f t="shared" si="5"/>
        <v>2.4904423812124525</v>
      </c>
      <c r="E41" s="86">
        <f>INDEX('UmfrageWerte berechnung'!$A:$Z, MATCH(A$3, 'UmfrageWerte berechnung'!$A:$A, 0), MATCH($K41, 'UmfrageWerte berechnung'!$1:$1, 0))</f>
        <v>1</v>
      </c>
      <c r="F41" s="84">
        <f t="shared" si="6"/>
        <v>3</v>
      </c>
      <c r="G41" s="84">
        <f t="shared" si="7"/>
        <v>3</v>
      </c>
      <c r="H41" s="84">
        <f t="shared" si="46"/>
        <v>0.83014746040415077</v>
      </c>
      <c r="I41" s="93"/>
      <c r="K41" s="93" t="s">
        <v>388</v>
      </c>
      <c r="L41"/>
      <c r="M41" s="12"/>
      <c r="N41" s="121">
        <f>DumpsterFire!$P34</f>
        <v>3</v>
      </c>
      <c r="O41" s="93">
        <f t="shared" si="47"/>
        <v>2.9803921568627452</v>
      </c>
      <c r="P41" s="86">
        <f>INDEX('UmfrageWerte berechnung'!$A:$Z, MATCH(L$3, 'UmfrageWerte berechnung'!$A:$A, 0), MATCH($K41, 'UmfrageWerte berechnung'!$1:$1, 0))</f>
        <v>1.125</v>
      </c>
      <c r="Q41" s="84">
        <f t="shared" si="48"/>
        <v>3.796875</v>
      </c>
      <c r="R41" s="84">
        <f t="shared" si="49"/>
        <v>3.375</v>
      </c>
      <c r="S41" s="84">
        <f t="shared" si="50"/>
        <v>0.99346405228758172</v>
      </c>
      <c r="V41" s="12"/>
      <c r="W41" s="121">
        <f>DumpsterFire!$P34</f>
        <v>3</v>
      </c>
      <c r="X41" s="93">
        <f t="shared" si="51"/>
        <v>2.8015122873345955</v>
      </c>
      <c r="Y41" s="86">
        <f>INDEX('UmfrageWerte berechnung'!$A:$Z, MATCH(U$3, 'UmfrageWerte berechnung'!$A:$A, 0), MATCH($K41, 'UmfrageWerte berechnung'!$1:$1, 0))</f>
        <v>1.0833333333333333</v>
      </c>
      <c r="Z41" s="84">
        <f t="shared" si="52"/>
        <v>3.520833333333333</v>
      </c>
      <c r="AA41" s="84">
        <f t="shared" si="53"/>
        <v>3.25</v>
      </c>
      <c r="AB41" s="84">
        <f t="shared" si="54"/>
        <v>0.93383742911153178</v>
      </c>
      <c r="AE41" s="12"/>
      <c r="AF41" s="121">
        <f>DumpsterFire!$P34</f>
        <v>3</v>
      </c>
      <c r="AG41" s="93">
        <f t="shared" si="55"/>
        <v>2.5152838427947604</v>
      </c>
      <c r="AH41" s="86">
        <f>INDEX('UmfrageWerte berechnung'!$A:$Z, MATCH(AD$3, 'UmfrageWerte berechnung'!$A:$A, 0), MATCH($K41, 'UmfrageWerte berechnung'!$1:$1, 0))</f>
        <v>1</v>
      </c>
      <c r="AI41" s="84">
        <f t="shared" si="56"/>
        <v>3</v>
      </c>
      <c r="AJ41" s="84">
        <f t="shared" si="57"/>
        <v>3</v>
      </c>
      <c r="AK41" s="84">
        <f t="shared" si="58"/>
        <v>0.83842794759825345</v>
      </c>
      <c r="AL41" s="66"/>
      <c r="AN41" s="12"/>
      <c r="AO41" s="121">
        <f>DumpsterFire!$P34</f>
        <v>3</v>
      </c>
      <c r="AP41" s="93">
        <f t="shared" si="59"/>
        <v>2.2415730337078652</v>
      </c>
      <c r="AQ41" s="86">
        <f>INDEX('UmfrageWerte berechnung'!$A:$Z, MATCH(AM$3, 'UmfrageWerte berechnung'!$A:$A, 0), MATCH($K41, 'UmfrageWerte berechnung'!$1:$1, 0))</f>
        <v>0.875</v>
      </c>
      <c r="AR41" s="84">
        <f t="shared" si="60"/>
        <v>2.296875</v>
      </c>
      <c r="AS41" s="84">
        <f t="shared" si="61"/>
        <v>2.625</v>
      </c>
      <c r="AT41" s="84">
        <f t="shared" si="62"/>
        <v>0.7471910112359551</v>
      </c>
    </row>
    <row r="42" spans="2:46">
      <c r="B42" s="22"/>
      <c r="C42" s="121">
        <f>DumpsterFire!$P35</f>
        <v>0</v>
      </c>
      <c r="D42" s="93">
        <f t="shared" si="5"/>
        <v>0</v>
      </c>
      <c r="E42" s="86">
        <f>INDEX('UmfrageWerte berechnung'!$A:$Z, MATCH(A$3, 'UmfrageWerte berechnung'!$A:$A, 0), MATCH($K42, 'UmfrageWerte berechnung'!$1:$1, 0))</f>
        <v>0.65</v>
      </c>
      <c r="F42" s="84">
        <f t="shared" si="6"/>
        <v>0</v>
      </c>
      <c r="G42" s="84">
        <f t="shared" si="7"/>
        <v>0</v>
      </c>
      <c r="H42" s="84">
        <f t="shared" si="46"/>
        <v>0.53959584926269799</v>
      </c>
      <c r="I42" s="93"/>
      <c r="K42" s="93" t="s">
        <v>235</v>
      </c>
      <c r="L42"/>
      <c r="M42" s="22"/>
      <c r="N42" s="121">
        <f>DumpsterFire!$P35</f>
        <v>0</v>
      </c>
      <c r="O42" s="93">
        <f t="shared" si="47"/>
        <v>0</v>
      </c>
      <c r="P42" s="86">
        <f>INDEX('UmfrageWerte berechnung'!$A:$Z, MATCH(L$3, 'UmfrageWerte berechnung'!$A:$A, 0), MATCH($K42, 'UmfrageWerte berechnung'!$1:$1, 0))</f>
        <v>0.625</v>
      </c>
      <c r="Q42" s="84">
        <f t="shared" si="48"/>
        <v>0</v>
      </c>
      <c r="R42" s="84">
        <f t="shared" si="49"/>
        <v>0</v>
      </c>
      <c r="S42" s="84">
        <f t="shared" si="50"/>
        <v>0.55192447349310092</v>
      </c>
      <c r="V42" s="22"/>
      <c r="W42" s="121">
        <f>DumpsterFire!$P35</f>
        <v>0</v>
      </c>
      <c r="X42" s="93">
        <f t="shared" si="51"/>
        <v>0</v>
      </c>
      <c r="Y42" s="86">
        <f>INDEX('UmfrageWerte berechnung'!$A:$Z, MATCH(U$3, 'UmfrageWerte berechnung'!$A:$A, 0), MATCH($K42, 'UmfrageWerte berechnung'!$1:$1, 0))</f>
        <v>0.58333333333333337</v>
      </c>
      <c r="Z42" s="84">
        <f t="shared" si="52"/>
        <v>0</v>
      </c>
      <c r="AA42" s="84">
        <f t="shared" si="53"/>
        <v>0</v>
      </c>
      <c r="AB42" s="84">
        <f t="shared" si="54"/>
        <v>0.50283553875236331</v>
      </c>
      <c r="AE42" s="22"/>
      <c r="AF42" s="121">
        <f>DumpsterFire!$P35</f>
        <v>0</v>
      </c>
      <c r="AG42" s="93">
        <f t="shared" si="55"/>
        <v>0</v>
      </c>
      <c r="AH42" s="86">
        <f>INDEX('UmfrageWerte berechnung'!$A:$Z, MATCH(AD$3, 'UmfrageWerte berechnung'!$A:$A, 0), MATCH($K42, 'UmfrageWerte berechnung'!$1:$1, 0))</f>
        <v>0.5</v>
      </c>
      <c r="AI42" s="84">
        <f t="shared" si="56"/>
        <v>0</v>
      </c>
      <c r="AJ42" s="84">
        <f t="shared" si="57"/>
        <v>0</v>
      </c>
      <c r="AK42" s="84">
        <f t="shared" si="58"/>
        <v>0.41921397379912673</v>
      </c>
      <c r="AL42" s="66"/>
      <c r="AN42" s="22"/>
      <c r="AO42" s="121">
        <f>DumpsterFire!$P35</f>
        <v>0</v>
      </c>
      <c r="AP42" s="93">
        <f t="shared" si="59"/>
        <v>0</v>
      </c>
      <c r="AQ42" s="86">
        <f>INDEX('UmfrageWerte berechnung'!$A:$Z, MATCH(AM$3, 'UmfrageWerte berechnung'!$A:$A, 0), MATCH($K42, 'UmfrageWerte berechnung'!$1:$1, 0))</f>
        <v>0.5</v>
      </c>
      <c r="AR42" s="84">
        <f t="shared" si="60"/>
        <v>0</v>
      </c>
      <c r="AS42" s="84">
        <f t="shared" si="61"/>
        <v>0</v>
      </c>
      <c r="AT42" s="84">
        <f t="shared" si="62"/>
        <v>0.42696629213483145</v>
      </c>
    </row>
    <row r="43" spans="2:46">
      <c r="B43" s="21"/>
      <c r="C43" s="121">
        <f>DumpsterFire!$P36</f>
        <v>0</v>
      </c>
      <c r="D43" s="93">
        <f t="shared" si="5"/>
        <v>0</v>
      </c>
      <c r="E43" s="86">
        <f>INDEX('UmfrageWerte berechnung'!$A:$Z, MATCH(A$3, 'UmfrageWerte berechnung'!$A:$A, 0), MATCH($K43, 'UmfrageWerte berechnung'!$1:$1, 0))</f>
        <v>1.3</v>
      </c>
      <c r="F43" s="84">
        <f t="shared" si="6"/>
        <v>0</v>
      </c>
      <c r="G43" s="84">
        <f t="shared" si="7"/>
        <v>0</v>
      </c>
      <c r="H43" s="84">
        <f t="shared" si="46"/>
        <v>1.079191698525396</v>
      </c>
      <c r="I43" s="93"/>
      <c r="K43" s="93" t="s">
        <v>234</v>
      </c>
      <c r="L43"/>
      <c r="M43" s="21"/>
      <c r="N43" s="121">
        <f>DumpsterFire!$P36</f>
        <v>0</v>
      </c>
      <c r="O43" s="93">
        <f t="shared" si="47"/>
        <v>0</v>
      </c>
      <c r="P43" s="86">
        <f>INDEX('UmfrageWerte berechnung'!$A:$Z, MATCH(L$3, 'UmfrageWerte berechnung'!$A:$A, 0), MATCH($K43, 'UmfrageWerte berechnung'!$1:$1, 0))</f>
        <v>1.0625</v>
      </c>
      <c r="Q43" s="84">
        <f t="shared" si="48"/>
        <v>0</v>
      </c>
      <c r="R43" s="84">
        <f t="shared" si="49"/>
        <v>0</v>
      </c>
      <c r="S43" s="84">
        <f t="shared" si="50"/>
        <v>0.93827160493827166</v>
      </c>
      <c r="V43" s="21"/>
      <c r="W43" s="121">
        <f>DumpsterFire!$P36</f>
        <v>0</v>
      </c>
      <c r="X43" s="93">
        <f t="shared" si="51"/>
        <v>0</v>
      </c>
      <c r="Y43" s="86">
        <f>INDEX('UmfrageWerte berechnung'!$A:$Z, MATCH(U$3, 'UmfrageWerte berechnung'!$A:$A, 0), MATCH($K43, 'UmfrageWerte berechnung'!$1:$1, 0))</f>
        <v>1.1666666666666667</v>
      </c>
      <c r="Z43" s="84">
        <f t="shared" si="52"/>
        <v>0</v>
      </c>
      <c r="AA43" s="84">
        <f t="shared" si="53"/>
        <v>0</v>
      </c>
      <c r="AB43" s="84">
        <f t="shared" si="54"/>
        <v>1.0056710775047266</v>
      </c>
      <c r="AE43" s="21"/>
      <c r="AF43" s="121">
        <f>DumpsterFire!$P36</f>
        <v>0</v>
      </c>
      <c r="AG43" s="93">
        <f t="shared" si="55"/>
        <v>0</v>
      </c>
      <c r="AH43" s="86">
        <f>INDEX('UmfrageWerte berechnung'!$A:$Z, MATCH(AD$3, 'UmfrageWerte berechnung'!$A:$A, 0), MATCH($K43, 'UmfrageWerte berechnung'!$1:$1, 0))</f>
        <v>1</v>
      </c>
      <c r="AI43" s="84">
        <f t="shared" si="56"/>
        <v>0</v>
      </c>
      <c r="AJ43" s="84">
        <f t="shared" si="57"/>
        <v>0</v>
      </c>
      <c r="AK43" s="84">
        <f t="shared" si="58"/>
        <v>0.83842794759825345</v>
      </c>
      <c r="AL43" s="66"/>
      <c r="AN43" s="21"/>
      <c r="AO43" s="121">
        <f>DumpsterFire!$P36</f>
        <v>0</v>
      </c>
      <c r="AP43" s="93">
        <f t="shared" si="59"/>
        <v>0</v>
      </c>
      <c r="AQ43" s="86">
        <f>INDEX('UmfrageWerte berechnung'!$A:$Z, MATCH(AM$3, 'UmfrageWerte berechnung'!$A:$A, 0), MATCH($K43, 'UmfrageWerte berechnung'!$1:$1, 0))</f>
        <v>1.3125</v>
      </c>
      <c r="AR43" s="84">
        <f t="shared" si="60"/>
        <v>0</v>
      </c>
      <c r="AS43" s="84">
        <f t="shared" si="61"/>
        <v>0</v>
      </c>
      <c r="AT43" s="84">
        <f t="shared" si="62"/>
        <v>1.1207865168539326</v>
      </c>
    </row>
    <row r="44" spans="2:46">
      <c r="B44" s="21"/>
      <c r="C44" s="121">
        <f>DumpsterFire!$P37</f>
        <v>3</v>
      </c>
      <c r="D44" s="93">
        <f t="shared" si="5"/>
        <v>3.2375750955761879</v>
      </c>
      <c r="E44" s="86">
        <f>INDEX('UmfrageWerte berechnung'!$A:$Z, MATCH(A$3, 'UmfrageWerte berechnung'!$A:$A, 0), MATCH($K44, 'UmfrageWerte berechnung'!$1:$1, 0))</f>
        <v>1.3</v>
      </c>
      <c r="F44" s="84">
        <f t="shared" si="6"/>
        <v>5.07</v>
      </c>
      <c r="G44" s="84">
        <f t="shared" si="7"/>
        <v>3.9000000000000004</v>
      </c>
      <c r="H44" s="84">
        <f t="shared" si="46"/>
        <v>1.079191698525396</v>
      </c>
      <c r="I44" s="93"/>
      <c r="K44" s="93" t="s">
        <v>234</v>
      </c>
      <c r="L44"/>
      <c r="M44" s="21"/>
      <c r="N44" s="121">
        <f>DumpsterFire!$P37</f>
        <v>3</v>
      </c>
      <c r="O44" s="93">
        <f t="shared" si="47"/>
        <v>2.8148148148148149</v>
      </c>
      <c r="P44" s="86">
        <f>INDEX('UmfrageWerte berechnung'!$A:$Z, MATCH(L$3, 'UmfrageWerte berechnung'!$A:$A, 0), MATCH($K44, 'UmfrageWerte berechnung'!$1:$1, 0))</f>
        <v>1.0625</v>
      </c>
      <c r="Q44" s="84">
        <f t="shared" si="48"/>
        <v>3.38671875</v>
      </c>
      <c r="R44" s="84">
        <f t="shared" si="49"/>
        <v>3.1875</v>
      </c>
      <c r="S44" s="84">
        <f t="shared" si="50"/>
        <v>0.93827160493827166</v>
      </c>
      <c r="V44" s="21"/>
      <c r="W44" s="121">
        <f>DumpsterFire!$P37</f>
        <v>3</v>
      </c>
      <c r="X44" s="93">
        <f t="shared" si="51"/>
        <v>3.0170132325141799</v>
      </c>
      <c r="Y44" s="86">
        <f>INDEX('UmfrageWerte berechnung'!$A:$Z, MATCH(U$3, 'UmfrageWerte berechnung'!$A:$A, 0), MATCH($K44, 'UmfrageWerte berechnung'!$1:$1, 0))</f>
        <v>1.1666666666666667</v>
      </c>
      <c r="Z44" s="84">
        <f t="shared" si="52"/>
        <v>4.0833333333333339</v>
      </c>
      <c r="AA44" s="84">
        <f t="shared" si="53"/>
        <v>3.5</v>
      </c>
      <c r="AB44" s="84">
        <f t="shared" si="54"/>
        <v>1.0056710775047266</v>
      </c>
      <c r="AE44" s="21"/>
      <c r="AF44" s="121">
        <f>DumpsterFire!$P37</f>
        <v>3</v>
      </c>
      <c r="AG44" s="93">
        <f t="shared" si="55"/>
        <v>2.5152838427947604</v>
      </c>
      <c r="AH44" s="86">
        <f>INDEX('UmfrageWerte berechnung'!$A:$Z, MATCH(AD$3, 'UmfrageWerte berechnung'!$A:$A, 0), MATCH($K44, 'UmfrageWerte berechnung'!$1:$1, 0))</f>
        <v>1</v>
      </c>
      <c r="AI44" s="84">
        <f t="shared" si="56"/>
        <v>3</v>
      </c>
      <c r="AJ44" s="84">
        <f t="shared" si="57"/>
        <v>3</v>
      </c>
      <c r="AK44" s="84">
        <f t="shared" si="58"/>
        <v>0.83842794759825345</v>
      </c>
      <c r="AL44" s="66"/>
      <c r="AN44" s="21"/>
      <c r="AO44" s="121">
        <f>DumpsterFire!$P37</f>
        <v>3</v>
      </c>
      <c r="AP44" s="93">
        <f t="shared" si="59"/>
        <v>3.3623595505617976</v>
      </c>
      <c r="AQ44" s="86">
        <f>INDEX('UmfrageWerte berechnung'!$A:$Z, MATCH(AM$3, 'UmfrageWerte berechnung'!$A:$A, 0), MATCH($K44, 'UmfrageWerte berechnung'!$1:$1, 0))</f>
        <v>1.3125</v>
      </c>
      <c r="AR44" s="84">
        <f t="shared" si="60"/>
        <v>5.16796875</v>
      </c>
      <c r="AS44" s="84">
        <f t="shared" si="61"/>
        <v>3.9375</v>
      </c>
      <c r="AT44" s="84">
        <f t="shared" si="62"/>
        <v>1.1207865168539326</v>
      </c>
    </row>
    <row r="45" spans="2:46">
      <c r="B45" s="21"/>
      <c r="C45" s="121">
        <f>DumpsterFire!$P38</f>
        <v>0</v>
      </c>
      <c r="D45" s="93">
        <f t="shared" si="5"/>
        <v>0</v>
      </c>
      <c r="E45" s="86">
        <f>INDEX('UmfrageWerte berechnung'!$A:$Z, MATCH(A$3, 'UmfrageWerte berechnung'!$A:$A, 0), MATCH($K45, 'UmfrageWerte berechnung'!$1:$1, 0))</f>
        <v>1.3</v>
      </c>
      <c r="F45" s="84">
        <f t="shared" si="6"/>
        <v>0</v>
      </c>
      <c r="G45" s="84">
        <f t="shared" si="7"/>
        <v>0</v>
      </c>
      <c r="H45" s="84">
        <f t="shared" si="46"/>
        <v>1.079191698525396</v>
      </c>
      <c r="I45" s="93"/>
      <c r="K45" s="93" t="s">
        <v>234</v>
      </c>
      <c r="L45"/>
      <c r="M45" s="21"/>
      <c r="N45" s="121">
        <f>DumpsterFire!$P38</f>
        <v>0</v>
      </c>
      <c r="O45" s="93">
        <f t="shared" si="47"/>
        <v>0</v>
      </c>
      <c r="P45" s="86">
        <f>INDEX('UmfrageWerte berechnung'!$A:$Z, MATCH(L$3, 'UmfrageWerte berechnung'!$A:$A, 0), MATCH($K45, 'UmfrageWerte berechnung'!$1:$1, 0))</f>
        <v>1.0625</v>
      </c>
      <c r="Q45" s="84">
        <f t="shared" si="48"/>
        <v>0</v>
      </c>
      <c r="R45" s="84">
        <f t="shared" si="49"/>
        <v>0</v>
      </c>
      <c r="S45" s="84">
        <f t="shared" si="50"/>
        <v>0.93827160493827166</v>
      </c>
      <c r="V45" s="21"/>
      <c r="W45" s="121">
        <f>DumpsterFire!$P38</f>
        <v>0</v>
      </c>
      <c r="X45" s="93">
        <f t="shared" si="51"/>
        <v>0</v>
      </c>
      <c r="Y45" s="86">
        <f>INDEX('UmfrageWerte berechnung'!$A:$Z, MATCH(U$3, 'UmfrageWerte berechnung'!$A:$A, 0), MATCH($K45, 'UmfrageWerte berechnung'!$1:$1, 0))</f>
        <v>1.1666666666666667</v>
      </c>
      <c r="Z45" s="84">
        <f t="shared" si="52"/>
        <v>0</v>
      </c>
      <c r="AA45" s="84">
        <f t="shared" si="53"/>
        <v>0</v>
      </c>
      <c r="AB45" s="84">
        <f t="shared" si="54"/>
        <v>1.0056710775047266</v>
      </c>
      <c r="AE45" s="21"/>
      <c r="AF45" s="121">
        <f>DumpsterFire!$P38</f>
        <v>0</v>
      </c>
      <c r="AG45" s="93">
        <f t="shared" si="55"/>
        <v>0</v>
      </c>
      <c r="AH45" s="86">
        <f>INDEX('UmfrageWerte berechnung'!$A:$Z, MATCH(AD$3, 'UmfrageWerte berechnung'!$A:$A, 0), MATCH($K45, 'UmfrageWerte berechnung'!$1:$1, 0))</f>
        <v>1</v>
      </c>
      <c r="AI45" s="84">
        <f t="shared" si="56"/>
        <v>0</v>
      </c>
      <c r="AJ45" s="84">
        <f t="shared" si="57"/>
        <v>0</v>
      </c>
      <c r="AK45" s="84">
        <f t="shared" si="58"/>
        <v>0.83842794759825345</v>
      </c>
      <c r="AL45" s="66"/>
      <c r="AN45" s="21"/>
      <c r="AO45" s="121">
        <f>DumpsterFire!$P38</f>
        <v>0</v>
      </c>
      <c r="AP45" s="93">
        <f t="shared" si="59"/>
        <v>0</v>
      </c>
      <c r="AQ45" s="86">
        <f>INDEX('UmfrageWerte berechnung'!$A:$Z, MATCH(AM$3, 'UmfrageWerte berechnung'!$A:$A, 0), MATCH($K45, 'UmfrageWerte berechnung'!$1:$1, 0))</f>
        <v>1.3125</v>
      </c>
      <c r="AR45" s="84">
        <f t="shared" si="60"/>
        <v>0</v>
      </c>
      <c r="AS45" s="84">
        <f t="shared" si="61"/>
        <v>0</v>
      </c>
      <c r="AT45" s="84">
        <f t="shared" si="62"/>
        <v>1.1207865168539326</v>
      </c>
    </row>
    <row r="46" spans="2:46">
      <c r="B46" s="22"/>
      <c r="C46" s="122">
        <f>DumpsterFire!$P39</f>
        <v>0</v>
      </c>
      <c r="D46" s="84">
        <f t="shared" si="5"/>
        <v>0</v>
      </c>
      <c r="E46" s="84">
        <f>INDEX('UmfrageWerte berechnung'!$A:$Z, MATCH(A$3, 'UmfrageWerte berechnung'!$A:$A, 0), MATCH($K46, 'UmfrageWerte berechnung'!$1:$1, 0))</f>
        <v>0.65</v>
      </c>
      <c r="F46" s="86">
        <f t="shared" si="6"/>
        <v>0</v>
      </c>
      <c r="G46" s="84">
        <f t="shared" si="7"/>
        <v>0</v>
      </c>
      <c r="H46" s="84">
        <f t="shared" si="46"/>
        <v>0.53959584926269799</v>
      </c>
      <c r="I46" s="93"/>
      <c r="K46" s="93" t="s">
        <v>235</v>
      </c>
      <c r="L46"/>
      <c r="M46" s="22"/>
      <c r="N46" s="122">
        <f>DumpsterFire!$P39</f>
        <v>0</v>
      </c>
      <c r="O46" s="84">
        <f t="shared" si="47"/>
        <v>0</v>
      </c>
      <c r="P46" s="84">
        <f>INDEX('UmfrageWerte berechnung'!$A:$Z, MATCH(L$3, 'UmfrageWerte berechnung'!$A:$A, 0), MATCH($K46, 'UmfrageWerte berechnung'!$1:$1, 0))</f>
        <v>0.625</v>
      </c>
      <c r="Q46" s="86">
        <f t="shared" si="48"/>
        <v>0</v>
      </c>
      <c r="R46" s="84">
        <f t="shared" si="49"/>
        <v>0</v>
      </c>
      <c r="S46" s="84">
        <f t="shared" si="50"/>
        <v>0.55192447349310092</v>
      </c>
      <c r="V46" s="22"/>
      <c r="W46" s="122">
        <f>DumpsterFire!$P39</f>
        <v>0</v>
      </c>
      <c r="X46" s="84">
        <f t="shared" si="51"/>
        <v>0</v>
      </c>
      <c r="Y46" s="84">
        <f>INDEX('UmfrageWerte berechnung'!$A:$Z, MATCH(U$3, 'UmfrageWerte berechnung'!$A:$A, 0), MATCH($K46, 'UmfrageWerte berechnung'!$1:$1, 0))</f>
        <v>0.58333333333333337</v>
      </c>
      <c r="Z46" s="86">
        <f t="shared" si="52"/>
        <v>0</v>
      </c>
      <c r="AA46" s="84">
        <f t="shared" si="53"/>
        <v>0</v>
      </c>
      <c r="AB46" s="84">
        <f t="shared" si="54"/>
        <v>0.50283553875236331</v>
      </c>
      <c r="AE46" s="22"/>
      <c r="AF46" s="122">
        <f>DumpsterFire!$P39</f>
        <v>0</v>
      </c>
      <c r="AG46" s="84">
        <f t="shared" si="55"/>
        <v>0</v>
      </c>
      <c r="AH46" s="84">
        <f>INDEX('UmfrageWerte berechnung'!$A:$Z, MATCH(AD$3, 'UmfrageWerte berechnung'!$A:$A, 0), MATCH($K46, 'UmfrageWerte berechnung'!$1:$1, 0))</f>
        <v>0.5</v>
      </c>
      <c r="AI46" s="86">
        <f t="shared" si="56"/>
        <v>0</v>
      </c>
      <c r="AJ46" s="84">
        <f t="shared" si="57"/>
        <v>0</v>
      </c>
      <c r="AK46" s="84">
        <f t="shared" si="58"/>
        <v>0.41921397379912673</v>
      </c>
      <c r="AL46" s="66"/>
      <c r="AN46" s="22"/>
      <c r="AO46" s="122">
        <f>DumpsterFire!$P39</f>
        <v>0</v>
      </c>
      <c r="AP46" s="84">
        <f t="shared" si="59"/>
        <v>0</v>
      </c>
      <c r="AQ46" s="84">
        <f>INDEX('UmfrageWerte berechnung'!$A:$Z, MATCH(AM$3, 'UmfrageWerte berechnung'!$A:$A, 0), MATCH($K46, 'UmfrageWerte berechnung'!$1:$1, 0))</f>
        <v>0.5</v>
      </c>
      <c r="AR46" s="86">
        <f t="shared" si="60"/>
        <v>0</v>
      </c>
      <c r="AS46" s="84">
        <f t="shared" si="61"/>
        <v>0</v>
      </c>
      <c r="AT46" s="84">
        <f t="shared" si="62"/>
        <v>0.42696629213483145</v>
      </c>
    </row>
    <row r="47" spans="2:46">
      <c r="B47" t="s">
        <v>475</v>
      </c>
      <c r="C47" s="77">
        <f t="shared" ref="C47:H47" si="63">SUM(C32:C46)</f>
        <v>17</v>
      </c>
      <c r="D47" s="69">
        <f t="shared" si="63"/>
        <v>16.519934462042599</v>
      </c>
      <c r="E47" s="90">
        <f t="shared" si="63"/>
        <v>17.05</v>
      </c>
      <c r="F47" s="90">
        <f t="shared" si="63"/>
        <v>23.57</v>
      </c>
      <c r="G47" s="85">
        <f t="shared" si="63"/>
        <v>19.899999999999999</v>
      </c>
      <c r="H47" s="85">
        <f t="shared" si="63"/>
        <v>14.154014199890769</v>
      </c>
      <c r="I47" s="93"/>
      <c r="K47" s="93">
        <v>0</v>
      </c>
      <c r="L47"/>
      <c r="M47" t="s">
        <v>475</v>
      </c>
      <c r="N47" s="77">
        <f t="shared" ref="N47:S47" si="64">SUM(N32:N46)</f>
        <v>17</v>
      </c>
      <c r="O47" s="69">
        <f t="shared" si="64"/>
        <v>17.60639070442992</v>
      </c>
      <c r="P47" s="90">
        <f t="shared" si="64"/>
        <v>16.3125</v>
      </c>
      <c r="Q47" s="90">
        <f t="shared" si="64"/>
        <v>23.48046875</v>
      </c>
      <c r="R47" s="85">
        <f t="shared" si="64"/>
        <v>19.9375</v>
      </c>
      <c r="S47" s="85">
        <f t="shared" si="64"/>
        <v>14.405228758169935</v>
      </c>
      <c r="V47" t="s">
        <v>475</v>
      </c>
      <c r="W47" s="77">
        <f t="shared" ref="W47:AB47" si="65">SUM(W32:W46)</f>
        <v>17</v>
      </c>
      <c r="X47" s="69">
        <f t="shared" si="65"/>
        <v>16.665406427221185</v>
      </c>
      <c r="Y47" s="90">
        <f t="shared" si="65"/>
        <v>16.083333333333336</v>
      </c>
      <c r="Z47" s="90">
        <f t="shared" si="65"/>
        <v>22.013888888888893</v>
      </c>
      <c r="AA47" s="85">
        <f t="shared" si="65"/>
        <v>19.333333333333336</v>
      </c>
      <c r="AB47" s="85">
        <f t="shared" si="65"/>
        <v>13.863894139886588</v>
      </c>
      <c r="AE47" t="s">
        <v>475</v>
      </c>
      <c r="AF47" s="77">
        <f t="shared" ref="AF47:AK47" si="66">SUM(AF32:AF46)</f>
        <v>17</v>
      </c>
      <c r="AG47" s="69">
        <f t="shared" si="66"/>
        <v>15.930131004366816</v>
      </c>
      <c r="AH47" s="90">
        <f t="shared" si="66"/>
        <v>15.875</v>
      </c>
      <c r="AI47" s="90">
        <f t="shared" si="66"/>
        <v>21.5</v>
      </c>
      <c r="AJ47" s="85">
        <f t="shared" si="66"/>
        <v>19</v>
      </c>
      <c r="AK47" s="85">
        <f t="shared" si="66"/>
        <v>13.310043668122272</v>
      </c>
      <c r="AL47" s="66"/>
      <c r="AN47" t="s">
        <v>475</v>
      </c>
      <c r="AO47" s="77">
        <f t="shared" ref="AO47:AT47" si="67">SUM(AO32:AO46)</f>
        <v>17</v>
      </c>
      <c r="AP47" s="69">
        <f t="shared" si="67"/>
        <v>15.957865168539328</v>
      </c>
      <c r="AQ47" s="90">
        <f t="shared" si="67"/>
        <v>15.9375</v>
      </c>
      <c r="AR47" s="90">
        <f t="shared" si="67"/>
        <v>21.04296875</v>
      </c>
      <c r="AS47" s="85">
        <f t="shared" si="67"/>
        <v>18.6875</v>
      </c>
      <c r="AT47" s="85">
        <f t="shared" si="67"/>
        <v>13.609550561797755</v>
      </c>
    </row>
    <row r="48" spans="2:46">
      <c r="B48" t="s">
        <v>476</v>
      </c>
      <c r="C48" s="57">
        <v>42</v>
      </c>
      <c r="D48" s="89"/>
      <c r="E48" s="96">
        <f>COUNT(E32:E46)*5</f>
        <v>75</v>
      </c>
      <c r="F48" s="89">
        <f>C48*5^2</f>
        <v>1050</v>
      </c>
      <c r="G48" s="87">
        <f>C48*1.5</f>
        <v>63</v>
      </c>
      <c r="H48" s="87"/>
      <c r="I48" s="93"/>
      <c r="K48" s="93">
        <v>0</v>
      </c>
      <c r="L48"/>
      <c r="M48" t="s">
        <v>476</v>
      </c>
      <c r="N48" s="57">
        <v>42</v>
      </c>
      <c r="O48" s="89"/>
      <c r="P48" s="96">
        <f>COUNT(P32:P46)*5</f>
        <v>75</v>
      </c>
      <c r="Q48" s="89">
        <f>N48*5^2</f>
        <v>1050</v>
      </c>
      <c r="R48" s="87">
        <f>N48*1.5</f>
        <v>63</v>
      </c>
      <c r="S48" s="87"/>
      <c r="V48" t="s">
        <v>476</v>
      </c>
      <c r="W48" s="57">
        <v>42</v>
      </c>
      <c r="X48" s="89"/>
      <c r="Y48" s="96">
        <f>COUNT(Y32:Y46)*5</f>
        <v>75</v>
      </c>
      <c r="Z48" s="89">
        <f>W48*5^2</f>
        <v>1050</v>
      </c>
      <c r="AA48" s="87">
        <f>W48*1.5</f>
        <v>63</v>
      </c>
      <c r="AB48" s="87"/>
      <c r="AE48" t="s">
        <v>476</v>
      </c>
      <c r="AF48" s="57">
        <v>42</v>
      </c>
      <c r="AG48" s="89"/>
      <c r="AH48" s="96">
        <f>COUNT(AH32:AH46)*5</f>
        <v>75</v>
      </c>
      <c r="AI48" s="89">
        <f>AF48*5^2</f>
        <v>1050</v>
      </c>
      <c r="AJ48" s="87">
        <f>AF48*1.5</f>
        <v>63</v>
      </c>
      <c r="AK48" s="87"/>
      <c r="AL48" s="57"/>
      <c r="AN48" t="s">
        <v>476</v>
      </c>
      <c r="AO48" s="57">
        <v>42</v>
      </c>
      <c r="AP48" s="89"/>
      <c r="AQ48" s="96">
        <f>COUNT(AQ32:AQ46)*5</f>
        <v>75</v>
      </c>
      <c r="AR48" s="89">
        <f>AO48*5^2</f>
        <v>1050</v>
      </c>
      <c r="AS48" s="87">
        <f>AO48*1.5</f>
        <v>63</v>
      </c>
      <c r="AT48" s="87"/>
    </row>
    <row r="49" spans="1:46">
      <c r="C49" s="91"/>
      <c r="D49" s="86"/>
      <c r="H49" s="84"/>
      <c r="I49" s="93"/>
      <c r="K49" s="93">
        <v>0</v>
      </c>
      <c r="L49"/>
      <c r="N49" s="91"/>
      <c r="O49" s="86"/>
      <c r="P49" s="93"/>
      <c r="Q49" s="86"/>
      <c r="R49" s="84"/>
      <c r="S49" s="84"/>
      <c r="W49" s="91"/>
      <c r="X49" s="86"/>
      <c r="Y49" s="93"/>
      <c r="Z49" s="86"/>
      <c r="AA49" s="84"/>
      <c r="AB49" s="84"/>
      <c r="AF49" s="91"/>
      <c r="AG49" s="86"/>
      <c r="AH49" s="93"/>
      <c r="AI49" s="86"/>
      <c r="AJ49" s="84"/>
      <c r="AK49" s="84"/>
      <c r="AL49" s="57"/>
      <c r="AO49" s="91"/>
      <c r="AP49" s="86"/>
      <c r="AQ49" s="93"/>
      <c r="AR49" s="86"/>
      <c r="AS49" s="84"/>
      <c r="AT49" s="84"/>
    </row>
    <row r="50" spans="1:46">
      <c r="C50" s="57"/>
      <c r="D50" s="86"/>
      <c r="H50" s="84"/>
      <c r="I50" s="93"/>
      <c r="K50" s="93">
        <v>0</v>
      </c>
      <c r="L50"/>
      <c r="N50" s="57"/>
      <c r="O50" s="86"/>
      <c r="P50" s="93"/>
      <c r="Q50" s="86"/>
      <c r="R50" s="84"/>
      <c r="S50" s="84"/>
      <c r="W50" s="57"/>
      <c r="X50" s="86"/>
      <c r="Y50" s="93"/>
      <c r="Z50" s="86"/>
      <c r="AA50" s="84"/>
      <c r="AB50" s="84"/>
      <c r="AF50" s="57"/>
      <c r="AG50" s="86"/>
      <c r="AH50" s="93"/>
      <c r="AI50" s="86"/>
      <c r="AJ50" s="84"/>
      <c r="AK50" s="84"/>
      <c r="AL50" s="57"/>
      <c r="AO50" s="57"/>
      <c r="AP50" s="86"/>
      <c r="AQ50" s="93"/>
      <c r="AR50" s="86"/>
      <c r="AS50" s="84"/>
      <c r="AT50" s="84"/>
    </row>
    <row r="51" spans="1:46">
      <c r="C51" s="57"/>
      <c r="D51" s="86"/>
      <c r="H51" s="84"/>
      <c r="I51" s="93"/>
      <c r="K51" s="93">
        <v>0</v>
      </c>
      <c r="L51"/>
      <c r="N51" s="57"/>
      <c r="O51" s="86"/>
      <c r="P51" s="93"/>
      <c r="Q51" s="86"/>
      <c r="R51" s="84"/>
      <c r="S51" s="84"/>
      <c r="W51" s="57"/>
      <c r="X51" s="86"/>
      <c r="Y51" s="93"/>
      <c r="Z51" s="86"/>
      <c r="AA51" s="84"/>
      <c r="AB51" s="84"/>
      <c r="AF51" s="57"/>
      <c r="AG51" s="86"/>
      <c r="AH51" s="93"/>
      <c r="AI51" s="86"/>
      <c r="AJ51" s="84"/>
      <c r="AK51" s="84"/>
      <c r="AL51" s="57"/>
      <c r="AO51" s="57"/>
      <c r="AP51" s="86"/>
      <c r="AQ51" s="93"/>
      <c r="AR51" s="86"/>
      <c r="AS51" s="84"/>
      <c r="AT51" s="84"/>
    </row>
    <row r="52" spans="1:46" ht="21">
      <c r="A52" s="19" t="s">
        <v>66</v>
      </c>
      <c r="B52" s="16"/>
      <c r="C52" s="120">
        <f>DumpsterFire!$P42</f>
        <v>3</v>
      </c>
      <c r="D52" s="85">
        <f t="shared" si="5"/>
        <v>3.2375750955761879</v>
      </c>
      <c r="E52" s="85">
        <f>INDEX('UmfrageWerte berechnung'!$A:$Z, MATCH(A$3, 'UmfrageWerte berechnung'!$A:$A, 0), MATCH($K52, 'UmfrageWerte berechnung'!$1:$1, 0))</f>
        <v>1.3</v>
      </c>
      <c r="F52" s="90">
        <f t="shared" si="6"/>
        <v>5.07</v>
      </c>
      <c r="G52" s="85">
        <f t="shared" si="7"/>
        <v>3.9000000000000004</v>
      </c>
      <c r="H52" s="85">
        <f t="shared" ref="H52:H70" si="68">E52/(H$120/H$119)</f>
        <v>1.079191698525396</v>
      </c>
      <c r="I52" s="93"/>
      <c r="K52" s="93" t="s">
        <v>236</v>
      </c>
      <c r="L52" s="19" t="s">
        <v>66</v>
      </c>
      <c r="M52" s="16"/>
      <c r="N52" s="120">
        <f>DumpsterFire!$P42</f>
        <v>3</v>
      </c>
      <c r="O52" s="85">
        <f t="shared" ref="O52:O60" si="69">S52*N52</f>
        <v>3.477124183006536</v>
      </c>
      <c r="P52" s="85">
        <f>INDEX('UmfrageWerte berechnung'!$A:$Z, MATCH(L$3, 'UmfrageWerte berechnung'!$A:$A, 0), MATCH($K52, 'UmfrageWerte berechnung'!$1:$1, 0))</f>
        <v>1.3125</v>
      </c>
      <c r="Q52" s="90">
        <f t="shared" ref="Q52:Q70" si="70">(P52^2)*N52</f>
        <v>5.16796875</v>
      </c>
      <c r="R52" s="85">
        <f t="shared" ref="R52:R70" si="71">P52*N52</f>
        <v>3.9375</v>
      </c>
      <c r="S52" s="85">
        <f t="shared" ref="S52:S70" si="72">P52/(S$120/S$119)</f>
        <v>1.159041394335512</v>
      </c>
      <c r="T52" s="19"/>
      <c r="U52" s="19" t="s">
        <v>66</v>
      </c>
      <c r="V52" s="16"/>
      <c r="W52" s="120">
        <f>DumpsterFire!$P42</f>
        <v>3</v>
      </c>
      <c r="X52" s="85">
        <f t="shared" ref="X52:X60" si="73">AB52*W52</f>
        <v>3.4480151228733482</v>
      </c>
      <c r="Y52" s="85">
        <f>INDEX('UmfrageWerte berechnung'!$A:$Z, MATCH(U$3, 'UmfrageWerte berechnung'!$A:$A, 0), MATCH($K52, 'UmfrageWerte berechnung'!$1:$1, 0))</f>
        <v>1.3333333333333333</v>
      </c>
      <c r="Z52" s="90">
        <f t="shared" ref="Z52:Z70" si="74">(Y52^2)*W52</f>
        <v>5.333333333333333</v>
      </c>
      <c r="AA52" s="85">
        <f t="shared" ref="AA52:AA70" si="75">Y52*W52</f>
        <v>4</v>
      </c>
      <c r="AB52" s="85">
        <f t="shared" ref="AB52:AB70" si="76">Y52/(AB$120/AB$119)</f>
        <v>1.1493383742911161</v>
      </c>
      <c r="AD52" s="19" t="s">
        <v>66</v>
      </c>
      <c r="AE52" s="16"/>
      <c r="AF52" s="120">
        <f>DumpsterFire!$P42</f>
        <v>3</v>
      </c>
      <c r="AG52" s="85">
        <f t="shared" ref="AG52:AG60" si="77">AK52*AF52</f>
        <v>3.7729257641921405</v>
      </c>
      <c r="AH52" s="85">
        <f>INDEX('UmfrageWerte berechnung'!$A:$Z, MATCH(AD$3, 'UmfrageWerte berechnung'!$A:$A, 0), MATCH($K52, 'UmfrageWerte berechnung'!$1:$1, 0))</f>
        <v>1.5</v>
      </c>
      <c r="AI52" s="90">
        <f t="shared" ref="AI52:AI70" si="78">(AH52^2)*AF52</f>
        <v>6.75</v>
      </c>
      <c r="AJ52" s="85">
        <f t="shared" ref="AJ52:AJ70" si="79">AH52*AF52</f>
        <v>4.5</v>
      </c>
      <c r="AK52" s="85">
        <f t="shared" ref="AK52:AK70" si="80">AH52/(AK$120/AK$119)</f>
        <v>1.2576419213973802</v>
      </c>
      <c r="AL52" s="66"/>
      <c r="AM52" s="19" t="s">
        <v>66</v>
      </c>
      <c r="AN52" s="16"/>
      <c r="AO52" s="120">
        <f>DumpsterFire!$P42</f>
        <v>3</v>
      </c>
      <c r="AP52" s="85">
        <f t="shared" ref="AP52:AP60" si="81">AT52*AO52</f>
        <v>3.3623595505617976</v>
      </c>
      <c r="AQ52" s="85">
        <f>INDEX('UmfrageWerte berechnung'!$A:$Z, MATCH(AM$3, 'UmfrageWerte berechnung'!$A:$A, 0), MATCH($K52, 'UmfrageWerte berechnung'!$1:$1, 0))</f>
        <v>1.3125</v>
      </c>
      <c r="AR52" s="90">
        <f t="shared" ref="AR52:AR70" si="82">(AQ52^2)*AO52</f>
        <v>5.16796875</v>
      </c>
      <c r="AS52" s="85">
        <f t="shared" ref="AS52:AS70" si="83">AQ52*AO52</f>
        <v>3.9375</v>
      </c>
      <c r="AT52" s="85">
        <f t="shared" ref="AT52:AT70" si="84">AQ52/(AT$120/AT$119)</f>
        <v>1.1207865168539326</v>
      </c>
    </row>
    <row r="53" spans="1:46">
      <c r="B53" s="10"/>
      <c r="C53" s="121">
        <f>DumpsterFire!$P43</f>
        <v>0</v>
      </c>
      <c r="D53" s="93">
        <f t="shared" si="5"/>
        <v>0</v>
      </c>
      <c r="E53" s="86">
        <f>INDEX('UmfrageWerte berechnung'!$A:$Z, MATCH(A$3, 'UmfrageWerte berechnung'!$A:$A, 0), MATCH($K53, 'UmfrageWerte berechnung'!$1:$1, 0))</f>
        <v>1.3</v>
      </c>
      <c r="F53" s="84">
        <f t="shared" si="6"/>
        <v>0</v>
      </c>
      <c r="G53" s="84">
        <f t="shared" si="7"/>
        <v>0</v>
      </c>
      <c r="H53" s="84">
        <f t="shared" si="68"/>
        <v>1.079191698525396</v>
      </c>
      <c r="I53" s="93"/>
      <c r="K53" s="93" t="s">
        <v>236</v>
      </c>
      <c r="L53"/>
      <c r="M53" s="10"/>
      <c r="N53" s="121">
        <f>DumpsterFire!$P43</f>
        <v>0</v>
      </c>
      <c r="O53" s="93">
        <f t="shared" si="69"/>
        <v>0</v>
      </c>
      <c r="P53" s="86">
        <f>INDEX('UmfrageWerte berechnung'!$A:$Z, MATCH(L$3, 'UmfrageWerte berechnung'!$A:$A, 0), MATCH($K53, 'UmfrageWerte berechnung'!$1:$1, 0))</f>
        <v>1.3125</v>
      </c>
      <c r="Q53" s="84">
        <f t="shared" si="70"/>
        <v>0</v>
      </c>
      <c r="R53" s="84">
        <f t="shared" si="71"/>
        <v>0</v>
      </c>
      <c r="S53" s="84">
        <f t="shared" si="72"/>
        <v>1.159041394335512</v>
      </c>
      <c r="V53" s="10"/>
      <c r="W53" s="121">
        <f>DumpsterFire!$P43</f>
        <v>0</v>
      </c>
      <c r="X53" s="93">
        <f t="shared" si="73"/>
        <v>0</v>
      </c>
      <c r="Y53" s="86">
        <f>INDEX('UmfrageWerte berechnung'!$A:$Z, MATCH(U$3, 'UmfrageWerte berechnung'!$A:$A, 0), MATCH($K53, 'UmfrageWerte berechnung'!$1:$1, 0))</f>
        <v>1.3333333333333333</v>
      </c>
      <c r="Z53" s="84">
        <f t="shared" si="74"/>
        <v>0</v>
      </c>
      <c r="AA53" s="84">
        <f t="shared" si="75"/>
        <v>0</v>
      </c>
      <c r="AB53" s="84">
        <f t="shared" si="76"/>
        <v>1.1493383742911161</v>
      </c>
      <c r="AE53" s="10"/>
      <c r="AF53" s="121">
        <f>DumpsterFire!$P43</f>
        <v>0</v>
      </c>
      <c r="AG53" s="93">
        <f t="shared" si="77"/>
        <v>0</v>
      </c>
      <c r="AH53" s="86">
        <f>INDEX('UmfrageWerte berechnung'!$A:$Z, MATCH(AD$3, 'UmfrageWerte berechnung'!$A:$A, 0), MATCH($K53, 'UmfrageWerte berechnung'!$1:$1, 0))</f>
        <v>1.5</v>
      </c>
      <c r="AI53" s="84">
        <f t="shared" si="78"/>
        <v>0</v>
      </c>
      <c r="AJ53" s="84">
        <f t="shared" si="79"/>
        <v>0</v>
      </c>
      <c r="AK53" s="84">
        <f t="shared" si="80"/>
        <v>1.2576419213973802</v>
      </c>
      <c r="AL53" s="66"/>
      <c r="AN53" s="10"/>
      <c r="AO53" s="121">
        <f>DumpsterFire!$P43</f>
        <v>0</v>
      </c>
      <c r="AP53" s="93">
        <f t="shared" si="81"/>
        <v>0</v>
      </c>
      <c r="AQ53" s="86">
        <f>INDEX('UmfrageWerte berechnung'!$A:$Z, MATCH(AM$3, 'UmfrageWerte berechnung'!$A:$A, 0), MATCH($K53, 'UmfrageWerte berechnung'!$1:$1, 0))</f>
        <v>1.3125</v>
      </c>
      <c r="AR53" s="84">
        <f t="shared" si="82"/>
        <v>0</v>
      </c>
      <c r="AS53" s="84">
        <f t="shared" si="83"/>
        <v>0</v>
      </c>
      <c r="AT53" s="84">
        <f t="shared" si="84"/>
        <v>1.1207865168539326</v>
      </c>
    </row>
    <row r="54" spans="1:46">
      <c r="B54" s="10"/>
      <c r="C54" s="121">
        <f>DumpsterFire!$P44</f>
        <v>3</v>
      </c>
      <c r="D54" s="93">
        <f t="shared" si="5"/>
        <v>3.2375750955761879</v>
      </c>
      <c r="E54" s="86">
        <f>INDEX('UmfrageWerte berechnung'!$A:$Z, MATCH(A$3, 'UmfrageWerte berechnung'!$A:$A, 0), MATCH($K54, 'UmfrageWerte berechnung'!$1:$1, 0))</f>
        <v>1.3</v>
      </c>
      <c r="F54" s="84">
        <f t="shared" si="6"/>
        <v>5.07</v>
      </c>
      <c r="G54" s="84">
        <f t="shared" si="7"/>
        <v>3.9000000000000004</v>
      </c>
      <c r="H54" s="84">
        <f t="shared" si="68"/>
        <v>1.079191698525396</v>
      </c>
      <c r="I54" s="93"/>
      <c r="K54" s="93" t="s">
        <v>236</v>
      </c>
      <c r="L54"/>
      <c r="M54" s="10"/>
      <c r="N54" s="121">
        <f>DumpsterFire!$P44</f>
        <v>3</v>
      </c>
      <c r="O54" s="93">
        <f t="shared" si="69"/>
        <v>3.477124183006536</v>
      </c>
      <c r="P54" s="86">
        <f>INDEX('UmfrageWerte berechnung'!$A:$Z, MATCH(L$3, 'UmfrageWerte berechnung'!$A:$A, 0), MATCH($K54, 'UmfrageWerte berechnung'!$1:$1, 0))</f>
        <v>1.3125</v>
      </c>
      <c r="Q54" s="84">
        <f t="shared" si="70"/>
        <v>5.16796875</v>
      </c>
      <c r="R54" s="84">
        <f t="shared" si="71"/>
        <v>3.9375</v>
      </c>
      <c r="S54" s="84">
        <f t="shared" si="72"/>
        <v>1.159041394335512</v>
      </c>
      <c r="V54" s="10"/>
      <c r="W54" s="121">
        <f>DumpsterFire!$P44</f>
        <v>3</v>
      </c>
      <c r="X54" s="93">
        <f t="shared" si="73"/>
        <v>3.4480151228733482</v>
      </c>
      <c r="Y54" s="86">
        <f>INDEX('UmfrageWerte berechnung'!$A:$Z, MATCH(U$3, 'UmfrageWerte berechnung'!$A:$A, 0), MATCH($K54, 'UmfrageWerte berechnung'!$1:$1, 0))</f>
        <v>1.3333333333333333</v>
      </c>
      <c r="Z54" s="84">
        <f t="shared" si="74"/>
        <v>5.333333333333333</v>
      </c>
      <c r="AA54" s="84">
        <f t="shared" si="75"/>
        <v>4</v>
      </c>
      <c r="AB54" s="84">
        <f t="shared" si="76"/>
        <v>1.1493383742911161</v>
      </c>
      <c r="AE54" s="10"/>
      <c r="AF54" s="121">
        <f>DumpsterFire!$P44</f>
        <v>3</v>
      </c>
      <c r="AG54" s="93">
        <f t="shared" si="77"/>
        <v>3.7729257641921405</v>
      </c>
      <c r="AH54" s="86">
        <f>INDEX('UmfrageWerte berechnung'!$A:$Z, MATCH(AD$3, 'UmfrageWerte berechnung'!$A:$A, 0), MATCH($K54, 'UmfrageWerte berechnung'!$1:$1, 0))</f>
        <v>1.5</v>
      </c>
      <c r="AI54" s="84">
        <f t="shared" si="78"/>
        <v>6.75</v>
      </c>
      <c r="AJ54" s="84">
        <f t="shared" si="79"/>
        <v>4.5</v>
      </c>
      <c r="AK54" s="84">
        <f t="shared" si="80"/>
        <v>1.2576419213973802</v>
      </c>
      <c r="AL54" s="66"/>
      <c r="AN54" s="10"/>
      <c r="AO54" s="121">
        <f>DumpsterFire!$P44</f>
        <v>3</v>
      </c>
      <c r="AP54" s="93">
        <f t="shared" si="81"/>
        <v>3.3623595505617976</v>
      </c>
      <c r="AQ54" s="86">
        <f>INDEX('UmfrageWerte berechnung'!$A:$Z, MATCH(AM$3, 'UmfrageWerte berechnung'!$A:$A, 0), MATCH($K54, 'UmfrageWerte berechnung'!$1:$1, 0))</f>
        <v>1.3125</v>
      </c>
      <c r="AR54" s="84">
        <f t="shared" si="82"/>
        <v>5.16796875</v>
      </c>
      <c r="AS54" s="84">
        <f t="shared" si="83"/>
        <v>3.9375</v>
      </c>
      <c r="AT54" s="84">
        <f t="shared" si="84"/>
        <v>1.1207865168539326</v>
      </c>
    </row>
    <row r="55" spans="1:46">
      <c r="B55" s="4"/>
      <c r="C55" s="121">
        <f>DumpsterFire!$P45</f>
        <v>3</v>
      </c>
      <c r="D55" s="93">
        <f t="shared" si="5"/>
        <v>2.3659202621518296</v>
      </c>
      <c r="E55" s="86">
        <f>INDEX('UmfrageWerte berechnung'!$A:$Z, MATCH(A$3, 'UmfrageWerte berechnung'!$A:$A, 0), MATCH($K55, 'UmfrageWerte berechnung'!$1:$1, 0))</f>
        <v>0.95</v>
      </c>
      <c r="F55" s="84">
        <f t="shared" si="6"/>
        <v>2.7075</v>
      </c>
      <c r="G55" s="84">
        <f t="shared" si="7"/>
        <v>2.8499999999999996</v>
      </c>
      <c r="H55" s="84">
        <f t="shared" si="68"/>
        <v>0.7886400873839432</v>
      </c>
      <c r="I55" s="93"/>
      <c r="K55" s="93" t="s">
        <v>237</v>
      </c>
      <c r="L55"/>
      <c r="M55" s="4"/>
      <c r="N55" s="121">
        <f>DumpsterFire!$P45</f>
        <v>3</v>
      </c>
      <c r="O55" s="93">
        <f t="shared" si="69"/>
        <v>2.4836601307189543</v>
      </c>
      <c r="P55" s="86">
        <f>INDEX('UmfrageWerte berechnung'!$A:$Z, MATCH(L$3, 'UmfrageWerte berechnung'!$A:$A, 0), MATCH($K55, 'UmfrageWerte berechnung'!$1:$1, 0))</f>
        <v>0.9375</v>
      </c>
      <c r="Q55" s="84">
        <f t="shared" si="70"/>
        <v>2.63671875</v>
      </c>
      <c r="R55" s="84">
        <f t="shared" si="71"/>
        <v>2.8125</v>
      </c>
      <c r="S55" s="84">
        <f t="shared" si="72"/>
        <v>0.82788671023965144</v>
      </c>
      <c r="V55" s="4"/>
      <c r="W55" s="121">
        <f>DumpsterFire!$P45</f>
        <v>3</v>
      </c>
      <c r="X55" s="93">
        <f t="shared" si="73"/>
        <v>1.9395085066162583</v>
      </c>
      <c r="Y55" s="86">
        <f>INDEX('UmfrageWerte berechnung'!$A:$Z, MATCH(U$3, 'UmfrageWerte berechnung'!$A:$A, 0), MATCH($K55, 'UmfrageWerte berechnung'!$1:$1, 0))</f>
        <v>0.75</v>
      </c>
      <c r="Z55" s="84">
        <f t="shared" si="74"/>
        <v>1.6875</v>
      </c>
      <c r="AA55" s="84">
        <f t="shared" si="75"/>
        <v>2.25</v>
      </c>
      <c r="AB55" s="84">
        <f t="shared" si="76"/>
        <v>0.64650283553875276</v>
      </c>
      <c r="AE55" s="4"/>
      <c r="AF55" s="121">
        <f>DumpsterFire!$P45</f>
        <v>3</v>
      </c>
      <c r="AG55" s="93">
        <f t="shared" si="77"/>
        <v>2.5152838427947604</v>
      </c>
      <c r="AH55" s="86">
        <f>INDEX('UmfrageWerte berechnung'!$A:$Z, MATCH(AD$3, 'UmfrageWerte berechnung'!$A:$A, 0), MATCH($K55, 'UmfrageWerte berechnung'!$1:$1, 0))</f>
        <v>1</v>
      </c>
      <c r="AI55" s="84">
        <f t="shared" si="78"/>
        <v>3</v>
      </c>
      <c r="AJ55" s="84">
        <f t="shared" si="79"/>
        <v>3</v>
      </c>
      <c r="AK55" s="84">
        <f t="shared" si="80"/>
        <v>0.83842794759825345</v>
      </c>
      <c r="AL55" s="66"/>
      <c r="AN55" s="4"/>
      <c r="AO55" s="121">
        <f>DumpsterFire!$P45</f>
        <v>3</v>
      </c>
      <c r="AP55" s="93">
        <f t="shared" si="81"/>
        <v>1.76123595505618</v>
      </c>
      <c r="AQ55" s="86">
        <f>INDEX('UmfrageWerte berechnung'!$A:$Z, MATCH(AM$3, 'UmfrageWerte berechnung'!$A:$A, 0), MATCH($K55, 'UmfrageWerte berechnung'!$1:$1, 0))</f>
        <v>0.6875</v>
      </c>
      <c r="AR55" s="84">
        <f t="shared" si="82"/>
        <v>1.41796875</v>
      </c>
      <c r="AS55" s="84">
        <f t="shared" si="83"/>
        <v>2.0625</v>
      </c>
      <c r="AT55" s="84">
        <f t="shared" si="84"/>
        <v>0.5870786516853933</v>
      </c>
    </row>
    <row r="56" spans="1:46">
      <c r="B56" s="4"/>
      <c r="C56" s="121">
        <f>DumpsterFire!$P46</f>
        <v>2</v>
      </c>
      <c r="D56" s="93">
        <f t="shared" si="5"/>
        <v>1.5772801747678864</v>
      </c>
      <c r="E56" s="86">
        <f>INDEX('UmfrageWerte berechnung'!$A:$Z, MATCH(A$3, 'UmfrageWerte berechnung'!$A:$A, 0), MATCH($K56, 'UmfrageWerte berechnung'!$1:$1, 0))</f>
        <v>0.95</v>
      </c>
      <c r="F56" s="84">
        <f t="shared" si="6"/>
        <v>1.8049999999999999</v>
      </c>
      <c r="G56" s="84">
        <f t="shared" si="7"/>
        <v>1.9</v>
      </c>
      <c r="H56" s="84">
        <f t="shared" si="68"/>
        <v>0.7886400873839432</v>
      </c>
      <c r="I56" s="93"/>
      <c r="K56" s="93" t="s">
        <v>237</v>
      </c>
      <c r="L56"/>
      <c r="M56" s="4"/>
      <c r="N56" s="121">
        <f>DumpsterFire!$P46</f>
        <v>2</v>
      </c>
      <c r="O56" s="93">
        <f t="shared" si="69"/>
        <v>1.6557734204793029</v>
      </c>
      <c r="P56" s="86">
        <f>INDEX('UmfrageWerte berechnung'!$A:$Z, MATCH(L$3, 'UmfrageWerte berechnung'!$A:$A, 0), MATCH($K56, 'UmfrageWerte berechnung'!$1:$1, 0))</f>
        <v>0.9375</v>
      </c>
      <c r="Q56" s="84">
        <f t="shared" si="70"/>
        <v>1.7578125</v>
      </c>
      <c r="R56" s="84">
        <f t="shared" si="71"/>
        <v>1.875</v>
      </c>
      <c r="S56" s="84">
        <f t="shared" si="72"/>
        <v>0.82788671023965144</v>
      </c>
      <c r="V56" s="4"/>
      <c r="W56" s="121">
        <f>DumpsterFire!$P46</f>
        <v>2</v>
      </c>
      <c r="X56" s="93">
        <f t="shared" si="73"/>
        <v>1.2930056710775055</v>
      </c>
      <c r="Y56" s="86">
        <f>INDEX('UmfrageWerte berechnung'!$A:$Z, MATCH(U$3, 'UmfrageWerte berechnung'!$A:$A, 0), MATCH($K56, 'UmfrageWerte berechnung'!$1:$1, 0))</f>
        <v>0.75</v>
      </c>
      <c r="Z56" s="84">
        <f t="shared" si="74"/>
        <v>1.125</v>
      </c>
      <c r="AA56" s="84">
        <f t="shared" si="75"/>
        <v>1.5</v>
      </c>
      <c r="AB56" s="84">
        <f t="shared" si="76"/>
        <v>0.64650283553875276</v>
      </c>
      <c r="AE56" s="4"/>
      <c r="AF56" s="121">
        <f>DumpsterFire!$P46</f>
        <v>2</v>
      </c>
      <c r="AG56" s="93">
        <f t="shared" si="77"/>
        <v>1.6768558951965069</v>
      </c>
      <c r="AH56" s="86">
        <f>INDEX('UmfrageWerte berechnung'!$A:$Z, MATCH(AD$3, 'UmfrageWerte berechnung'!$A:$A, 0), MATCH($K56, 'UmfrageWerte berechnung'!$1:$1, 0))</f>
        <v>1</v>
      </c>
      <c r="AI56" s="84">
        <f t="shared" si="78"/>
        <v>2</v>
      </c>
      <c r="AJ56" s="84">
        <f t="shared" si="79"/>
        <v>2</v>
      </c>
      <c r="AK56" s="84">
        <f t="shared" si="80"/>
        <v>0.83842794759825345</v>
      </c>
      <c r="AL56" s="66"/>
      <c r="AN56" s="4"/>
      <c r="AO56" s="121">
        <f>DumpsterFire!$P46</f>
        <v>2</v>
      </c>
      <c r="AP56" s="93">
        <f t="shared" si="81"/>
        <v>1.1741573033707866</v>
      </c>
      <c r="AQ56" s="86">
        <f>INDEX('UmfrageWerte berechnung'!$A:$Z, MATCH(AM$3, 'UmfrageWerte berechnung'!$A:$A, 0), MATCH($K56, 'UmfrageWerte berechnung'!$1:$1, 0))</f>
        <v>0.6875</v>
      </c>
      <c r="AR56" s="84">
        <f t="shared" si="82"/>
        <v>0.9453125</v>
      </c>
      <c r="AS56" s="84">
        <f t="shared" si="83"/>
        <v>1.375</v>
      </c>
      <c r="AT56" s="84">
        <f t="shared" si="84"/>
        <v>0.5870786516853933</v>
      </c>
    </row>
    <row r="57" spans="1:46">
      <c r="B57" s="12"/>
      <c r="C57" s="121">
        <f>DumpsterFire!$P47</f>
        <v>3</v>
      </c>
      <c r="D57" s="93">
        <f t="shared" si="5"/>
        <v>2.4904423812124525</v>
      </c>
      <c r="E57" s="86">
        <f>INDEX('UmfrageWerte berechnung'!$A:$Z, MATCH(A$3, 'UmfrageWerte berechnung'!$A:$A, 0), MATCH($K57, 'UmfrageWerte berechnung'!$1:$1, 0))</f>
        <v>1</v>
      </c>
      <c r="F57" s="84">
        <f t="shared" si="6"/>
        <v>3</v>
      </c>
      <c r="G57" s="84">
        <f t="shared" si="7"/>
        <v>3</v>
      </c>
      <c r="H57" s="84">
        <f t="shared" si="68"/>
        <v>0.83014746040415077</v>
      </c>
      <c r="I57" s="93"/>
      <c r="K57" s="93" t="s">
        <v>238</v>
      </c>
      <c r="L57"/>
      <c r="M57" s="12"/>
      <c r="N57" s="121">
        <f>DumpsterFire!$P47</f>
        <v>3</v>
      </c>
      <c r="O57" s="93">
        <f t="shared" si="69"/>
        <v>2.8148148148148149</v>
      </c>
      <c r="P57" s="86">
        <f>INDEX('UmfrageWerte berechnung'!$A:$Z, MATCH(L$3, 'UmfrageWerte berechnung'!$A:$A, 0), MATCH($K57, 'UmfrageWerte berechnung'!$1:$1, 0))</f>
        <v>1.0625</v>
      </c>
      <c r="Q57" s="84">
        <f t="shared" si="70"/>
        <v>3.38671875</v>
      </c>
      <c r="R57" s="84">
        <f t="shared" si="71"/>
        <v>3.1875</v>
      </c>
      <c r="S57" s="84">
        <f t="shared" si="72"/>
        <v>0.93827160493827166</v>
      </c>
      <c r="V57" s="12"/>
      <c r="W57" s="121">
        <f>DumpsterFire!$P47</f>
        <v>3</v>
      </c>
      <c r="X57" s="93">
        <f t="shared" si="73"/>
        <v>2.3705103969754271</v>
      </c>
      <c r="Y57" s="86">
        <f>INDEX('UmfrageWerte berechnung'!$A:$Z, MATCH(U$3, 'UmfrageWerte berechnung'!$A:$A, 0), MATCH($K57, 'UmfrageWerte berechnung'!$1:$1, 0))</f>
        <v>0.91666666666666663</v>
      </c>
      <c r="Z57" s="84">
        <f t="shared" si="74"/>
        <v>2.520833333333333</v>
      </c>
      <c r="AA57" s="84">
        <f t="shared" si="75"/>
        <v>2.75</v>
      </c>
      <c r="AB57" s="84">
        <f t="shared" si="76"/>
        <v>0.79017013232514233</v>
      </c>
      <c r="AE57" s="12"/>
      <c r="AF57" s="121">
        <f>DumpsterFire!$P47</f>
        <v>3</v>
      </c>
      <c r="AG57" s="93">
        <f t="shared" si="77"/>
        <v>2.5152838427947604</v>
      </c>
      <c r="AH57" s="86">
        <f>INDEX('UmfrageWerte berechnung'!$A:$Z, MATCH(AD$3, 'UmfrageWerte berechnung'!$A:$A, 0), MATCH($K57, 'UmfrageWerte berechnung'!$1:$1, 0))</f>
        <v>1</v>
      </c>
      <c r="AI57" s="84">
        <f t="shared" si="78"/>
        <v>3</v>
      </c>
      <c r="AJ57" s="84">
        <f t="shared" si="79"/>
        <v>3</v>
      </c>
      <c r="AK57" s="84">
        <f t="shared" si="80"/>
        <v>0.83842794759825345</v>
      </c>
      <c r="AL57" s="66"/>
      <c r="AN57" s="12"/>
      <c r="AO57" s="121">
        <f>DumpsterFire!$P47</f>
        <v>3</v>
      </c>
      <c r="AP57" s="93">
        <f t="shared" si="81"/>
        <v>1.76123595505618</v>
      </c>
      <c r="AQ57" s="86">
        <f>INDEX('UmfrageWerte berechnung'!$A:$Z, MATCH(AM$3, 'UmfrageWerte berechnung'!$A:$A, 0), MATCH($K57, 'UmfrageWerte berechnung'!$1:$1, 0))</f>
        <v>0.6875</v>
      </c>
      <c r="AR57" s="84">
        <f t="shared" si="82"/>
        <v>1.41796875</v>
      </c>
      <c r="AS57" s="84">
        <f t="shared" si="83"/>
        <v>2.0625</v>
      </c>
      <c r="AT57" s="84">
        <f t="shared" si="84"/>
        <v>0.5870786516853933</v>
      </c>
    </row>
    <row r="58" spans="1:46">
      <c r="B58" s="12"/>
      <c r="C58" s="121">
        <f>DumpsterFire!$P48</f>
        <v>0</v>
      </c>
      <c r="D58" s="93">
        <f t="shared" si="5"/>
        <v>0</v>
      </c>
      <c r="E58" s="86">
        <f>INDEX('UmfrageWerte berechnung'!$A:$Z, MATCH(A$3, 'UmfrageWerte berechnung'!$A:$A, 0), MATCH($K58, 'UmfrageWerte berechnung'!$1:$1, 0))</f>
        <v>1</v>
      </c>
      <c r="F58" s="84">
        <f t="shared" si="6"/>
        <v>0</v>
      </c>
      <c r="G58" s="84">
        <f t="shared" si="7"/>
        <v>0</v>
      </c>
      <c r="H58" s="84">
        <f t="shared" si="68"/>
        <v>0.83014746040415077</v>
      </c>
      <c r="I58" s="93"/>
      <c r="K58" s="93" t="s">
        <v>238</v>
      </c>
      <c r="L58"/>
      <c r="M58" s="12"/>
      <c r="N58" s="121">
        <f>DumpsterFire!$P48</f>
        <v>0</v>
      </c>
      <c r="O58" s="93">
        <f t="shared" si="69"/>
        <v>0</v>
      </c>
      <c r="P58" s="86">
        <f>INDEX('UmfrageWerte berechnung'!$A:$Z, MATCH(L$3, 'UmfrageWerte berechnung'!$A:$A, 0), MATCH($K58, 'UmfrageWerte berechnung'!$1:$1, 0))</f>
        <v>1.0625</v>
      </c>
      <c r="Q58" s="84">
        <f t="shared" si="70"/>
        <v>0</v>
      </c>
      <c r="R58" s="84">
        <f t="shared" si="71"/>
        <v>0</v>
      </c>
      <c r="S58" s="84">
        <f t="shared" si="72"/>
        <v>0.93827160493827166</v>
      </c>
      <c r="V58" s="12"/>
      <c r="W58" s="121">
        <f>DumpsterFire!$P48</f>
        <v>0</v>
      </c>
      <c r="X58" s="93">
        <f t="shared" si="73"/>
        <v>0</v>
      </c>
      <c r="Y58" s="86">
        <f>INDEX('UmfrageWerte berechnung'!$A:$Z, MATCH(U$3, 'UmfrageWerte berechnung'!$A:$A, 0), MATCH($K58, 'UmfrageWerte berechnung'!$1:$1, 0))</f>
        <v>0.91666666666666663</v>
      </c>
      <c r="Z58" s="84">
        <f t="shared" si="74"/>
        <v>0</v>
      </c>
      <c r="AA58" s="84">
        <f t="shared" si="75"/>
        <v>0</v>
      </c>
      <c r="AB58" s="84">
        <f t="shared" si="76"/>
        <v>0.79017013232514233</v>
      </c>
      <c r="AE58" s="12"/>
      <c r="AF58" s="121">
        <f>DumpsterFire!$P48</f>
        <v>0</v>
      </c>
      <c r="AG58" s="93">
        <f t="shared" si="77"/>
        <v>0</v>
      </c>
      <c r="AH58" s="86">
        <f>INDEX('UmfrageWerte berechnung'!$A:$Z, MATCH(AD$3, 'UmfrageWerte berechnung'!$A:$A, 0), MATCH($K58, 'UmfrageWerte berechnung'!$1:$1, 0))</f>
        <v>1</v>
      </c>
      <c r="AI58" s="84">
        <f t="shared" si="78"/>
        <v>0</v>
      </c>
      <c r="AJ58" s="84">
        <f t="shared" si="79"/>
        <v>0</v>
      </c>
      <c r="AK58" s="84">
        <f t="shared" si="80"/>
        <v>0.83842794759825345</v>
      </c>
      <c r="AL58" s="66"/>
      <c r="AN58" s="12"/>
      <c r="AO58" s="121">
        <f>DumpsterFire!$P48</f>
        <v>0</v>
      </c>
      <c r="AP58" s="93">
        <f t="shared" si="81"/>
        <v>0</v>
      </c>
      <c r="AQ58" s="86">
        <f>INDEX('UmfrageWerte berechnung'!$A:$Z, MATCH(AM$3, 'UmfrageWerte berechnung'!$A:$A, 0), MATCH($K58, 'UmfrageWerte berechnung'!$1:$1, 0))</f>
        <v>0.6875</v>
      </c>
      <c r="AR58" s="84">
        <f t="shared" si="82"/>
        <v>0</v>
      </c>
      <c r="AS58" s="84">
        <f t="shared" si="83"/>
        <v>0</v>
      </c>
      <c r="AT58" s="84">
        <f t="shared" si="84"/>
        <v>0.5870786516853933</v>
      </c>
    </row>
    <row r="59" spans="1:46">
      <c r="B59" s="12"/>
      <c r="C59" s="121">
        <f>DumpsterFire!$P49</f>
        <v>0</v>
      </c>
      <c r="D59" s="93">
        <f t="shared" si="5"/>
        <v>0</v>
      </c>
      <c r="E59" s="86">
        <f>INDEX('UmfrageWerte berechnung'!$A:$Z, MATCH(A$3, 'UmfrageWerte berechnung'!$A:$A, 0), MATCH($K59, 'UmfrageWerte berechnung'!$1:$1, 0))</f>
        <v>1</v>
      </c>
      <c r="F59" s="84">
        <f t="shared" si="6"/>
        <v>0</v>
      </c>
      <c r="G59" s="84">
        <f t="shared" si="7"/>
        <v>0</v>
      </c>
      <c r="H59" s="84">
        <f t="shared" si="68"/>
        <v>0.83014746040415077</v>
      </c>
      <c r="I59" s="93"/>
      <c r="K59" s="93" t="s">
        <v>238</v>
      </c>
      <c r="L59"/>
      <c r="M59" s="12"/>
      <c r="N59" s="121">
        <f>DumpsterFire!$P49</f>
        <v>0</v>
      </c>
      <c r="O59" s="93">
        <f t="shared" si="69"/>
        <v>0</v>
      </c>
      <c r="P59" s="86">
        <f>INDEX('UmfrageWerte berechnung'!$A:$Z, MATCH(L$3, 'UmfrageWerte berechnung'!$A:$A, 0), MATCH($K59, 'UmfrageWerte berechnung'!$1:$1, 0))</f>
        <v>1.0625</v>
      </c>
      <c r="Q59" s="84">
        <f t="shared" si="70"/>
        <v>0</v>
      </c>
      <c r="R59" s="84">
        <f t="shared" si="71"/>
        <v>0</v>
      </c>
      <c r="S59" s="84">
        <f t="shared" si="72"/>
        <v>0.93827160493827166</v>
      </c>
      <c r="V59" s="12"/>
      <c r="W59" s="121">
        <f>DumpsterFire!$P49</f>
        <v>0</v>
      </c>
      <c r="X59" s="93">
        <f t="shared" si="73"/>
        <v>0</v>
      </c>
      <c r="Y59" s="86">
        <f>INDEX('UmfrageWerte berechnung'!$A:$Z, MATCH(U$3, 'UmfrageWerte berechnung'!$A:$A, 0), MATCH($K59, 'UmfrageWerte berechnung'!$1:$1, 0))</f>
        <v>0.91666666666666663</v>
      </c>
      <c r="Z59" s="84">
        <f t="shared" si="74"/>
        <v>0</v>
      </c>
      <c r="AA59" s="84">
        <f t="shared" si="75"/>
        <v>0</v>
      </c>
      <c r="AB59" s="84">
        <f t="shared" si="76"/>
        <v>0.79017013232514233</v>
      </c>
      <c r="AE59" s="12"/>
      <c r="AF59" s="121">
        <f>DumpsterFire!$P49</f>
        <v>0</v>
      </c>
      <c r="AG59" s="93">
        <f t="shared" si="77"/>
        <v>0</v>
      </c>
      <c r="AH59" s="86">
        <f>INDEX('UmfrageWerte berechnung'!$A:$Z, MATCH(AD$3, 'UmfrageWerte berechnung'!$A:$A, 0), MATCH($K59, 'UmfrageWerte berechnung'!$1:$1, 0))</f>
        <v>1</v>
      </c>
      <c r="AI59" s="84">
        <f t="shared" si="78"/>
        <v>0</v>
      </c>
      <c r="AJ59" s="84">
        <f t="shared" si="79"/>
        <v>0</v>
      </c>
      <c r="AK59" s="84">
        <f t="shared" si="80"/>
        <v>0.83842794759825345</v>
      </c>
      <c r="AL59" s="66"/>
      <c r="AN59" s="12"/>
      <c r="AO59" s="121">
        <f>DumpsterFire!$P49</f>
        <v>0</v>
      </c>
      <c r="AP59" s="93">
        <f t="shared" si="81"/>
        <v>0</v>
      </c>
      <c r="AQ59" s="86">
        <f>INDEX('UmfrageWerte berechnung'!$A:$Z, MATCH(AM$3, 'UmfrageWerte berechnung'!$A:$A, 0), MATCH($K59, 'UmfrageWerte berechnung'!$1:$1, 0))</f>
        <v>0.6875</v>
      </c>
      <c r="AR59" s="84">
        <f t="shared" si="82"/>
        <v>0</v>
      </c>
      <c r="AS59" s="84">
        <f t="shared" si="83"/>
        <v>0</v>
      </c>
      <c r="AT59" s="84">
        <f t="shared" si="84"/>
        <v>0.5870786516853933</v>
      </c>
    </row>
    <row r="60" spans="1:46">
      <c r="B60" s="6"/>
      <c r="C60" s="121">
        <f>DumpsterFire!$P50</f>
        <v>3</v>
      </c>
      <c r="D60" s="93">
        <f t="shared" si="5"/>
        <v>3.2375750955761879</v>
      </c>
      <c r="E60" s="86">
        <f>INDEX('UmfrageWerte berechnung'!$A:$Z, MATCH(A$3, 'UmfrageWerte berechnung'!$A:$A, 0), MATCH($K60, 'UmfrageWerte berechnung'!$1:$1, 0))</f>
        <v>1.3</v>
      </c>
      <c r="F60" s="84">
        <f t="shared" si="6"/>
        <v>5.07</v>
      </c>
      <c r="G60" s="84">
        <f t="shared" si="7"/>
        <v>3.9000000000000004</v>
      </c>
      <c r="H60" s="84">
        <f t="shared" si="68"/>
        <v>1.079191698525396</v>
      </c>
      <c r="I60" s="93"/>
      <c r="K60" s="93" t="s">
        <v>239</v>
      </c>
      <c r="L60"/>
      <c r="M60" s="6"/>
      <c r="N60" s="121">
        <f>DumpsterFire!$P50</f>
        <v>3</v>
      </c>
      <c r="O60" s="93">
        <f t="shared" si="69"/>
        <v>3.1459694989106755</v>
      </c>
      <c r="P60" s="86">
        <f>INDEX('UmfrageWerte berechnung'!$A:$Z, MATCH(L$3, 'UmfrageWerte berechnung'!$A:$A, 0), MATCH($K60, 'UmfrageWerte berechnung'!$1:$1, 0))</f>
        <v>1.1875</v>
      </c>
      <c r="Q60" s="84">
        <f t="shared" si="70"/>
        <v>4.23046875</v>
      </c>
      <c r="R60" s="84">
        <f t="shared" si="71"/>
        <v>3.5625</v>
      </c>
      <c r="S60" s="84">
        <f t="shared" si="72"/>
        <v>1.0486564996368919</v>
      </c>
      <c r="V60" s="6"/>
      <c r="W60" s="121">
        <f>DumpsterFire!$P50</f>
        <v>3</v>
      </c>
      <c r="X60" s="93">
        <f t="shared" si="73"/>
        <v>3.4480151228733482</v>
      </c>
      <c r="Y60" s="86">
        <f>INDEX('UmfrageWerte berechnung'!$A:$Z, MATCH(U$3, 'UmfrageWerte berechnung'!$A:$A, 0), MATCH($K60, 'UmfrageWerte berechnung'!$1:$1, 0))</f>
        <v>1.3333333333333333</v>
      </c>
      <c r="Z60" s="84">
        <f t="shared" si="74"/>
        <v>5.333333333333333</v>
      </c>
      <c r="AA60" s="84">
        <f t="shared" si="75"/>
        <v>4</v>
      </c>
      <c r="AB60" s="84">
        <f t="shared" si="76"/>
        <v>1.1493383742911161</v>
      </c>
      <c r="AE60" s="6"/>
      <c r="AF60" s="121">
        <f>DumpsterFire!$P50</f>
        <v>3</v>
      </c>
      <c r="AG60" s="93">
        <f t="shared" si="77"/>
        <v>3.4585152838427957</v>
      </c>
      <c r="AH60" s="86">
        <f>INDEX('UmfrageWerte berechnung'!$A:$Z, MATCH(AD$3, 'UmfrageWerte berechnung'!$A:$A, 0), MATCH($K60, 'UmfrageWerte berechnung'!$1:$1, 0))</f>
        <v>1.375</v>
      </c>
      <c r="AI60" s="84">
        <f t="shared" si="78"/>
        <v>5.671875</v>
      </c>
      <c r="AJ60" s="84">
        <f t="shared" si="79"/>
        <v>4.125</v>
      </c>
      <c r="AK60" s="84">
        <f t="shared" si="80"/>
        <v>1.1528384279475985</v>
      </c>
      <c r="AL60" s="66"/>
      <c r="AN60" s="6"/>
      <c r="AO60" s="121">
        <f>DumpsterFire!$P50</f>
        <v>3</v>
      </c>
      <c r="AP60" s="93">
        <f t="shared" si="81"/>
        <v>3.0421348314606744</v>
      </c>
      <c r="AQ60" s="86">
        <f>INDEX('UmfrageWerte berechnung'!$A:$Z, MATCH(AM$3, 'UmfrageWerte berechnung'!$A:$A, 0), MATCH($K60, 'UmfrageWerte berechnung'!$1:$1, 0))</f>
        <v>1.1875</v>
      </c>
      <c r="AR60" s="84">
        <f t="shared" si="82"/>
        <v>4.23046875</v>
      </c>
      <c r="AS60" s="84">
        <f t="shared" si="83"/>
        <v>3.5625</v>
      </c>
      <c r="AT60" s="84">
        <f t="shared" si="84"/>
        <v>1.0140449438202248</v>
      </c>
    </row>
    <row r="61" spans="1:46">
      <c r="A61" t="s">
        <v>477</v>
      </c>
      <c r="C61" s="121">
        <f>DumpsterFire!$P51</f>
        <v>0</v>
      </c>
      <c r="D61" s="93">
        <f>H61*C61</f>
        <v>0</v>
      </c>
      <c r="E61" s="86"/>
      <c r="F61" s="84">
        <f t="shared" si="6"/>
        <v>0</v>
      </c>
      <c r="G61" s="84">
        <f t="shared" si="7"/>
        <v>0</v>
      </c>
      <c r="H61" s="84">
        <f t="shared" si="68"/>
        <v>0</v>
      </c>
      <c r="I61" s="93"/>
      <c r="K61" s="93">
        <v>0</v>
      </c>
      <c r="L61" t="s">
        <v>477</v>
      </c>
      <c r="N61" s="121">
        <f>DumpsterFire!$P51</f>
        <v>0</v>
      </c>
      <c r="O61" s="93">
        <f>S61*N61</f>
        <v>0</v>
      </c>
      <c r="P61" s="86"/>
      <c r="Q61" s="84">
        <f t="shared" si="70"/>
        <v>0</v>
      </c>
      <c r="R61" s="84">
        <f t="shared" si="71"/>
        <v>0</v>
      </c>
      <c r="S61" s="84">
        <f t="shared" si="72"/>
        <v>0</v>
      </c>
      <c r="U61" t="s">
        <v>477</v>
      </c>
      <c r="W61" s="121">
        <f>DumpsterFire!$P51</f>
        <v>0</v>
      </c>
      <c r="X61" s="93">
        <f>AB61*W61</f>
        <v>0</v>
      </c>
      <c r="Y61" s="86"/>
      <c r="Z61" s="84">
        <f t="shared" si="74"/>
        <v>0</v>
      </c>
      <c r="AA61" s="84">
        <f t="shared" si="75"/>
        <v>0</v>
      </c>
      <c r="AB61" s="84">
        <f t="shared" si="76"/>
        <v>0</v>
      </c>
      <c r="AD61" t="s">
        <v>477</v>
      </c>
      <c r="AF61" s="121">
        <f>DumpsterFire!$P51</f>
        <v>0</v>
      </c>
      <c r="AG61" s="93">
        <f>AK61*AF61</f>
        <v>0</v>
      </c>
      <c r="AH61" s="86"/>
      <c r="AI61" s="84">
        <f t="shared" si="78"/>
        <v>0</v>
      </c>
      <c r="AJ61" s="84">
        <f t="shared" si="79"/>
        <v>0</v>
      </c>
      <c r="AK61" s="84">
        <f t="shared" si="80"/>
        <v>0</v>
      </c>
      <c r="AL61" s="66"/>
      <c r="AM61" t="s">
        <v>477</v>
      </c>
      <c r="AO61" s="121">
        <f>DumpsterFire!$P51</f>
        <v>0</v>
      </c>
      <c r="AP61" s="93">
        <f>AT61*AO61</f>
        <v>0</v>
      </c>
      <c r="AQ61" s="86"/>
      <c r="AR61" s="84">
        <f t="shared" si="82"/>
        <v>0</v>
      </c>
      <c r="AS61" s="84">
        <f t="shared" si="83"/>
        <v>0</v>
      </c>
      <c r="AT61" s="84">
        <f t="shared" si="84"/>
        <v>0</v>
      </c>
    </row>
    <row r="62" spans="1:46">
      <c r="B62" s="21"/>
      <c r="C62" s="121">
        <f>DumpsterFire!$P52</f>
        <v>1</v>
      </c>
      <c r="D62" s="93">
        <f t="shared" si="5"/>
        <v>1.0376843255051884</v>
      </c>
      <c r="E62" s="86">
        <f>INDEX('UmfrageWerte berechnung'!$A:$Z, MATCH(A$3, 'UmfrageWerte berechnung'!$A:$A, 0), MATCH($K62, 'UmfrageWerte berechnung'!$1:$1, 0))</f>
        <v>1.25</v>
      </c>
      <c r="F62" s="84">
        <f t="shared" si="6"/>
        <v>1.5625</v>
      </c>
      <c r="G62" s="84">
        <f t="shared" si="7"/>
        <v>1.25</v>
      </c>
      <c r="H62" s="84">
        <f t="shared" si="68"/>
        <v>1.0376843255051884</v>
      </c>
      <c r="I62" s="93"/>
      <c r="K62" s="93" t="s">
        <v>371</v>
      </c>
      <c r="L62"/>
      <c r="M62" s="21"/>
      <c r="N62" s="121">
        <f>DumpsterFire!$P52</f>
        <v>1</v>
      </c>
      <c r="O62" s="93">
        <f t="shared" ref="O62:O70" si="85">S62*N62</f>
        <v>0.93827160493827166</v>
      </c>
      <c r="P62" s="86">
        <f>INDEX('UmfrageWerte berechnung'!$A:$Z, MATCH(L$3, 'UmfrageWerte berechnung'!$A:$A, 0), MATCH($K62, 'UmfrageWerte berechnung'!$1:$1, 0))</f>
        <v>1.0625</v>
      </c>
      <c r="Q62" s="84">
        <f t="shared" si="70"/>
        <v>1.12890625</v>
      </c>
      <c r="R62" s="84">
        <f t="shared" si="71"/>
        <v>1.0625</v>
      </c>
      <c r="S62" s="84">
        <f t="shared" si="72"/>
        <v>0.93827160493827166</v>
      </c>
      <c r="V62" s="21"/>
      <c r="W62" s="121">
        <f>DumpsterFire!$P52</f>
        <v>1</v>
      </c>
      <c r="X62" s="93">
        <f t="shared" ref="X62:X70" si="86">AB62*W62</f>
        <v>1.0056710775047266</v>
      </c>
      <c r="Y62" s="86">
        <f>INDEX('UmfrageWerte berechnung'!$A:$Z, MATCH(U$3, 'UmfrageWerte berechnung'!$A:$A, 0), MATCH($K62, 'UmfrageWerte berechnung'!$1:$1, 0))</f>
        <v>1.1666666666666667</v>
      </c>
      <c r="Z62" s="84">
        <f t="shared" si="74"/>
        <v>1.3611111111111114</v>
      </c>
      <c r="AA62" s="84">
        <f t="shared" si="75"/>
        <v>1.1666666666666667</v>
      </c>
      <c r="AB62" s="84">
        <f t="shared" si="76"/>
        <v>1.0056710775047266</v>
      </c>
      <c r="AE62" s="21"/>
      <c r="AF62" s="121">
        <f>DumpsterFire!$P52</f>
        <v>1</v>
      </c>
      <c r="AG62" s="93">
        <f t="shared" ref="AG62:AG70" si="87">AK62*AF62</f>
        <v>0.94323144104803514</v>
      </c>
      <c r="AH62" s="86">
        <f>INDEX('UmfrageWerte berechnung'!$A:$Z, MATCH(AD$3, 'UmfrageWerte berechnung'!$A:$A, 0), MATCH($K62, 'UmfrageWerte berechnung'!$1:$1, 0))</f>
        <v>1.125</v>
      </c>
      <c r="AI62" s="84">
        <f t="shared" si="78"/>
        <v>1.265625</v>
      </c>
      <c r="AJ62" s="84">
        <f t="shared" si="79"/>
        <v>1.125</v>
      </c>
      <c r="AK62" s="84">
        <f t="shared" si="80"/>
        <v>0.94323144104803514</v>
      </c>
      <c r="AL62" s="66"/>
      <c r="AN62" s="21"/>
      <c r="AO62" s="121">
        <f>DumpsterFire!$P52</f>
        <v>1</v>
      </c>
      <c r="AP62" s="93">
        <f t="shared" ref="AP62:AP70" si="88">AT62*AO62</f>
        <v>1.0140449438202248</v>
      </c>
      <c r="AQ62" s="86">
        <f>INDEX('UmfrageWerte berechnung'!$A:$Z, MATCH(AM$3, 'UmfrageWerte berechnung'!$A:$A, 0), MATCH($K62, 'UmfrageWerte berechnung'!$1:$1, 0))</f>
        <v>1.1875</v>
      </c>
      <c r="AR62" s="84">
        <f t="shared" si="82"/>
        <v>1.41015625</v>
      </c>
      <c r="AS62" s="84">
        <f t="shared" si="83"/>
        <v>1.1875</v>
      </c>
      <c r="AT62" s="84">
        <f t="shared" si="84"/>
        <v>1.0140449438202248</v>
      </c>
    </row>
    <row r="63" spans="1:46">
      <c r="B63" s="21"/>
      <c r="C63" s="121">
        <f>DumpsterFire!$P53</f>
        <v>1</v>
      </c>
      <c r="D63" s="93">
        <f t="shared" si="5"/>
        <v>1.0376843255051884</v>
      </c>
      <c r="E63" s="86">
        <f>INDEX('UmfrageWerte berechnung'!$A:$Z, MATCH(A$3, 'UmfrageWerte berechnung'!$A:$A, 0), MATCH($K63, 'UmfrageWerte berechnung'!$1:$1, 0))</f>
        <v>1.25</v>
      </c>
      <c r="F63" s="84">
        <f t="shared" si="6"/>
        <v>1.5625</v>
      </c>
      <c r="G63" s="84">
        <f t="shared" si="7"/>
        <v>1.25</v>
      </c>
      <c r="H63" s="84">
        <f t="shared" si="68"/>
        <v>1.0376843255051884</v>
      </c>
      <c r="I63" s="93"/>
      <c r="K63" s="93" t="s">
        <v>371</v>
      </c>
      <c r="L63"/>
      <c r="M63" s="21"/>
      <c r="N63" s="121">
        <f>DumpsterFire!$P53</f>
        <v>1</v>
      </c>
      <c r="O63" s="93">
        <f t="shared" si="85"/>
        <v>0.93827160493827166</v>
      </c>
      <c r="P63" s="86">
        <f>INDEX('UmfrageWerte berechnung'!$A:$Z, MATCH(L$3, 'UmfrageWerte berechnung'!$A:$A, 0), MATCH($K63, 'UmfrageWerte berechnung'!$1:$1, 0))</f>
        <v>1.0625</v>
      </c>
      <c r="Q63" s="84">
        <f t="shared" si="70"/>
        <v>1.12890625</v>
      </c>
      <c r="R63" s="84">
        <f t="shared" si="71"/>
        <v>1.0625</v>
      </c>
      <c r="S63" s="84">
        <f t="shared" si="72"/>
        <v>0.93827160493827166</v>
      </c>
      <c r="V63" s="21"/>
      <c r="W63" s="121">
        <f>DumpsterFire!$P53</f>
        <v>1</v>
      </c>
      <c r="X63" s="93">
        <f t="shared" si="86"/>
        <v>1.0056710775047266</v>
      </c>
      <c r="Y63" s="86">
        <f>INDEX('UmfrageWerte berechnung'!$A:$Z, MATCH(U$3, 'UmfrageWerte berechnung'!$A:$A, 0), MATCH($K63, 'UmfrageWerte berechnung'!$1:$1, 0))</f>
        <v>1.1666666666666667</v>
      </c>
      <c r="Z63" s="84">
        <f t="shared" si="74"/>
        <v>1.3611111111111114</v>
      </c>
      <c r="AA63" s="84">
        <f t="shared" si="75"/>
        <v>1.1666666666666667</v>
      </c>
      <c r="AB63" s="84">
        <f t="shared" si="76"/>
        <v>1.0056710775047266</v>
      </c>
      <c r="AE63" s="21"/>
      <c r="AF63" s="121">
        <f>DumpsterFire!$P53</f>
        <v>1</v>
      </c>
      <c r="AG63" s="93">
        <f t="shared" si="87"/>
        <v>0.94323144104803514</v>
      </c>
      <c r="AH63" s="86">
        <f>INDEX('UmfrageWerte berechnung'!$A:$Z, MATCH(AD$3, 'UmfrageWerte berechnung'!$A:$A, 0), MATCH($K63, 'UmfrageWerte berechnung'!$1:$1, 0))</f>
        <v>1.125</v>
      </c>
      <c r="AI63" s="84">
        <f t="shared" si="78"/>
        <v>1.265625</v>
      </c>
      <c r="AJ63" s="84">
        <f t="shared" si="79"/>
        <v>1.125</v>
      </c>
      <c r="AK63" s="84">
        <f t="shared" si="80"/>
        <v>0.94323144104803514</v>
      </c>
      <c r="AL63" s="66"/>
      <c r="AN63" s="21"/>
      <c r="AO63" s="121">
        <f>DumpsterFire!$P53</f>
        <v>1</v>
      </c>
      <c r="AP63" s="93">
        <f t="shared" si="88"/>
        <v>1.0140449438202248</v>
      </c>
      <c r="AQ63" s="86">
        <f>INDEX('UmfrageWerte berechnung'!$A:$Z, MATCH(AM$3, 'UmfrageWerte berechnung'!$A:$A, 0), MATCH($K63, 'UmfrageWerte berechnung'!$1:$1, 0))</f>
        <v>1.1875</v>
      </c>
      <c r="AR63" s="84">
        <f t="shared" si="82"/>
        <v>1.41015625</v>
      </c>
      <c r="AS63" s="84">
        <f t="shared" si="83"/>
        <v>1.1875</v>
      </c>
      <c r="AT63" s="84">
        <f t="shared" si="84"/>
        <v>1.0140449438202248</v>
      </c>
    </row>
    <row r="64" spans="1:46">
      <c r="B64" s="21"/>
      <c r="C64" s="121">
        <f>DumpsterFire!$P54</f>
        <v>1</v>
      </c>
      <c r="D64" s="93">
        <f t="shared" si="5"/>
        <v>1.0376843255051884</v>
      </c>
      <c r="E64" s="86">
        <f>INDEX('UmfrageWerte berechnung'!$A:$Z, MATCH(A$3, 'UmfrageWerte berechnung'!$A:$A, 0), MATCH($K64, 'UmfrageWerte berechnung'!$1:$1, 0))</f>
        <v>1.25</v>
      </c>
      <c r="F64" s="84">
        <f t="shared" si="6"/>
        <v>1.5625</v>
      </c>
      <c r="G64" s="84">
        <f t="shared" si="7"/>
        <v>1.25</v>
      </c>
      <c r="H64" s="84">
        <f t="shared" si="68"/>
        <v>1.0376843255051884</v>
      </c>
      <c r="I64" s="93"/>
      <c r="K64" s="93" t="s">
        <v>371</v>
      </c>
      <c r="L64"/>
      <c r="M64" s="21"/>
      <c r="N64" s="121">
        <f>DumpsterFire!$P54</f>
        <v>1</v>
      </c>
      <c r="O64" s="93">
        <f t="shared" si="85"/>
        <v>0.93827160493827166</v>
      </c>
      <c r="P64" s="86">
        <f>INDEX('UmfrageWerte berechnung'!$A:$Z, MATCH(L$3, 'UmfrageWerte berechnung'!$A:$A, 0), MATCH($K64, 'UmfrageWerte berechnung'!$1:$1, 0))</f>
        <v>1.0625</v>
      </c>
      <c r="Q64" s="84">
        <f t="shared" si="70"/>
        <v>1.12890625</v>
      </c>
      <c r="R64" s="84">
        <f t="shared" si="71"/>
        <v>1.0625</v>
      </c>
      <c r="S64" s="84">
        <f t="shared" si="72"/>
        <v>0.93827160493827166</v>
      </c>
      <c r="V64" s="21"/>
      <c r="W64" s="121">
        <f>DumpsterFire!$P54</f>
        <v>1</v>
      </c>
      <c r="X64" s="93">
        <f t="shared" si="86"/>
        <v>1.0056710775047266</v>
      </c>
      <c r="Y64" s="86">
        <f>INDEX('UmfrageWerte berechnung'!$A:$Z, MATCH(U$3, 'UmfrageWerte berechnung'!$A:$A, 0), MATCH($K64, 'UmfrageWerte berechnung'!$1:$1, 0))</f>
        <v>1.1666666666666667</v>
      </c>
      <c r="Z64" s="84">
        <f t="shared" si="74"/>
        <v>1.3611111111111114</v>
      </c>
      <c r="AA64" s="84">
        <f t="shared" si="75"/>
        <v>1.1666666666666667</v>
      </c>
      <c r="AB64" s="84">
        <f t="shared" si="76"/>
        <v>1.0056710775047266</v>
      </c>
      <c r="AE64" s="21"/>
      <c r="AF64" s="121">
        <f>DumpsterFire!$P54</f>
        <v>1</v>
      </c>
      <c r="AG64" s="93">
        <f t="shared" si="87"/>
        <v>0.94323144104803514</v>
      </c>
      <c r="AH64" s="86">
        <f>INDEX('UmfrageWerte berechnung'!$A:$Z, MATCH(AD$3, 'UmfrageWerte berechnung'!$A:$A, 0), MATCH($K64, 'UmfrageWerte berechnung'!$1:$1, 0))</f>
        <v>1.125</v>
      </c>
      <c r="AI64" s="84">
        <f t="shared" si="78"/>
        <v>1.265625</v>
      </c>
      <c r="AJ64" s="84">
        <f t="shared" si="79"/>
        <v>1.125</v>
      </c>
      <c r="AK64" s="84">
        <f t="shared" si="80"/>
        <v>0.94323144104803514</v>
      </c>
      <c r="AL64" s="66"/>
      <c r="AN64" s="21"/>
      <c r="AO64" s="121">
        <f>DumpsterFire!$P54</f>
        <v>1</v>
      </c>
      <c r="AP64" s="93">
        <f t="shared" si="88"/>
        <v>1.0140449438202248</v>
      </c>
      <c r="AQ64" s="86">
        <f>INDEX('UmfrageWerte berechnung'!$A:$Z, MATCH(AM$3, 'UmfrageWerte berechnung'!$A:$A, 0), MATCH($K64, 'UmfrageWerte berechnung'!$1:$1, 0))</f>
        <v>1.1875</v>
      </c>
      <c r="AR64" s="84">
        <f t="shared" si="82"/>
        <v>1.41015625</v>
      </c>
      <c r="AS64" s="84">
        <f t="shared" si="83"/>
        <v>1.1875</v>
      </c>
      <c r="AT64" s="84">
        <f t="shared" si="84"/>
        <v>1.0140449438202248</v>
      </c>
    </row>
    <row r="65" spans="1:46">
      <c r="B65" s="21"/>
      <c r="C65" s="121">
        <f>DumpsterFire!$P55</f>
        <v>0</v>
      </c>
      <c r="D65" s="93">
        <f t="shared" si="5"/>
        <v>0</v>
      </c>
      <c r="E65" s="86">
        <f>INDEX('UmfrageWerte berechnung'!$A:$Z, MATCH(A$3, 'UmfrageWerte berechnung'!$A:$A, 0), MATCH($K65, 'UmfrageWerte berechnung'!$1:$1, 0))</f>
        <v>1.25</v>
      </c>
      <c r="F65" s="84">
        <f t="shared" si="6"/>
        <v>0</v>
      </c>
      <c r="G65" s="84">
        <f t="shared" si="7"/>
        <v>0</v>
      </c>
      <c r="H65" s="84">
        <f t="shared" si="68"/>
        <v>1.0376843255051884</v>
      </c>
      <c r="I65" s="93"/>
      <c r="K65" s="93" t="s">
        <v>371</v>
      </c>
      <c r="L65"/>
      <c r="M65" s="21"/>
      <c r="N65" s="121">
        <f>DumpsterFire!$P55</f>
        <v>0</v>
      </c>
      <c r="O65" s="93">
        <f t="shared" si="85"/>
        <v>0</v>
      </c>
      <c r="P65" s="86">
        <f>INDEX('UmfrageWerte berechnung'!$A:$Z, MATCH(L$3, 'UmfrageWerte berechnung'!$A:$A, 0), MATCH($K65, 'UmfrageWerte berechnung'!$1:$1, 0))</f>
        <v>1.0625</v>
      </c>
      <c r="Q65" s="84">
        <f t="shared" si="70"/>
        <v>0</v>
      </c>
      <c r="R65" s="84">
        <f t="shared" si="71"/>
        <v>0</v>
      </c>
      <c r="S65" s="84">
        <f t="shared" si="72"/>
        <v>0.93827160493827166</v>
      </c>
      <c r="V65" s="21"/>
      <c r="W65" s="121">
        <f>DumpsterFire!$P55</f>
        <v>0</v>
      </c>
      <c r="X65" s="93">
        <f t="shared" si="86"/>
        <v>0</v>
      </c>
      <c r="Y65" s="86">
        <f>INDEX('UmfrageWerte berechnung'!$A:$Z, MATCH(U$3, 'UmfrageWerte berechnung'!$A:$A, 0), MATCH($K65, 'UmfrageWerte berechnung'!$1:$1, 0))</f>
        <v>1.1666666666666667</v>
      </c>
      <c r="Z65" s="84">
        <f t="shared" si="74"/>
        <v>0</v>
      </c>
      <c r="AA65" s="84">
        <f t="shared" si="75"/>
        <v>0</v>
      </c>
      <c r="AB65" s="84">
        <f t="shared" si="76"/>
        <v>1.0056710775047266</v>
      </c>
      <c r="AE65" s="21"/>
      <c r="AF65" s="121">
        <f>DumpsterFire!$P55</f>
        <v>0</v>
      </c>
      <c r="AG65" s="93">
        <f t="shared" si="87"/>
        <v>0</v>
      </c>
      <c r="AH65" s="86">
        <f>INDEX('UmfrageWerte berechnung'!$A:$Z, MATCH(AD$3, 'UmfrageWerte berechnung'!$A:$A, 0), MATCH($K65, 'UmfrageWerte berechnung'!$1:$1, 0))</f>
        <v>1.125</v>
      </c>
      <c r="AI65" s="84">
        <f t="shared" si="78"/>
        <v>0</v>
      </c>
      <c r="AJ65" s="84">
        <f t="shared" si="79"/>
        <v>0</v>
      </c>
      <c r="AK65" s="84">
        <f t="shared" si="80"/>
        <v>0.94323144104803514</v>
      </c>
      <c r="AL65" s="66"/>
      <c r="AN65" s="21"/>
      <c r="AO65" s="121">
        <f>DumpsterFire!$P55</f>
        <v>0</v>
      </c>
      <c r="AP65" s="93">
        <f t="shared" si="88"/>
        <v>0</v>
      </c>
      <c r="AQ65" s="86">
        <f>INDEX('UmfrageWerte berechnung'!$A:$Z, MATCH(AM$3, 'UmfrageWerte berechnung'!$A:$A, 0), MATCH($K65, 'UmfrageWerte berechnung'!$1:$1, 0))</f>
        <v>1.1875</v>
      </c>
      <c r="AR65" s="84">
        <f t="shared" si="82"/>
        <v>0</v>
      </c>
      <c r="AS65" s="84">
        <f t="shared" si="83"/>
        <v>0</v>
      </c>
      <c r="AT65" s="84">
        <f t="shared" si="84"/>
        <v>1.0140449438202248</v>
      </c>
    </row>
    <row r="66" spans="1:46">
      <c r="B66" s="21"/>
      <c r="C66" s="121">
        <f>DumpsterFire!$P56</f>
        <v>1</v>
      </c>
      <c r="D66" s="93">
        <f t="shared" si="5"/>
        <v>1.0376843255051884</v>
      </c>
      <c r="E66" s="86">
        <f>INDEX('UmfrageWerte berechnung'!$A:$Z, MATCH(A$3, 'UmfrageWerte berechnung'!$A:$A, 0), MATCH($K66, 'UmfrageWerte berechnung'!$1:$1, 0))</f>
        <v>1.25</v>
      </c>
      <c r="F66" s="84">
        <f t="shared" si="6"/>
        <v>1.5625</v>
      </c>
      <c r="G66" s="84">
        <f t="shared" si="7"/>
        <v>1.25</v>
      </c>
      <c r="H66" s="84">
        <f t="shared" si="68"/>
        <v>1.0376843255051884</v>
      </c>
      <c r="I66" s="93"/>
      <c r="K66" s="93" t="s">
        <v>371</v>
      </c>
      <c r="L66"/>
      <c r="M66" s="21"/>
      <c r="N66" s="121">
        <f>DumpsterFire!$P56</f>
        <v>1</v>
      </c>
      <c r="O66" s="93">
        <f t="shared" si="85"/>
        <v>0.93827160493827166</v>
      </c>
      <c r="P66" s="86">
        <f>INDEX('UmfrageWerte berechnung'!$A:$Z, MATCH(L$3, 'UmfrageWerte berechnung'!$A:$A, 0), MATCH($K66, 'UmfrageWerte berechnung'!$1:$1, 0))</f>
        <v>1.0625</v>
      </c>
      <c r="Q66" s="84">
        <f t="shared" si="70"/>
        <v>1.12890625</v>
      </c>
      <c r="R66" s="84">
        <f t="shared" si="71"/>
        <v>1.0625</v>
      </c>
      <c r="S66" s="84">
        <f t="shared" si="72"/>
        <v>0.93827160493827166</v>
      </c>
      <c r="V66" s="21"/>
      <c r="W66" s="121">
        <f>DumpsterFire!$P56</f>
        <v>1</v>
      </c>
      <c r="X66" s="93">
        <f t="shared" si="86"/>
        <v>1.0056710775047266</v>
      </c>
      <c r="Y66" s="86">
        <f>INDEX('UmfrageWerte berechnung'!$A:$Z, MATCH(U$3, 'UmfrageWerte berechnung'!$A:$A, 0), MATCH($K66, 'UmfrageWerte berechnung'!$1:$1, 0))</f>
        <v>1.1666666666666667</v>
      </c>
      <c r="Z66" s="84">
        <f t="shared" si="74"/>
        <v>1.3611111111111114</v>
      </c>
      <c r="AA66" s="84">
        <f t="shared" si="75"/>
        <v>1.1666666666666667</v>
      </c>
      <c r="AB66" s="84">
        <f t="shared" si="76"/>
        <v>1.0056710775047266</v>
      </c>
      <c r="AE66" s="21"/>
      <c r="AF66" s="121">
        <f>DumpsterFire!$P56</f>
        <v>1</v>
      </c>
      <c r="AG66" s="93">
        <f t="shared" si="87"/>
        <v>0.94323144104803514</v>
      </c>
      <c r="AH66" s="86">
        <f>INDEX('UmfrageWerte berechnung'!$A:$Z, MATCH(AD$3, 'UmfrageWerte berechnung'!$A:$A, 0), MATCH($K66, 'UmfrageWerte berechnung'!$1:$1, 0))</f>
        <v>1.125</v>
      </c>
      <c r="AI66" s="84">
        <f t="shared" si="78"/>
        <v>1.265625</v>
      </c>
      <c r="AJ66" s="84">
        <f t="shared" si="79"/>
        <v>1.125</v>
      </c>
      <c r="AK66" s="84">
        <f t="shared" si="80"/>
        <v>0.94323144104803514</v>
      </c>
      <c r="AL66" s="66"/>
      <c r="AN66" s="21"/>
      <c r="AO66" s="121">
        <f>DumpsterFire!$P56</f>
        <v>1</v>
      </c>
      <c r="AP66" s="93">
        <f t="shared" si="88"/>
        <v>1.0140449438202248</v>
      </c>
      <c r="AQ66" s="86">
        <f>INDEX('UmfrageWerte berechnung'!$A:$Z, MATCH(AM$3, 'UmfrageWerte berechnung'!$A:$A, 0), MATCH($K66, 'UmfrageWerte berechnung'!$1:$1, 0))</f>
        <v>1.1875</v>
      </c>
      <c r="AR66" s="84">
        <f t="shared" si="82"/>
        <v>1.41015625</v>
      </c>
      <c r="AS66" s="84">
        <f t="shared" si="83"/>
        <v>1.1875</v>
      </c>
      <c r="AT66" s="84">
        <f t="shared" si="84"/>
        <v>1.0140449438202248</v>
      </c>
    </row>
    <row r="67" spans="1:46">
      <c r="B67" s="21"/>
      <c r="C67" s="121">
        <f>DumpsterFire!$P57</f>
        <v>0</v>
      </c>
      <c r="D67" s="93">
        <f t="shared" si="5"/>
        <v>0</v>
      </c>
      <c r="E67" s="86">
        <f>INDEX('UmfrageWerte berechnung'!$A:$Z, MATCH(A$3, 'UmfrageWerte berechnung'!$A:$A, 0), MATCH($K67, 'UmfrageWerte berechnung'!$1:$1, 0))</f>
        <v>1.25</v>
      </c>
      <c r="F67" s="84">
        <f t="shared" si="6"/>
        <v>0</v>
      </c>
      <c r="G67" s="84">
        <f t="shared" si="7"/>
        <v>0</v>
      </c>
      <c r="H67" s="84">
        <f t="shared" si="68"/>
        <v>1.0376843255051884</v>
      </c>
      <c r="I67" s="93"/>
      <c r="K67" s="93" t="s">
        <v>371</v>
      </c>
      <c r="L67"/>
      <c r="M67" s="21"/>
      <c r="N67" s="121">
        <f>DumpsterFire!$P57</f>
        <v>0</v>
      </c>
      <c r="O67" s="93">
        <f t="shared" si="85"/>
        <v>0</v>
      </c>
      <c r="P67" s="86">
        <f>INDEX('UmfrageWerte berechnung'!$A:$Z, MATCH(L$3, 'UmfrageWerte berechnung'!$A:$A, 0), MATCH($K67, 'UmfrageWerte berechnung'!$1:$1, 0))</f>
        <v>1.0625</v>
      </c>
      <c r="Q67" s="84">
        <f t="shared" si="70"/>
        <v>0</v>
      </c>
      <c r="R67" s="84">
        <f t="shared" si="71"/>
        <v>0</v>
      </c>
      <c r="S67" s="84">
        <f t="shared" si="72"/>
        <v>0.93827160493827166</v>
      </c>
      <c r="V67" s="21"/>
      <c r="W67" s="121">
        <f>DumpsterFire!$P57</f>
        <v>0</v>
      </c>
      <c r="X67" s="93">
        <f t="shared" si="86"/>
        <v>0</v>
      </c>
      <c r="Y67" s="86">
        <f>INDEX('UmfrageWerte berechnung'!$A:$Z, MATCH(U$3, 'UmfrageWerte berechnung'!$A:$A, 0), MATCH($K67, 'UmfrageWerte berechnung'!$1:$1, 0))</f>
        <v>1.1666666666666667</v>
      </c>
      <c r="Z67" s="84">
        <f t="shared" si="74"/>
        <v>0</v>
      </c>
      <c r="AA67" s="84">
        <f t="shared" si="75"/>
        <v>0</v>
      </c>
      <c r="AB67" s="84">
        <f t="shared" si="76"/>
        <v>1.0056710775047266</v>
      </c>
      <c r="AE67" s="21"/>
      <c r="AF67" s="121">
        <f>DumpsterFire!$P57</f>
        <v>0</v>
      </c>
      <c r="AG67" s="93">
        <f t="shared" si="87"/>
        <v>0</v>
      </c>
      <c r="AH67" s="86">
        <f>INDEX('UmfrageWerte berechnung'!$A:$Z, MATCH(AD$3, 'UmfrageWerte berechnung'!$A:$A, 0), MATCH($K67, 'UmfrageWerte berechnung'!$1:$1, 0))</f>
        <v>1.125</v>
      </c>
      <c r="AI67" s="84">
        <f t="shared" si="78"/>
        <v>0</v>
      </c>
      <c r="AJ67" s="84">
        <f t="shared" si="79"/>
        <v>0</v>
      </c>
      <c r="AK67" s="84">
        <f t="shared" si="80"/>
        <v>0.94323144104803514</v>
      </c>
      <c r="AL67" s="66"/>
      <c r="AN67" s="21"/>
      <c r="AO67" s="121">
        <f>DumpsterFire!$P57</f>
        <v>0</v>
      </c>
      <c r="AP67" s="93">
        <f t="shared" si="88"/>
        <v>0</v>
      </c>
      <c r="AQ67" s="86">
        <f>INDEX('UmfrageWerte berechnung'!$A:$Z, MATCH(AM$3, 'UmfrageWerte berechnung'!$A:$A, 0), MATCH($K67, 'UmfrageWerte berechnung'!$1:$1, 0))</f>
        <v>1.1875</v>
      </c>
      <c r="AR67" s="84">
        <f t="shared" si="82"/>
        <v>0</v>
      </c>
      <c r="AS67" s="84">
        <f t="shared" si="83"/>
        <v>0</v>
      </c>
      <c r="AT67" s="84">
        <f t="shared" si="84"/>
        <v>1.0140449438202248</v>
      </c>
    </row>
    <row r="68" spans="1:46">
      <c r="B68" s="22"/>
      <c r="C68" s="121">
        <f>DumpsterFire!$P58</f>
        <v>0</v>
      </c>
      <c r="D68" s="93">
        <f t="shared" si="5"/>
        <v>0</v>
      </c>
      <c r="E68" s="86">
        <f>INDEX('UmfrageWerte berechnung'!$A:$Z, MATCH(A$3, 'UmfrageWerte berechnung'!$A:$A, 0), MATCH($K68, 'UmfrageWerte berechnung'!$1:$1, 0))</f>
        <v>0.8</v>
      </c>
      <c r="F68" s="84">
        <f t="shared" si="6"/>
        <v>0</v>
      </c>
      <c r="G68" s="84">
        <f t="shared" si="7"/>
        <v>0</v>
      </c>
      <c r="H68" s="84">
        <f t="shared" si="68"/>
        <v>0.6641179683233206</v>
      </c>
      <c r="I68" s="93"/>
      <c r="K68" s="93" t="s">
        <v>241</v>
      </c>
      <c r="L68"/>
      <c r="M68" s="22"/>
      <c r="N68" s="121">
        <f>DumpsterFire!$P58</f>
        <v>0</v>
      </c>
      <c r="O68" s="93">
        <f t="shared" si="85"/>
        <v>0</v>
      </c>
      <c r="P68" s="86">
        <f>INDEX('UmfrageWerte berechnung'!$A:$Z, MATCH(L$3, 'UmfrageWerte berechnung'!$A:$A, 0), MATCH($K68, 'UmfrageWerte berechnung'!$1:$1, 0))</f>
        <v>0.8125</v>
      </c>
      <c r="Q68" s="84">
        <f t="shared" si="70"/>
        <v>0</v>
      </c>
      <c r="R68" s="84">
        <f t="shared" si="71"/>
        <v>0</v>
      </c>
      <c r="S68" s="84">
        <f t="shared" si="72"/>
        <v>0.71750181554103121</v>
      </c>
      <c r="V68" s="22"/>
      <c r="W68" s="121">
        <f>DumpsterFire!$P58</f>
        <v>0</v>
      </c>
      <c r="X68" s="93">
        <f t="shared" si="86"/>
        <v>0</v>
      </c>
      <c r="Y68" s="86">
        <f>INDEX('UmfrageWerte berechnung'!$A:$Z, MATCH(U$3, 'UmfrageWerte berechnung'!$A:$A, 0), MATCH($K68, 'UmfrageWerte berechnung'!$1:$1, 0))</f>
        <v>0.75</v>
      </c>
      <c r="Z68" s="84">
        <f t="shared" si="74"/>
        <v>0</v>
      </c>
      <c r="AA68" s="84">
        <f t="shared" si="75"/>
        <v>0</v>
      </c>
      <c r="AB68" s="84">
        <f t="shared" si="76"/>
        <v>0.64650283553875276</v>
      </c>
      <c r="AE68" s="22"/>
      <c r="AF68" s="121">
        <f>DumpsterFire!$P58</f>
        <v>0</v>
      </c>
      <c r="AG68" s="93">
        <f t="shared" si="87"/>
        <v>0</v>
      </c>
      <c r="AH68" s="86">
        <f>INDEX('UmfrageWerte berechnung'!$A:$Z, MATCH(AD$3, 'UmfrageWerte berechnung'!$A:$A, 0), MATCH($K68, 'UmfrageWerte berechnung'!$1:$1, 0))</f>
        <v>0.91666666666666663</v>
      </c>
      <c r="AI68" s="84">
        <f t="shared" si="78"/>
        <v>0</v>
      </c>
      <c r="AJ68" s="84">
        <f t="shared" si="79"/>
        <v>0</v>
      </c>
      <c r="AK68" s="84">
        <f t="shared" si="80"/>
        <v>0.76855895196506563</v>
      </c>
      <c r="AL68" s="66"/>
      <c r="AN68" s="22"/>
      <c r="AO68" s="121">
        <f>DumpsterFire!$P58</f>
        <v>0</v>
      </c>
      <c r="AP68" s="93">
        <f t="shared" si="88"/>
        <v>0</v>
      </c>
      <c r="AQ68" s="86">
        <f>INDEX('UmfrageWerte berechnung'!$A:$Z, MATCH(AM$3, 'UmfrageWerte berechnung'!$A:$A, 0), MATCH($K68, 'UmfrageWerte berechnung'!$1:$1, 0))</f>
        <v>0.625</v>
      </c>
      <c r="AR68" s="84">
        <f t="shared" si="82"/>
        <v>0</v>
      </c>
      <c r="AS68" s="84">
        <f t="shared" si="83"/>
        <v>0</v>
      </c>
      <c r="AT68" s="84">
        <f t="shared" si="84"/>
        <v>0.5337078651685393</v>
      </c>
    </row>
    <row r="69" spans="1:46">
      <c r="B69" s="5"/>
      <c r="C69" s="121">
        <f>DumpsterFire!$P59</f>
        <v>3</v>
      </c>
      <c r="D69" s="93">
        <f t="shared" si="5"/>
        <v>2.4904423812124525</v>
      </c>
      <c r="E69" s="86">
        <f>INDEX('UmfrageWerte berechnung'!$A:$Z, MATCH(A$3, 'UmfrageWerte berechnung'!$A:$A, 0), MATCH($K69, 'UmfrageWerte berechnung'!$1:$1, 0))</f>
        <v>1</v>
      </c>
      <c r="F69" s="84">
        <f t="shared" si="6"/>
        <v>3</v>
      </c>
      <c r="G69" s="84">
        <f t="shared" si="7"/>
        <v>3</v>
      </c>
      <c r="H69" s="84">
        <f t="shared" si="68"/>
        <v>0.83014746040415077</v>
      </c>
      <c r="I69" s="93"/>
      <c r="K69" s="93" t="s">
        <v>389</v>
      </c>
      <c r="L69"/>
      <c r="M69" s="5"/>
      <c r="N69" s="121">
        <f>DumpsterFire!$P59</f>
        <v>3</v>
      </c>
      <c r="O69" s="93">
        <f t="shared" si="85"/>
        <v>2.4836601307189543</v>
      </c>
      <c r="P69" s="86">
        <f>INDEX('UmfrageWerte berechnung'!$A:$Z, MATCH(L$3, 'UmfrageWerte berechnung'!$A:$A, 0), MATCH($K69, 'UmfrageWerte berechnung'!$1:$1, 0))</f>
        <v>0.9375</v>
      </c>
      <c r="Q69" s="84">
        <f t="shared" si="70"/>
        <v>2.63671875</v>
      </c>
      <c r="R69" s="84">
        <f t="shared" si="71"/>
        <v>2.8125</v>
      </c>
      <c r="S69" s="84">
        <f t="shared" si="72"/>
        <v>0.82788671023965144</v>
      </c>
      <c r="V69" s="5"/>
      <c r="W69" s="121">
        <f>DumpsterFire!$P59</f>
        <v>3</v>
      </c>
      <c r="X69" s="93">
        <f t="shared" si="86"/>
        <v>2.3705103969754271</v>
      </c>
      <c r="Y69" s="86">
        <f>INDEX('UmfrageWerte berechnung'!$A:$Z, MATCH(U$3, 'UmfrageWerte berechnung'!$A:$A, 0), MATCH($K69, 'UmfrageWerte berechnung'!$1:$1, 0))</f>
        <v>0.91666666666666663</v>
      </c>
      <c r="Z69" s="84">
        <f t="shared" si="74"/>
        <v>2.520833333333333</v>
      </c>
      <c r="AA69" s="84">
        <f t="shared" si="75"/>
        <v>2.75</v>
      </c>
      <c r="AB69" s="84">
        <f t="shared" si="76"/>
        <v>0.79017013232514233</v>
      </c>
      <c r="AE69" s="5"/>
      <c r="AF69" s="121">
        <f>DumpsterFire!$P59</f>
        <v>3</v>
      </c>
      <c r="AG69" s="93">
        <f t="shared" si="87"/>
        <v>3.3537117903930138</v>
      </c>
      <c r="AH69" s="86">
        <f>INDEX('UmfrageWerte berechnung'!$A:$Z, MATCH(AD$3, 'UmfrageWerte berechnung'!$A:$A, 0), MATCH($K69, 'UmfrageWerte berechnung'!$1:$1, 0))</f>
        <v>1.3333333333333333</v>
      </c>
      <c r="AI69" s="84">
        <f t="shared" si="78"/>
        <v>5.333333333333333</v>
      </c>
      <c r="AJ69" s="84">
        <f t="shared" si="79"/>
        <v>4</v>
      </c>
      <c r="AK69" s="84">
        <f t="shared" si="80"/>
        <v>1.1179039301310045</v>
      </c>
      <c r="AL69" s="66"/>
      <c r="AN69" s="5"/>
      <c r="AO69" s="121">
        <f>DumpsterFire!$P59</f>
        <v>3</v>
      </c>
      <c r="AP69" s="93">
        <f t="shared" si="88"/>
        <v>2.8820224719101124</v>
      </c>
      <c r="AQ69" s="86">
        <f>INDEX('UmfrageWerte berechnung'!$A:$Z, MATCH(AM$3, 'UmfrageWerte berechnung'!$A:$A, 0), MATCH($K69, 'UmfrageWerte berechnung'!$1:$1, 0))</f>
        <v>1.125</v>
      </c>
      <c r="AR69" s="84">
        <f t="shared" si="82"/>
        <v>3.796875</v>
      </c>
      <c r="AS69" s="84">
        <f t="shared" si="83"/>
        <v>3.375</v>
      </c>
      <c r="AT69" s="84">
        <f t="shared" si="84"/>
        <v>0.9606741573033708</v>
      </c>
    </row>
    <row r="70" spans="1:46">
      <c r="B70" s="5"/>
      <c r="C70" s="122">
        <f>DumpsterFire!$P60</f>
        <v>0</v>
      </c>
      <c r="D70" s="84">
        <f t="shared" si="5"/>
        <v>0</v>
      </c>
      <c r="E70" s="84">
        <f>INDEX('UmfrageWerte berechnung'!$A:$Z, MATCH(A$3, 'UmfrageWerte berechnung'!$A:$A, 0), MATCH($K70, 'UmfrageWerte berechnung'!$1:$1, 0))</f>
        <v>1</v>
      </c>
      <c r="F70" s="86">
        <f t="shared" si="6"/>
        <v>0</v>
      </c>
      <c r="G70" s="84">
        <f t="shared" si="7"/>
        <v>0</v>
      </c>
      <c r="H70" s="84">
        <f t="shared" si="68"/>
        <v>0.83014746040415077</v>
      </c>
      <c r="I70" s="93"/>
      <c r="K70" s="93" t="s">
        <v>389</v>
      </c>
      <c r="L70"/>
      <c r="M70" s="5"/>
      <c r="N70" s="122">
        <f>DumpsterFire!$P60</f>
        <v>0</v>
      </c>
      <c r="O70" s="84">
        <f t="shared" si="85"/>
        <v>0</v>
      </c>
      <c r="P70" s="84">
        <f>INDEX('UmfrageWerte berechnung'!$A:$Z, MATCH(L$3, 'UmfrageWerte berechnung'!$A:$A, 0), MATCH($K70, 'UmfrageWerte berechnung'!$1:$1, 0))</f>
        <v>0.9375</v>
      </c>
      <c r="Q70" s="86">
        <f t="shared" si="70"/>
        <v>0</v>
      </c>
      <c r="R70" s="84">
        <f t="shared" si="71"/>
        <v>0</v>
      </c>
      <c r="S70" s="84">
        <f t="shared" si="72"/>
        <v>0.82788671023965144</v>
      </c>
      <c r="V70" s="5"/>
      <c r="W70" s="122">
        <f>DumpsterFire!$P60</f>
        <v>0</v>
      </c>
      <c r="X70" s="84">
        <f t="shared" si="86"/>
        <v>0</v>
      </c>
      <c r="Y70" s="84">
        <f>INDEX('UmfrageWerte berechnung'!$A:$Z, MATCH(U$3, 'UmfrageWerte berechnung'!$A:$A, 0), MATCH($K70, 'UmfrageWerte berechnung'!$1:$1, 0))</f>
        <v>0.91666666666666663</v>
      </c>
      <c r="Z70" s="86">
        <f t="shared" si="74"/>
        <v>0</v>
      </c>
      <c r="AA70" s="84">
        <f t="shared" si="75"/>
        <v>0</v>
      </c>
      <c r="AB70" s="84">
        <f t="shared" si="76"/>
        <v>0.79017013232514233</v>
      </c>
      <c r="AE70" s="5"/>
      <c r="AF70" s="122">
        <f>DumpsterFire!$P60</f>
        <v>0</v>
      </c>
      <c r="AG70" s="84">
        <f t="shared" si="87"/>
        <v>0</v>
      </c>
      <c r="AH70" s="84">
        <f>INDEX('UmfrageWerte berechnung'!$A:$Z, MATCH(AD$3, 'UmfrageWerte berechnung'!$A:$A, 0), MATCH($K70, 'UmfrageWerte berechnung'!$1:$1, 0))</f>
        <v>1.3333333333333333</v>
      </c>
      <c r="AI70" s="86">
        <f t="shared" si="78"/>
        <v>0</v>
      </c>
      <c r="AJ70" s="84">
        <f t="shared" si="79"/>
        <v>0</v>
      </c>
      <c r="AK70" s="84">
        <f t="shared" si="80"/>
        <v>1.1179039301310045</v>
      </c>
      <c r="AL70" s="66"/>
      <c r="AN70" s="5"/>
      <c r="AO70" s="122">
        <f>DumpsterFire!$P60</f>
        <v>0</v>
      </c>
      <c r="AP70" s="84">
        <f t="shared" si="88"/>
        <v>0</v>
      </c>
      <c r="AQ70" s="84">
        <f>INDEX('UmfrageWerte berechnung'!$A:$Z, MATCH(AM$3, 'UmfrageWerte berechnung'!$A:$A, 0), MATCH($K70, 'UmfrageWerte berechnung'!$1:$1, 0))</f>
        <v>1.125</v>
      </c>
      <c r="AR70" s="86">
        <f t="shared" si="82"/>
        <v>0</v>
      </c>
      <c r="AS70" s="84">
        <f t="shared" si="83"/>
        <v>0</v>
      </c>
      <c r="AT70" s="84">
        <f t="shared" si="84"/>
        <v>0.9606741573033708</v>
      </c>
    </row>
    <row r="71" spans="1:46">
      <c r="B71" t="s">
        <v>475</v>
      </c>
      <c r="C71" s="77">
        <f t="shared" ref="C71:H71" si="89">SUM(C52:C70)</f>
        <v>24</v>
      </c>
      <c r="D71" s="69">
        <f t="shared" si="89"/>
        <v>22.787547788093942</v>
      </c>
      <c r="E71" s="90">
        <f t="shared" si="89"/>
        <v>20.400000000000002</v>
      </c>
      <c r="F71" s="90">
        <f t="shared" si="89"/>
        <v>31.9725</v>
      </c>
      <c r="G71" s="85">
        <f t="shared" si="89"/>
        <v>27.450000000000003</v>
      </c>
      <c r="H71" s="85">
        <f t="shared" si="89"/>
        <v>16.935008192244673</v>
      </c>
      <c r="I71" s="93"/>
      <c r="K71" s="93">
        <v>0</v>
      </c>
      <c r="L71"/>
      <c r="M71" t="s">
        <v>475</v>
      </c>
      <c r="N71" s="77">
        <f t="shared" ref="N71:S71" si="90">SUM(N52:N70)</f>
        <v>24</v>
      </c>
      <c r="O71" s="69">
        <f t="shared" si="90"/>
        <v>23.291212781408859</v>
      </c>
      <c r="P71" s="90">
        <f t="shared" si="90"/>
        <v>19.25</v>
      </c>
      <c r="Q71" s="90">
        <f t="shared" si="90"/>
        <v>29.5</v>
      </c>
      <c r="R71" s="85">
        <f t="shared" si="90"/>
        <v>26.375</v>
      </c>
      <c r="S71" s="85">
        <f t="shared" si="90"/>
        <v>16.999273783587512</v>
      </c>
      <c r="V71" t="s">
        <v>475</v>
      </c>
      <c r="W71" s="77">
        <f t="shared" ref="W71:AB71" si="91">SUM(W52:W70)</f>
        <v>24</v>
      </c>
      <c r="X71" s="69">
        <f t="shared" si="91"/>
        <v>22.340264650283565</v>
      </c>
      <c r="Y71" s="90">
        <f t="shared" si="91"/>
        <v>19.166666666666668</v>
      </c>
      <c r="Z71" s="90">
        <f t="shared" si="91"/>
        <v>29.298611111111107</v>
      </c>
      <c r="AA71" s="85">
        <f t="shared" si="91"/>
        <v>25.916666666666671</v>
      </c>
      <c r="AB71" s="85">
        <f t="shared" si="91"/>
        <v>16.521739130434788</v>
      </c>
      <c r="AE71" t="s">
        <v>475</v>
      </c>
      <c r="AF71" s="77">
        <f t="shared" ref="AF71:AK71" si="92">SUM(AF52:AF70)</f>
        <v>24</v>
      </c>
      <c r="AG71" s="69">
        <f t="shared" si="92"/>
        <v>24.838427947598255</v>
      </c>
      <c r="AH71" s="90">
        <f t="shared" si="92"/>
        <v>21.208333333333332</v>
      </c>
      <c r="AI71" s="90">
        <f t="shared" si="92"/>
        <v>37.567708333333336</v>
      </c>
      <c r="AJ71" s="85">
        <f t="shared" si="92"/>
        <v>29.625</v>
      </c>
      <c r="AK71" s="85">
        <f t="shared" si="92"/>
        <v>17.781659388646286</v>
      </c>
      <c r="AL71" s="66"/>
      <c r="AN71" t="s">
        <v>475</v>
      </c>
      <c r="AO71" s="77">
        <f t="shared" ref="AO71:AT71" si="93">SUM(AO52:AO70)</f>
        <v>24</v>
      </c>
      <c r="AP71" s="69">
        <f t="shared" si="93"/>
        <v>21.401685393258425</v>
      </c>
      <c r="AQ71" s="90">
        <f t="shared" si="93"/>
        <v>18.5625</v>
      </c>
      <c r="AR71" s="90">
        <f t="shared" si="93"/>
        <v>27.78515625</v>
      </c>
      <c r="AS71" s="85">
        <f t="shared" si="93"/>
        <v>25.0625</v>
      </c>
      <c r="AT71" s="85">
        <f t="shared" si="93"/>
        <v>15.851123595505618</v>
      </c>
    </row>
    <row r="72" spans="1:46">
      <c r="B72" t="s">
        <v>476</v>
      </c>
      <c r="C72" s="57">
        <v>57</v>
      </c>
      <c r="D72" s="89"/>
      <c r="E72" s="96">
        <f>COUNT(E52:E70)*5</f>
        <v>90</v>
      </c>
      <c r="F72" s="89">
        <f>C72*5^2</f>
        <v>1425</v>
      </c>
      <c r="G72" s="87">
        <f>C72*1.5</f>
        <v>85.5</v>
      </c>
      <c r="H72" s="87"/>
      <c r="I72" s="93"/>
      <c r="K72" s="93">
        <v>0</v>
      </c>
      <c r="L72"/>
      <c r="M72" t="s">
        <v>476</v>
      </c>
      <c r="N72" s="57">
        <v>57</v>
      </c>
      <c r="O72" s="89"/>
      <c r="P72" s="96">
        <f>COUNT(P52:P70)*5</f>
        <v>90</v>
      </c>
      <c r="Q72" s="89">
        <f>N72*5^2</f>
        <v>1425</v>
      </c>
      <c r="R72" s="87">
        <f>N72*1.5</f>
        <v>85.5</v>
      </c>
      <c r="S72" s="87"/>
      <c r="V72" t="s">
        <v>476</v>
      </c>
      <c r="W72" s="57">
        <v>57</v>
      </c>
      <c r="X72" s="89"/>
      <c r="Y72" s="96">
        <f>COUNT(Y52:Y70)*5</f>
        <v>90</v>
      </c>
      <c r="Z72" s="89">
        <f>W72*5^2</f>
        <v>1425</v>
      </c>
      <c r="AA72" s="87">
        <f>W72*1.5</f>
        <v>85.5</v>
      </c>
      <c r="AB72" s="87"/>
      <c r="AE72" t="s">
        <v>476</v>
      </c>
      <c r="AF72" s="57">
        <v>57</v>
      </c>
      <c r="AG72" s="89"/>
      <c r="AH72" s="96">
        <f>COUNT(AH52:AH70)*5</f>
        <v>90</v>
      </c>
      <c r="AI72" s="89">
        <f>AF72*5^2</f>
        <v>1425</v>
      </c>
      <c r="AJ72" s="87">
        <f>AF72*1.5</f>
        <v>85.5</v>
      </c>
      <c r="AK72" s="87"/>
      <c r="AL72" s="57"/>
      <c r="AN72" t="s">
        <v>476</v>
      </c>
      <c r="AO72" s="57">
        <v>57</v>
      </c>
      <c r="AP72" s="89"/>
      <c r="AQ72" s="96">
        <f>COUNT(AQ52:AQ70)*5</f>
        <v>90</v>
      </c>
      <c r="AR72" s="89">
        <f>AO72*5^2</f>
        <v>1425</v>
      </c>
      <c r="AS72" s="87">
        <f>AO72*1.5</f>
        <v>85.5</v>
      </c>
      <c r="AT72" s="87"/>
    </row>
    <row r="73" spans="1:46">
      <c r="C73" s="69"/>
      <c r="D73" s="86"/>
      <c r="E73" s="95"/>
      <c r="H73" s="84"/>
      <c r="I73" s="93"/>
      <c r="K73" s="93">
        <v>0</v>
      </c>
      <c r="L73"/>
      <c r="N73" s="69"/>
      <c r="O73" s="86"/>
      <c r="P73" s="95"/>
      <c r="Q73" s="86"/>
      <c r="R73" s="84"/>
      <c r="S73" s="84"/>
      <c r="W73" s="69"/>
      <c r="X73" s="86"/>
      <c r="Y73" s="95"/>
      <c r="Z73" s="86"/>
      <c r="AA73" s="84"/>
      <c r="AB73" s="84"/>
      <c r="AF73" s="69"/>
      <c r="AG73" s="86"/>
      <c r="AH73" s="95"/>
      <c r="AI73" s="86"/>
      <c r="AJ73" s="84"/>
      <c r="AK73" s="84"/>
      <c r="AL73" s="66"/>
      <c r="AO73" s="69"/>
      <c r="AP73" s="86"/>
      <c r="AQ73" s="95"/>
      <c r="AR73" s="86"/>
      <c r="AS73" s="84"/>
      <c r="AT73" s="84"/>
    </row>
    <row r="74" spans="1:46">
      <c r="C74" s="66"/>
      <c r="D74" s="86"/>
      <c r="H74" s="84"/>
      <c r="I74" s="93"/>
      <c r="K74" s="93">
        <v>0</v>
      </c>
      <c r="L74"/>
      <c r="N74" s="66"/>
      <c r="O74" s="86"/>
      <c r="P74" s="93"/>
      <c r="Q74" s="86"/>
      <c r="R74" s="84"/>
      <c r="S74" s="84"/>
      <c r="W74" s="66"/>
      <c r="X74" s="86"/>
      <c r="Y74" s="93"/>
      <c r="Z74" s="86"/>
      <c r="AA74" s="84"/>
      <c r="AB74" s="84"/>
      <c r="AF74" s="66"/>
      <c r="AG74" s="86"/>
      <c r="AH74" s="93"/>
      <c r="AI74" s="86"/>
      <c r="AJ74" s="84"/>
      <c r="AK74" s="84"/>
      <c r="AL74" s="66"/>
      <c r="AO74" s="66"/>
      <c r="AP74" s="86"/>
      <c r="AQ74" s="93"/>
      <c r="AR74" s="86"/>
      <c r="AS74" s="84"/>
      <c r="AT74" s="84"/>
    </row>
    <row r="75" spans="1:46">
      <c r="C75" s="67"/>
      <c r="D75" s="86"/>
      <c r="H75" s="84"/>
      <c r="I75" s="93"/>
      <c r="K75" s="93">
        <v>0</v>
      </c>
      <c r="L75"/>
      <c r="N75" s="67"/>
      <c r="O75" s="86"/>
      <c r="P75" s="93"/>
      <c r="Q75" s="86"/>
      <c r="R75" s="84"/>
      <c r="S75" s="84"/>
      <c r="W75" s="67"/>
      <c r="X75" s="86"/>
      <c r="Y75" s="93"/>
      <c r="Z75" s="86"/>
      <c r="AA75" s="84"/>
      <c r="AB75" s="84"/>
      <c r="AF75" s="67"/>
      <c r="AG75" s="86"/>
      <c r="AH75" s="93"/>
      <c r="AI75" s="86"/>
      <c r="AJ75" s="84"/>
      <c r="AK75" s="84"/>
      <c r="AL75" s="66"/>
      <c r="AO75" s="67"/>
      <c r="AP75" s="86"/>
      <c r="AQ75" s="93"/>
      <c r="AR75" s="86"/>
      <c r="AS75" s="84"/>
      <c r="AT75" s="84"/>
    </row>
    <row r="76" spans="1:46">
      <c r="B76" s="16"/>
      <c r="C76" s="66"/>
      <c r="D76" s="113"/>
      <c r="E76" s="90"/>
      <c r="F76" s="85"/>
      <c r="G76" s="85"/>
      <c r="H76" s="85"/>
      <c r="I76" s="93"/>
      <c r="L76"/>
      <c r="M76" s="16"/>
      <c r="N76" s="66"/>
      <c r="O76" s="113"/>
      <c r="P76" s="90"/>
      <c r="Q76" s="85"/>
      <c r="R76" s="85"/>
      <c r="S76" s="85"/>
      <c r="V76" s="16"/>
      <c r="W76" s="66"/>
      <c r="X76" s="113"/>
      <c r="Y76" s="90"/>
      <c r="Z76" s="85"/>
      <c r="AA76" s="85"/>
      <c r="AB76" s="85"/>
      <c r="AE76" s="16"/>
      <c r="AF76" s="66"/>
      <c r="AG76" s="113"/>
      <c r="AH76" s="90"/>
      <c r="AI76" s="85"/>
      <c r="AJ76" s="85"/>
      <c r="AK76" s="85"/>
      <c r="AL76" s="66"/>
      <c r="AN76" s="16"/>
      <c r="AO76" s="66"/>
      <c r="AP76" s="113"/>
      <c r="AQ76" s="90"/>
      <c r="AR76" s="85"/>
      <c r="AS76" s="85"/>
      <c r="AT76" s="85"/>
    </row>
    <row r="77" spans="1:46" ht="21">
      <c r="A77" s="19"/>
      <c r="C77" s="66"/>
      <c r="D77" s="92"/>
      <c r="E77" s="86"/>
      <c r="F77" s="84"/>
      <c r="H77" s="84"/>
      <c r="I77" s="93"/>
      <c r="L77" s="19"/>
      <c r="N77" s="66"/>
      <c r="O77" s="92"/>
      <c r="P77" s="86"/>
      <c r="Q77" s="84"/>
      <c r="R77" s="84"/>
      <c r="S77" s="84"/>
      <c r="T77" s="19"/>
      <c r="U77" s="19"/>
      <c r="W77" s="66"/>
      <c r="X77" s="92"/>
      <c r="Y77" s="86"/>
      <c r="Z77" s="84"/>
      <c r="AA77" s="84"/>
      <c r="AB77" s="84"/>
      <c r="AD77" s="19"/>
      <c r="AF77" s="66"/>
      <c r="AG77" s="92"/>
      <c r="AH77" s="86"/>
      <c r="AI77" s="84"/>
      <c r="AJ77" s="84"/>
      <c r="AK77" s="84"/>
      <c r="AL77" s="66"/>
      <c r="AM77" s="19"/>
      <c r="AO77" s="66"/>
      <c r="AP77" s="92"/>
      <c r="AQ77" s="86"/>
      <c r="AR77" s="84"/>
      <c r="AS77" s="84"/>
      <c r="AT77" s="84"/>
    </row>
    <row r="78" spans="1:46">
      <c r="C78" s="66">
        <f>DumpsterFire!$P67</f>
        <v>2</v>
      </c>
      <c r="D78" s="92">
        <f t="shared" ref="D78:D113" si="94">H78*C78</f>
        <v>2.0753686510103768</v>
      </c>
      <c r="E78" s="86">
        <f>INDEX('UmfrageWerte berechnung'!$A:$AL, MATCH(A$3, 'UmfrageWerte berechnung'!$A:$A, 0), MATCH($K78, 'UmfrageWerte berechnung'!$1:$1, 0))</f>
        <v>1.25</v>
      </c>
      <c r="F78" s="84">
        <f t="shared" ref="F78:F113" si="95">(E78^2)*C78</f>
        <v>3.125</v>
      </c>
      <c r="G78" s="84">
        <f t="shared" ref="G78:G113" si="96">E78*C78</f>
        <v>2.5</v>
      </c>
      <c r="H78" s="84">
        <f t="shared" ref="H78:H113" si="97">E78/(H$120/H$119)</f>
        <v>1.0376843255051884</v>
      </c>
      <c r="I78" s="93"/>
      <c r="K78" s="93" t="s">
        <v>225</v>
      </c>
      <c r="L78"/>
      <c r="N78" s="66">
        <f>DumpsterFire!$P67</f>
        <v>2</v>
      </c>
      <c r="O78" s="92">
        <f t="shared" ref="O78:O113" si="98">S78*N78</f>
        <v>2.2076978939724037</v>
      </c>
      <c r="P78" s="86">
        <f>INDEX('UmfrageWerte berechnung'!$A:$AL, MATCH(L$3, 'UmfrageWerte berechnung'!$A:$A, 0), MATCH($K78, 'UmfrageWerte berechnung'!$1:$1, 0))</f>
        <v>1.25</v>
      </c>
      <c r="Q78" s="84">
        <f t="shared" ref="Q78:Q113" si="99">(P78^2)*N78</f>
        <v>3.125</v>
      </c>
      <c r="R78" s="84">
        <f t="shared" ref="R78:R113" si="100">P78*N78</f>
        <v>2.5</v>
      </c>
      <c r="S78" s="84">
        <f t="shared" ref="S78:S113" si="101">P78/(S$120/S$119)</f>
        <v>1.1038489469862018</v>
      </c>
      <c r="W78" s="66">
        <f>DumpsterFire!$P67</f>
        <v>2</v>
      </c>
      <c r="X78" s="92">
        <f t="shared" ref="X78:X113" si="102">AB78*W78</f>
        <v>2.1550094517958427</v>
      </c>
      <c r="Y78" s="86">
        <f>INDEX('UmfrageWerte berechnung'!$A:$AL, MATCH(U$3, 'UmfrageWerte berechnung'!$A:$A, 0), MATCH($K78, 'UmfrageWerte berechnung'!$1:$1, 0))</f>
        <v>1.25</v>
      </c>
      <c r="Z78" s="84">
        <f t="shared" ref="Z78:Z113" si="103">(Y78^2)*W78</f>
        <v>3.125</v>
      </c>
      <c r="AA78" s="84">
        <f t="shared" ref="AA78:AA113" si="104">Y78*W78</f>
        <v>2.5</v>
      </c>
      <c r="AB78" s="84">
        <f t="shared" ref="AB78:AB113" si="105">Y78/(AB$120/AB$119)</f>
        <v>1.0775047258979213</v>
      </c>
      <c r="AF78" s="66">
        <f>DumpsterFire!$P67</f>
        <v>2</v>
      </c>
      <c r="AG78" s="92">
        <f t="shared" ref="AG78:AG113" si="106">AK78*AF78</f>
        <v>1.991266375545852</v>
      </c>
      <c r="AH78" s="86">
        <f>INDEX('UmfrageWerte berechnung'!$A:$AL, MATCH(AD$3, 'UmfrageWerte berechnung'!$A:$A, 0), MATCH($K78, 'UmfrageWerte berechnung'!$1:$1, 0))</f>
        <v>1.1875</v>
      </c>
      <c r="AI78" s="84">
        <f t="shared" ref="AI78:AI113" si="107">(AH78^2)*AF78</f>
        <v>2.8203125</v>
      </c>
      <c r="AJ78" s="84">
        <f t="shared" ref="AJ78:AJ113" si="108">AH78*AF78</f>
        <v>2.375</v>
      </c>
      <c r="AK78" s="84">
        <f t="shared" ref="AK78:AK113" si="109">AH78/(AK$120/AK$119)</f>
        <v>0.99563318777292598</v>
      </c>
      <c r="AL78" s="66"/>
      <c r="AO78" s="66">
        <f>DumpsterFire!$P67</f>
        <v>2</v>
      </c>
      <c r="AP78" s="92">
        <f t="shared" ref="AP78:AP113" si="110">AT78*AO78</f>
        <v>1.8146067415730338</v>
      </c>
      <c r="AQ78" s="86">
        <f>INDEX('UmfrageWerte berechnung'!$A:$AL, MATCH(AM$3, 'UmfrageWerte berechnung'!$A:$A, 0), MATCH($K78, 'UmfrageWerte berechnung'!$1:$1, 0))</f>
        <v>1.0625</v>
      </c>
      <c r="AR78" s="84">
        <f t="shared" ref="AR78:AR113" si="111">(AQ78^2)*AO78</f>
        <v>2.2578125</v>
      </c>
      <c r="AS78" s="84">
        <f t="shared" ref="AS78:AS113" si="112">AQ78*AO78</f>
        <v>2.125</v>
      </c>
      <c r="AT78" s="84">
        <f t="shared" ref="AT78:AT113" si="113">AQ78/(AT$120/AT$119)</f>
        <v>0.90730337078651691</v>
      </c>
    </row>
    <row r="79" spans="1:46">
      <c r="B79" s="4"/>
      <c r="C79" s="66">
        <f>DumpsterFire!$P68</f>
        <v>0</v>
      </c>
      <c r="D79" s="92">
        <f t="shared" si="94"/>
        <v>0</v>
      </c>
      <c r="E79" s="86">
        <f>INDEX('UmfrageWerte berechnung'!$A:$AL, MATCH(A$3, 'UmfrageWerte berechnung'!$A:$A, 0), MATCH($K79, 'UmfrageWerte berechnung'!$1:$1, 0))</f>
        <v>1.35</v>
      </c>
      <c r="F79" s="84">
        <f t="shared" si="95"/>
        <v>0</v>
      </c>
      <c r="G79" s="84">
        <f t="shared" si="96"/>
        <v>0</v>
      </c>
      <c r="H79" s="84">
        <f t="shared" si="97"/>
        <v>1.1206990715456036</v>
      </c>
      <c r="I79" s="93"/>
      <c r="K79" s="93" t="s">
        <v>390</v>
      </c>
      <c r="L79"/>
      <c r="M79" s="4"/>
      <c r="N79" s="66">
        <f>DumpsterFire!$P68</f>
        <v>0</v>
      </c>
      <c r="O79" s="92">
        <f t="shared" si="98"/>
        <v>0</v>
      </c>
      <c r="P79" s="86">
        <f>INDEX('UmfrageWerte berechnung'!$A:$AL, MATCH(L$3, 'UmfrageWerte berechnung'!$A:$A, 0), MATCH($K79, 'UmfrageWerte berechnung'!$1:$1, 0))</f>
        <v>1</v>
      </c>
      <c r="Q79" s="84">
        <f t="shared" si="99"/>
        <v>0</v>
      </c>
      <c r="R79" s="84">
        <f t="shared" si="100"/>
        <v>0</v>
      </c>
      <c r="S79" s="84">
        <f t="shared" si="101"/>
        <v>0.88307915758896149</v>
      </c>
      <c r="V79" s="4"/>
      <c r="W79" s="66">
        <f>DumpsterFire!$P68</f>
        <v>0</v>
      </c>
      <c r="X79" s="92">
        <f t="shared" si="102"/>
        <v>0</v>
      </c>
      <c r="Y79" s="86">
        <f>INDEX('UmfrageWerte berechnung'!$A:$AL, MATCH(U$3, 'UmfrageWerte berechnung'!$A:$A, 0), MATCH($K79, 'UmfrageWerte berechnung'!$1:$1, 0))</f>
        <v>1.1666666666666667</v>
      </c>
      <c r="Z79" s="84">
        <f t="shared" si="103"/>
        <v>0</v>
      </c>
      <c r="AA79" s="84">
        <f t="shared" si="104"/>
        <v>0</v>
      </c>
      <c r="AB79" s="84">
        <f t="shared" si="105"/>
        <v>1.0056710775047266</v>
      </c>
      <c r="AE79" s="4"/>
      <c r="AF79" s="66">
        <f>DumpsterFire!$P68</f>
        <v>0</v>
      </c>
      <c r="AG79" s="92">
        <f t="shared" si="106"/>
        <v>0</v>
      </c>
      <c r="AH79" s="86">
        <f>INDEX('UmfrageWerte berechnung'!$A:$AL, MATCH(AD$3, 'UmfrageWerte berechnung'!$A:$A, 0), MATCH($K79, 'UmfrageWerte berechnung'!$1:$1, 0))</f>
        <v>0.875</v>
      </c>
      <c r="AI79" s="84">
        <f t="shared" si="107"/>
        <v>0</v>
      </c>
      <c r="AJ79" s="84">
        <f t="shared" si="108"/>
        <v>0</v>
      </c>
      <c r="AK79" s="84">
        <f t="shared" si="109"/>
        <v>0.73362445414847177</v>
      </c>
      <c r="AL79" s="66"/>
      <c r="AN79" s="4"/>
      <c r="AO79" s="66">
        <f>DumpsterFire!$P68</f>
        <v>0</v>
      </c>
      <c r="AP79" s="92">
        <f t="shared" si="110"/>
        <v>0</v>
      </c>
      <c r="AQ79" s="86">
        <f>INDEX('UmfrageWerte berechnung'!$A:$AL, MATCH(AM$3, 'UmfrageWerte berechnung'!$A:$A, 0), MATCH($K79, 'UmfrageWerte berechnung'!$1:$1, 0))</f>
        <v>1.3125</v>
      </c>
      <c r="AR79" s="84">
        <f t="shared" si="111"/>
        <v>0</v>
      </c>
      <c r="AS79" s="84">
        <f t="shared" si="112"/>
        <v>0</v>
      </c>
      <c r="AT79" s="84">
        <f t="shared" si="113"/>
        <v>1.1207865168539326</v>
      </c>
    </row>
    <row r="80" spans="1:46">
      <c r="B80" s="4"/>
      <c r="C80" s="66"/>
      <c r="D80" s="92"/>
      <c r="E80" s="86"/>
      <c r="F80" s="84"/>
      <c r="H80" s="84"/>
      <c r="I80" s="93"/>
      <c r="L80"/>
      <c r="M80" s="4"/>
      <c r="N80" s="66"/>
      <c r="O80" s="92"/>
      <c r="P80" s="86"/>
      <c r="Q80" s="84"/>
      <c r="R80" s="84"/>
      <c r="S80" s="84"/>
      <c r="V80" s="4"/>
      <c r="W80" s="66"/>
      <c r="X80" s="92"/>
      <c r="Y80" s="86"/>
      <c r="Z80" s="84"/>
      <c r="AA80" s="84"/>
      <c r="AB80" s="84"/>
      <c r="AE80" s="4"/>
      <c r="AF80" s="66"/>
      <c r="AG80" s="92"/>
      <c r="AH80" s="86"/>
      <c r="AI80" s="84"/>
      <c r="AJ80" s="84"/>
      <c r="AK80" s="84"/>
      <c r="AL80" s="66"/>
      <c r="AN80" s="4"/>
      <c r="AO80" s="66"/>
      <c r="AP80" s="92"/>
      <c r="AQ80" s="86"/>
      <c r="AR80" s="84"/>
      <c r="AS80" s="84"/>
      <c r="AT80" s="84"/>
    </row>
    <row r="81" spans="2:46">
      <c r="B81" s="4"/>
      <c r="C81" s="66"/>
      <c r="D81" s="92"/>
      <c r="E81" s="86"/>
      <c r="F81" s="84"/>
      <c r="H81" s="84"/>
      <c r="I81" s="93"/>
      <c r="L81"/>
      <c r="M81" s="4"/>
      <c r="N81" s="66"/>
      <c r="O81" s="92"/>
      <c r="P81" s="86"/>
      <c r="Q81" s="84"/>
      <c r="R81" s="84"/>
      <c r="S81" s="84"/>
      <c r="V81" s="4"/>
      <c r="W81" s="66"/>
      <c r="X81" s="92"/>
      <c r="Y81" s="86"/>
      <c r="Z81" s="84"/>
      <c r="AA81" s="84"/>
      <c r="AB81" s="84"/>
      <c r="AE81" s="4"/>
      <c r="AF81" s="66"/>
      <c r="AG81" s="92"/>
      <c r="AH81" s="86"/>
      <c r="AI81" s="84"/>
      <c r="AJ81" s="84"/>
      <c r="AK81" s="84"/>
      <c r="AL81" s="66"/>
      <c r="AN81" s="4"/>
      <c r="AO81" s="66"/>
      <c r="AP81" s="92"/>
      <c r="AQ81" s="86"/>
      <c r="AR81" s="84"/>
      <c r="AS81" s="84"/>
      <c r="AT81" s="84"/>
    </row>
    <row r="82" spans="2:46">
      <c r="B82" s="4"/>
      <c r="C82" s="66">
        <f>DumpsterFire!$P71</f>
        <v>3</v>
      </c>
      <c r="D82" s="92">
        <f t="shared" si="94"/>
        <v>3.3620972146368109</v>
      </c>
      <c r="E82" s="86">
        <f>INDEX('UmfrageWerte berechnung'!$A:$AL, MATCH(A$3, 'UmfrageWerte berechnung'!$A:$A, 0), MATCH($K82, 'UmfrageWerte berechnung'!$1:$1, 0))</f>
        <v>1.35</v>
      </c>
      <c r="F82" s="84">
        <f t="shared" si="95"/>
        <v>5.4675000000000011</v>
      </c>
      <c r="G82" s="84">
        <f t="shared" si="96"/>
        <v>4.0500000000000007</v>
      </c>
      <c r="H82" s="84">
        <f t="shared" si="97"/>
        <v>1.1206990715456036</v>
      </c>
      <c r="I82" s="93"/>
      <c r="K82" s="93" t="s">
        <v>390</v>
      </c>
      <c r="L82"/>
      <c r="M82" s="4"/>
      <c r="N82" s="66">
        <f>DumpsterFire!$P71</f>
        <v>3</v>
      </c>
      <c r="O82" s="92">
        <f t="shared" si="98"/>
        <v>2.6492374727668846</v>
      </c>
      <c r="P82" s="86">
        <f>INDEX('UmfrageWerte berechnung'!$A:$AL, MATCH(L$3, 'UmfrageWerte berechnung'!$A:$A, 0), MATCH($K82, 'UmfrageWerte berechnung'!$1:$1, 0))</f>
        <v>1</v>
      </c>
      <c r="Q82" s="84">
        <f t="shared" si="99"/>
        <v>3</v>
      </c>
      <c r="R82" s="84">
        <f t="shared" si="100"/>
        <v>3</v>
      </c>
      <c r="S82" s="84">
        <f t="shared" si="101"/>
        <v>0.88307915758896149</v>
      </c>
      <c r="V82" s="4"/>
      <c r="W82" s="66">
        <f>DumpsterFire!$P71</f>
        <v>3</v>
      </c>
      <c r="X82" s="92">
        <f t="shared" si="102"/>
        <v>3.0170132325141799</v>
      </c>
      <c r="Y82" s="86">
        <f>INDEX('UmfrageWerte berechnung'!$A:$AL, MATCH(U$3, 'UmfrageWerte berechnung'!$A:$A, 0), MATCH($K82, 'UmfrageWerte berechnung'!$1:$1, 0))</f>
        <v>1.1666666666666667</v>
      </c>
      <c r="Z82" s="84">
        <f t="shared" si="103"/>
        <v>4.0833333333333339</v>
      </c>
      <c r="AA82" s="84">
        <f t="shared" si="104"/>
        <v>3.5</v>
      </c>
      <c r="AB82" s="84">
        <f t="shared" si="105"/>
        <v>1.0056710775047266</v>
      </c>
      <c r="AE82" s="4"/>
      <c r="AF82" s="66">
        <f>DumpsterFire!$P71</f>
        <v>3</v>
      </c>
      <c r="AG82" s="92">
        <f t="shared" si="106"/>
        <v>2.2008733624454155</v>
      </c>
      <c r="AH82" s="86">
        <f>INDEX('UmfrageWerte berechnung'!$A:$AL, MATCH(AD$3, 'UmfrageWerte berechnung'!$A:$A, 0), MATCH($K82, 'UmfrageWerte berechnung'!$1:$1, 0))</f>
        <v>0.875</v>
      </c>
      <c r="AI82" s="84">
        <f t="shared" si="107"/>
        <v>2.296875</v>
      </c>
      <c r="AJ82" s="84">
        <f t="shared" si="108"/>
        <v>2.625</v>
      </c>
      <c r="AK82" s="84">
        <f t="shared" si="109"/>
        <v>0.73362445414847177</v>
      </c>
      <c r="AL82" s="66"/>
      <c r="AN82" s="4"/>
      <c r="AO82" s="66">
        <f>DumpsterFire!$P71</f>
        <v>3</v>
      </c>
      <c r="AP82" s="92">
        <f t="shared" si="110"/>
        <v>3.3623595505617976</v>
      </c>
      <c r="AQ82" s="86">
        <f>INDEX('UmfrageWerte berechnung'!$A:$AL, MATCH(AM$3, 'UmfrageWerte berechnung'!$A:$A, 0), MATCH($K82, 'UmfrageWerte berechnung'!$1:$1, 0))</f>
        <v>1.3125</v>
      </c>
      <c r="AR82" s="84">
        <f t="shared" si="111"/>
        <v>5.16796875</v>
      </c>
      <c r="AS82" s="84">
        <f t="shared" si="112"/>
        <v>3.9375</v>
      </c>
      <c r="AT82" s="84">
        <f t="shared" si="113"/>
        <v>1.1207865168539326</v>
      </c>
    </row>
    <row r="83" spans="2:46">
      <c r="B83" s="4"/>
      <c r="C83" s="66"/>
      <c r="D83" s="92"/>
      <c r="E83" s="86"/>
      <c r="F83" s="84"/>
      <c r="H83" s="84"/>
      <c r="I83" s="93"/>
      <c r="L83"/>
      <c r="M83" s="4"/>
      <c r="N83" s="66"/>
      <c r="O83" s="92"/>
      <c r="P83" s="86"/>
      <c r="Q83" s="84"/>
      <c r="R83" s="84"/>
      <c r="S83" s="84"/>
      <c r="V83" s="4"/>
      <c r="W83" s="66"/>
      <c r="X83" s="92"/>
      <c r="Y83" s="86"/>
      <c r="Z83" s="84"/>
      <c r="AA83" s="84"/>
      <c r="AB83" s="84"/>
      <c r="AE83" s="4"/>
      <c r="AF83" s="66"/>
      <c r="AG83" s="92"/>
      <c r="AH83" s="86"/>
      <c r="AI83" s="84"/>
      <c r="AJ83" s="84"/>
      <c r="AK83" s="84"/>
      <c r="AL83" s="66"/>
      <c r="AN83" s="4"/>
      <c r="AO83" s="66"/>
      <c r="AP83" s="92"/>
      <c r="AQ83" s="86"/>
      <c r="AR83" s="84"/>
      <c r="AS83" s="84"/>
      <c r="AT83" s="84"/>
    </row>
    <row r="84" spans="2:46">
      <c r="B84" s="4"/>
      <c r="C84" s="66">
        <f>DumpsterFire!$P73</f>
        <v>0</v>
      </c>
      <c r="D84" s="92">
        <f t="shared" si="94"/>
        <v>0</v>
      </c>
      <c r="E84" s="86">
        <f>INDEX('UmfrageWerte berechnung'!$A:$AL, MATCH(A$3, 'UmfrageWerte berechnung'!$A:$A, 0), MATCH($K84, 'UmfrageWerte berechnung'!$1:$1, 0))</f>
        <v>1.35</v>
      </c>
      <c r="F84" s="84">
        <f t="shared" si="95"/>
        <v>0</v>
      </c>
      <c r="G84" s="84">
        <f t="shared" si="96"/>
        <v>0</v>
      </c>
      <c r="H84" s="84">
        <f t="shared" si="97"/>
        <v>1.1206990715456036</v>
      </c>
      <c r="I84" s="93"/>
      <c r="K84" s="93" t="s">
        <v>390</v>
      </c>
      <c r="L84"/>
      <c r="M84" s="4"/>
      <c r="N84" s="66">
        <f>DumpsterFire!$P73</f>
        <v>0</v>
      </c>
      <c r="O84" s="92">
        <f t="shared" si="98"/>
        <v>0</v>
      </c>
      <c r="P84" s="86">
        <f>INDEX('UmfrageWerte berechnung'!$A:$AL, MATCH(L$3, 'UmfrageWerte berechnung'!$A:$A, 0), MATCH($K84, 'UmfrageWerte berechnung'!$1:$1, 0))</f>
        <v>1</v>
      </c>
      <c r="Q84" s="84">
        <f t="shared" si="99"/>
        <v>0</v>
      </c>
      <c r="R84" s="84">
        <f t="shared" si="100"/>
        <v>0</v>
      </c>
      <c r="S84" s="84">
        <f t="shared" si="101"/>
        <v>0.88307915758896149</v>
      </c>
      <c r="V84" s="4"/>
      <c r="W84" s="66">
        <f>DumpsterFire!$P73</f>
        <v>0</v>
      </c>
      <c r="X84" s="92">
        <f t="shared" si="102"/>
        <v>0</v>
      </c>
      <c r="Y84" s="86">
        <f>INDEX('UmfrageWerte berechnung'!$A:$AL, MATCH(U$3, 'UmfrageWerte berechnung'!$A:$A, 0), MATCH($K84, 'UmfrageWerte berechnung'!$1:$1, 0))</f>
        <v>1.1666666666666667</v>
      </c>
      <c r="Z84" s="84">
        <f t="shared" si="103"/>
        <v>0</v>
      </c>
      <c r="AA84" s="84">
        <f t="shared" si="104"/>
        <v>0</v>
      </c>
      <c r="AB84" s="84">
        <f t="shared" si="105"/>
        <v>1.0056710775047266</v>
      </c>
      <c r="AE84" s="4"/>
      <c r="AF84" s="66">
        <f>DumpsterFire!$P73</f>
        <v>0</v>
      </c>
      <c r="AG84" s="92">
        <f t="shared" si="106"/>
        <v>0</v>
      </c>
      <c r="AH84" s="86">
        <f>INDEX('UmfrageWerte berechnung'!$A:$AL, MATCH(AD$3, 'UmfrageWerte berechnung'!$A:$A, 0), MATCH($K84, 'UmfrageWerte berechnung'!$1:$1, 0))</f>
        <v>0.875</v>
      </c>
      <c r="AI84" s="84">
        <f t="shared" si="107"/>
        <v>0</v>
      </c>
      <c r="AJ84" s="84">
        <f t="shared" si="108"/>
        <v>0</v>
      </c>
      <c r="AK84" s="84">
        <f t="shared" si="109"/>
        <v>0.73362445414847177</v>
      </c>
      <c r="AL84" s="66"/>
      <c r="AN84" s="4"/>
      <c r="AO84" s="66">
        <f>DumpsterFire!$P73</f>
        <v>0</v>
      </c>
      <c r="AP84" s="92">
        <f t="shared" si="110"/>
        <v>0</v>
      </c>
      <c r="AQ84" s="86">
        <f>INDEX('UmfrageWerte berechnung'!$A:$AL, MATCH(AM$3, 'UmfrageWerte berechnung'!$A:$A, 0), MATCH($K84, 'UmfrageWerte berechnung'!$1:$1, 0))</f>
        <v>1.3125</v>
      </c>
      <c r="AR84" s="84">
        <f t="shared" si="111"/>
        <v>0</v>
      </c>
      <c r="AS84" s="84">
        <f t="shared" si="112"/>
        <v>0</v>
      </c>
      <c r="AT84" s="84">
        <f t="shared" si="113"/>
        <v>1.1207865168539326</v>
      </c>
    </row>
    <row r="85" spans="2:46">
      <c r="B85" s="4"/>
      <c r="C85" s="66">
        <f>DumpsterFire!$P74</f>
        <v>0</v>
      </c>
      <c r="D85" s="92">
        <f t="shared" si="94"/>
        <v>0</v>
      </c>
      <c r="E85" s="86">
        <f>INDEX('UmfrageWerte berechnung'!$A:$AL, MATCH(A$3, 'UmfrageWerte berechnung'!$A:$A, 0), MATCH($K85, 'UmfrageWerte berechnung'!$1:$1, 0))</f>
        <v>1.35</v>
      </c>
      <c r="F85" s="84">
        <f t="shared" si="95"/>
        <v>0</v>
      </c>
      <c r="G85" s="84">
        <f t="shared" si="96"/>
        <v>0</v>
      </c>
      <c r="H85" s="84">
        <f t="shared" si="97"/>
        <v>1.1206990715456036</v>
      </c>
      <c r="I85" s="93"/>
      <c r="K85" s="93" t="s">
        <v>390</v>
      </c>
      <c r="L85"/>
      <c r="M85" s="4"/>
      <c r="N85" s="66">
        <f>DumpsterFire!$P74</f>
        <v>0</v>
      </c>
      <c r="O85" s="92">
        <f t="shared" si="98"/>
        <v>0</v>
      </c>
      <c r="P85" s="86">
        <f>INDEX('UmfrageWerte berechnung'!$A:$AL, MATCH(L$3, 'UmfrageWerte berechnung'!$A:$A, 0), MATCH($K85, 'UmfrageWerte berechnung'!$1:$1, 0))</f>
        <v>1</v>
      </c>
      <c r="Q85" s="84">
        <f t="shared" si="99"/>
        <v>0</v>
      </c>
      <c r="R85" s="84">
        <f t="shared" si="100"/>
        <v>0</v>
      </c>
      <c r="S85" s="84">
        <f t="shared" si="101"/>
        <v>0.88307915758896149</v>
      </c>
      <c r="V85" s="4"/>
      <c r="W85" s="66">
        <f>DumpsterFire!$P74</f>
        <v>0</v>
      </c>
      <c r="X85" s="92">
        <f t="shared" si="102"/>
        <v>0</v>
      </c>
      <c r="Y85" s="86">
        <f>INDEX('UmfrageWerte berechnung'!$A:$AL, MATCH(U$3, 'UmfrageWerte berechnung'!$A:$A, 0), MATCH($K85, 'UmfrageWerte berechnung'!$1:$1, 0))</f>
        <v>1.1666666666666667</v>
      </c>
      <c r="Z85" s="84">
        <f t="shared" si="103"/>
        <v>0</v>
      </c>
      <c r="AA85" s="84">
        <f t="shared" si="104"/>
        <v>0</v>
      </c>
      <c r="AB85" s="84">
        <f t="shared" si="105"/>
        <v>1.0056710775047266</v>
      </c>
      <c r="AE85" s="4"/>
      <c r="AF85" s="66">
        <f>DumpsterFire!$P74</f>
        <v>0</v>
      </c>
      <c r="AG85" s="92">
        <f t="shared" si="106"/>
        <v>0</v>
      </c>
      <c r="AH85" s="86">
        <f>INDEX('UmfrageWerte berechnung'!$A:$AL, MATCH(AD$3, 'UmfrageWerte berechnung'!$A:$A, 0), MATCH($K85, 'UmfrageWerte berechnung'!$1:$1, 0))</f>
        <v>0.875</v>
      </c>
      <c r="AI85" s="84">
        <f t="shared" si="107"/>
        <v>0</v>
      </c>
      <c r="AJ85" s="84">
        <f t="shared" si="108"/>
        <v>0</v>
      </c>
      <c r="AK85" s="84">
        <f t="shared" si="109"/>
        <v>0.73362445414847177</v>
      </c>
      <c r="AL85" s="66"/>
      <c r="AN85" s="4"/>
      <c r="AO85" s="66">
        <f>DumpsterFire!$P74</f>
        <v>0</v>
      </c>
      <c r="AP85" s="92">
        <f t="shared" si="110"/>
        <v>0</v>
      </c>
      <c r="AQ85" s="86">
        <f>INDEX('UmfrageWerte berechnung'!$A:$AL, MATCH(AM$3, 'UmfrageWerte berechnung'!$A:$A, 0), MATCH($K85, 'UmfrageWerte berechnung'!$1:$1, 0))</f>
        <v>1.3125</v>
      </c>
      <c r="AR85" s="84">
        <f t="shared" si="111"/>
        <v>0</v>
      </c>
      <c r="AS85" s="84">
        <f t="shared" si="112"/>
        <v>0</v>
      </c>
      <c r="AT85" s="84">
        <f t="shared" si="113"/>
        <v>1.1207865168539326</v>
      </c>
    </row>
    <row r="86" spans="2:46">
      <c r="B86" s="12"/>
      <c r="C86" s="66">
        <f>DumpsterFire!$P75</f>
        <v>0</v>
      </c>
      <c r="D86" s="92">
        <f t="shared" si="94"/>
        <v>0</v>
      </c>
      <c r="E86" s="86">
        <f>INDEX('UmfrageWerte berechnung'!$A:$AL, MATCH(A$3, 'UmfrageWerte berechnung'!$A:$A, 0), MATCH($K86, 'UmfrageWerte berechnung'!$1:$1, 0))</f>
        <v>1</v>
      </c>
      <c r="F86" s="84">
        <f t="shared" si="95"/>
        <v>0</v>
      </c>
      <c r="G86" s="84">
        <f t="shared" si="96"/>
        <v>0</v>
      </c>
      <c r="H86" s="84">
        <f t="shared" si="97"/>
        <v>0.83014746040415077</v>
      </c>
      <c r="I86" s="93"/>
      <c r="K86" s="93" t="s">
        <v>377</v>
      </c>
      <c r="L86"/>
      <c r="M86" s="12"/>
      <c r="N86" s="66">
        <f>DumpsterFire!$P75</f>
        <v>0</v>
      </c>
      <c r="O86" s="92">
        <f t="shared" si="98"/>
        <v>0</v>
      </c>
      <c r="P86" s="86">
        <f>INDEX('UmfrageWerte berechnung'!$A:$AL, MATCH(L$3, 'UmfrageWerte berechnung'!$A:$A, 0), MATCH($K86, 'UmfrageWerte berechnung'!$1:$1, 0))</f>
        <v>0.875</v>
      </c>
      <c r="Q86" s="84">
        <f t="shared" si="99"/>
        <v>0</v>
      </c>
      <c r="R86" s="84">
        <f t="shared" si="100"/>
        <v>0</v>
      </c>
      <c r="S86" s="84">
        <f t="shared" si="101"/>
        <v>0.77269426289034138</v>
      </c>
      <c r="V86" s="12"/>
      <c r="W86" s="66">
        <f>DumpsterFire!$P75</f>
        <v>0</v>
      </c>
      <c r="X86" s="92">
        <f t="shared" si="102"/>
        <v>0</v>
      </c>
      <c r="Y86" s="86">
        <f>INDEX('UmfrageWerte berechnung'!$A:$AL, MATCH(U$3, 'UmfrageWerte berechnung'!$A:$A, 0), MATCH($K86, 'UmfrageWerte berechnung'!$1:$1, 0))</f>
        <v>1.1666666666666667</v>
      </c>
      <c r="Z86" s="84">
        <f t="shared" si="103"/>
        <v>0</v>
      </c>
      <c r="AA86" s="84">
        <f t="shared" si="104"/>
        <v>0</v>
      </c>
      <c r="AB86" s="84">
        <f t="shared" si="105"/>
        <v>1.0056710775047266</v>
      </c>
      <c r="AE86" s="12"/>
      <c r="AF86" s="66">
        <f>DumpsterFire!$P75</f>
        <v>0</v>
      </c>
      <c r="AG86" s="92">
        <f t="shared" si="106"/>
        <v>0</v>
      </c>
      <c r="AH86" s="86">
        <f>INDEX('UmfrageWerte berechnung'!$A:$AL, MATCH(AD$3, 'UmfrageWerte berechnung'!$A:$A, 0), MATCH($K86, 'UmfrageWerte berechnung'!$1:$1, 0))</f>
        <v>1.375</v>
      </c>
      <c r="AI86" s="84">
        <f t="shared" si="107"/>
        <v>0</v>
      </c>
      <c r="AJ86" s="84">
        <f t="shared" si="108"/>
        <v>0</v>
      </c>
      <c r="AK86" s="84">
        <f t="shared" si="109"/>
        <v>1.1528384279475985</v>
      </c>
      <c r="AL86" s="66"/>
      <c r="AN86" s="12"/>
      <c r="AO86" s="66">
        <f>DumpsterFire!$P75</f>
        <v>0</v>
      </c>
      <c r="AP86" s="92">
        <f t="shared" si="110"/>
        <v>0</v>
      </c>
      <c r="AQ86" s="86">
        <f>INDEX('UmfrageWerte berechnung'!$A:$AL, MATCH(AM$3, 'UmfrageWerte berechnung'!$A:$A, 0), MATCH($K86, 'UmfrageWerte berechnung'!$1:$1, 0))</f>
        <v>1.125</v>
      </c>
      <c r="AR86" s="84">
        <f t="shared" si="111"/>
        <v>0</v>
      </c>
      <c r="AS86" s="84">
        <f t="shared" si="112"/>
        <v>0</v>
      </c>
      <c r="AT86" s="84">
        <f t="shared" si="113"/>
        <v>0.9606741573033708</v>
      </c>
    </row>
    <row r="87" spans="2:46">
      <c r="B87" s="12"/>
      <c r="C87" s="66">
        <f>DumpsterFire!$P76</f>
        <v>0</v>
      </c>
      <c r="D87" s="92">
        <f t="shared" si="94"/>
        <v>0</v>
      </c>
      <c r="E87" s="86">
        <f>INDEX('UmfrageWerte berechnung'!$A:$AL, MATCH(A$3, 'UmfrageWerte berechnung'!$A:$A, 0), MATCH($K87, 'UmfrageWerte berechnung'!$1:$1, 0))</f>
        <v>1</v>
      </c>
      <c r="F87" s="84">
        <f t="shared" si="95"/>
        <v>0</v>
      </c>
      <c r="G87" s="84">
        <f t="shared" si="96"/>
        <v>0</v>
      </c>
      <c r="H87" s="84">
        <f t="shared" si="97"/>
        <v>0.83014746040415077</v>
      </c>
      <c r="I87" s="93"/>
      <c r="K87" s="93" t="s">
        <v>377</v>
      </c>
      <c r="L87"/>
      <c r="M87" s="12"/>
      <c r="N87" s="66">
        <f>DumpsterFire!$P76</f>
        <v>0</v>
      </c>
      <c r="O87" s="92">
        <f t="shared" si="98"/>
        <v>0</v>
      </c>
      <c r="P87" s="86">
        <f>INDEX('UmfrageWerte berechnung'!$A:$AL, MATCH(L$3, 'UmfrageWerte berechnung'!$A:$A, 0), MATCH($K87, 'UmfrageWerte berechnung'!$1:$1, 0))</f>
        <v>0.875</v>
      </c>
      <c r="Q87" s="84">
        <f t="shared" si="99"/>
        <v>0</v>
      </c>
      <c r="R87" s="84">
        <f t="shared" si="100"/>
        <v>0</v>
      </c>
      <c r="S87" s="84">
        <f t="shared" si="101"/>
        <v>0.77269426289034138</v>
      </c>
      <c r="V87" s="12"/>
      <c r="W87" s="66">
        <f>DumpsterFire!$P76</f>
        <v>0</v>
      </c>
      <c r="X87" s="92">
        <f t="shared" si="102"/>
        <v>0</v>
      </c>
      <c r="Y87" s="86">
        <f>INDEX('UmfrageWerte berechnung'!$A:$AL, MATCH(U$3, 'UmfrageWerte berechnung'!$A:$A, 0), MATCH($K87, 'UmfrageWerte berechnung'!$1:$1, 0))</f>
        <v>1.1666666666666667</v>
      </c>
      <c r="Z87" s="84">
        <f t="shared" si="103"/>
        <v>0</v>
      </c>
      <c r="AA87" s="84">
        <f t="shared" si="104"/>
        <v>0</v>
      </c>
      <c r="AB87" s="84">
        <f t="shared" si="105"/>
        <v>1.0056710775047266</v>
      </c>
      <c r="AE87" s="12"/>
      <c r="AF87" s="66">
        <f>DumpsterFire!$P76</f>
        <v>0</v>
      </c>
      <c r="AG87" s="92">
        <f t="shared" si="106"/>
        <v>0</v>
      </c>
      <c r="AH87" s="86">
        <f>INDEX('UmfrageWerte berechnung'!$A:$AL, MATCH(AD$3, 'UmfrageWerte berechnung'!$A:$A, 0), MATCH($K87, 'UmfrageWerte berechnung'!$1:$1, 0))</f>
        <v>1.375</v>
      </c>
      <c r="AI87" s="84">
        <f t="shared" si="107"/>
        <v>0</v>
      </c>
      <c r="AJ87" s="84">
        <f t="shared" si="108"/>
        <v>0</v>
      </c>
      <c r="AK87" s="84">
        <f t="shared" si="109"/>
        <v>1.1528384279475985</v>
      </c>
      <c r="AL87" s="66"/>
      <c r="AN87" s="12"/>
      <c r="AO87" s="66">
        <f>DumpsterFire!$P76</f>
        <v>0</v>
      </c>
      <c r="AP87" s="92">
        <f t="shared" si="110"/>
        <v>0</v>
      </c>
      <c r="AQ87" s="86">
        <f>INDEX('UmfrageWerte berechnung'!$A:$AL, MATCH(AM$3, 'UmfrageWerte berechnung'!$A:$A, 0), MATCH($K87, 'UmfrageWerte berechnung'!$1:$1, 0))</f>
        <v>1.125</v>
      </c>
      <c r="AR87" s="84">
        <f t="shared" si="111"/>
        <v>0</v>
      </c>
      <c r="AS87" s="84">
        <f t="shared" si="112"/>
        <v>0</v>
      </c>
      <c r="AT87" s="84">
        <f t="shared" si="113"/>
        <v>0.9606741573033708</v>
      </c>
    </row>
    <row r="88" spans="2:46">
      <c r="B88" s="12"/>
      <c r="C88" s="66">
        <f>DumpsterFire!$P77</f>
        <v>0</v>
      </c>
      <c r="D88" s="92">
        <f t="shared" si="94"/>
        <v>0</v>
      </c>
      <c r="E88" s="86">
        <f>INDEX('UmfrageWerte berechnung'!$A:$AL, MATCH(A$3, 'UmfrageWerte berechnung'!$A:$A, 0), MATCH($K88, 'UmfrageWerte berechnung'!$1:$1, 0))</f>
        <v>1</v>
      </c>
      <c r="F88" s="84">
        <f t="shared" si="95"/>
        <v>0</v>
      </c>
      <c r="G88" s="84">
        <f t="shared" si="96"/>
        <v>0</v>
      </c>
      <c r="H88" s="84">
        <f t="shared" si="97"/>
        <v>0.83014746040415077</v>
      </c>
      <c r="I88" s="93"/>
      <c r="K88" s="93" t="s">
        <v>377</v>
      </c>
      <c r="L88"/>
      <c r="M88" s="12"/>
      <c r="N88" s="66">
        <f>DumpsterFire!$P77</f>
        <v>0</v>
      </c>
      <c r="O88" s="92">
        <f t="shared" si="98"/>
        <v>0</v>
      </c>
      <c r="P88" s="86">
        <f>INDEX('UmfrageWerte berechnung'!$A:$AL, MATCH(L$3, 'UmfrageWerte berechnung'!$A:$A, 0), MATCH($K88, 'UmfrageWerte berechnung'!$1:$1, 0))</f>
        <v>0.875</v>
      </c>
      <c r="Q88" s="84">
        <f t="shared" si="99"/>
        <v>0</v>
      </c>
      <c r="R88" s="84">
        <f t="shared" si="100"/>
        <v>0</v>
      </c>
      <c r="S88" s="84">
        <f t="shared" si="101"/>
        <v>0.77269426289034138</v>
      </c>
      <c r="V88" s="12"/>
      <c r="W88" s="66">
        <f>DumpsterFire!$P77</f>
        <v>0</v>
      </c>
      <c r="X88" s="92">
        <f t="shared" si="102"/>
        <v>0</v>
      </c>
      <c r="Y88" s="86">
        <f>INDEX('UmfrageWerte berechnung'!$A:$AL, MATCH(U$3, 'UmfrageWerte berechnung'!$A:$A, 0), MATCH($K88, 'UmfrageWerte berechnung'!$1:$1, 0))</f>
        <v>1.1666666666666667</v>
      </c>
      <c r="Z88" s="84">
        <f t="shared" si="103"/>
        <v>0</v>
      </c>
      <c r="AA88" s="84">
        <f t="shared" si="104"/>
        <v>0</v>
      </c>
      <c r="AB88" s="84">
        <f t="shared" si="105"/>
        <v>1.0056710775047266</v>
      </c>
      <c r="AE88" s="12"/>
      <c r="AF88" s="66">
        <f>DumpsterFire!$P77</f>
        <v>0</v>
      </c>
      <c r="AG88" s="92">
        <f t="shared" si="106"/>
        <v>0</v>
      </c>
      <c r="AH88" s="86">
        <f>INDEX('UmfrageWerte berechnung'!$A:$AL, MATCH(AD$3, 'UmfrageWerte berechnung'!$A:$A, 0), MATCH($K88, 'UmfrageWerte berechnung'!$1:$1, 0))</f>
        <v>1.375</v>
      </c>
      <c r="AI88" s="84">
        <f t="shared" si="107"/>
        <v>0</v>
      </c>
      <c r="AJ88" s="84">
        <f t="shared" si="108"/>
        <v>0</v>
      </c>
      <c r="AK88" s="84">
        <f t="shared" si="109"/>
        <v>1.1528384279475985</v>
      </c>
      <c r="AL88" s="66"/>
      <c r="AN88" s="12"/>
      <c r="AO88" s="66">
        <f>DumpsterFire!$P77</f>
        <v>0</v>
      </c>
      <c r="AP88" s="92">
        <f t="shared" si="110"/>
        <v>0</v>
      </c>
      <c r="AQ88" s="86">
        <f>INDEX('UmfrageWerte berechnung'!$A:$AL, MATCH(AM$3, 'UmfrageWerte berechnung'!$A:$A, 0), MATCH($K88, 'UmfrageWerte berechnung'!$1:$1, 0))</f>
        <v>1.125</v>
      </c>
      <c r="AR88" s="84">
        <f t="shared" si="111"/>
        <v>0</v>
      </c>
      <c r="AS88" s="84">
        <f t="shared" si="112"/>
        <v>0</v>
      </c>
      <c r="AT88" s="84">
        <f t="shared" si="113"/>
        <v>0.9606741573033708</v>
      </c>
    </row>
    <row r="89" spans="2:46">
      <c r="B89" s="6"/>
      <c r="C89" s="66">
        <f>DumpsterFire!$P78</f>
        <v>0</v>
      </c>
      <c r="D89" s="92">
        <f t="shared" si="94"/>
        <v>0</v>
      </c>
      <c r="E89" s="86">
        <f>INDEX('UmfrageWerte berechnung'!$A:$AL, MATCH(A$3, 'UmfrageWerte berechnung'!$A:$A, 0), MATCH($K89, 'UmfrageWerte berechnung'!$1:$1, 0))</f>
        <v>1.4</v>
      </c>
      <c r="F89" s="84">
        <f t="shared" si="95"/>
        <v>0</v>
      </c>
      <c r="G89" s="84">
        <f t="shared" si="96"/>
        <v>0</v>
      </c>
      <c r="H89" s="84">
        <f t="shared" si="97"/>
        <v>1.1622064445658109</v>
      </c>
      <c r="I89" s="93"/>
      <c r="K89" s="93" t="s">
        <v>391</v>
      </c>
      <c r="L89"/>
      <c r="M89" s="6"/>
      <c r="N89" s="66">
        <f>DumpsterFire!$P78</f>
        <v>0</v>
      </c>
      <c r="O89" s="92">
        <f t="shared" si="98"/>
        <v>0</v>
      </c>
      <c r="P89" s="86">
        <f>INDEX('UmfrageWerte berechnung'!$A:$AL, MATCH(L$3, 'UmfrageWerte berechnung'!$A:$A, 0), MATCH($K89, 'UmfrageWerte berechnung'!$1:$1, 0))</f>
        <v>1.125</v>
      </c>
      <c r="Q89" s="84">
        <f t="shared" si="99"/>
        <v>0</v>
      </c>
      <c r="R89" s="84">
        <f t="shared" si="100"/>
        <v>0</v>
      </c>
      <c r="S89" s="84">
        <f t="shared" si="101"/>
        <v>0.99346405228758172</v>
      </c>
      <c r="V89" s="6"/>
      <c r="W89" s="66">
        <f>DumpsterFire!$P78</f>
        <v>0</v>
      </c>
      <c r="X89" s="92">
        <f t="shared" si="102"/>
        <v>0</v>
      </c>
      <c r="Y89" s="86">
        <f>INDEX('UmfrageWerte berechnung'!$A:$AL, MATCH(U$3, 'UmfrageWerte berechnung'!$A:$A, 0), MATCH($K89, 'UmfrageWerte berechnung'!$1:$1, 0))</f>
        <v>1.3333333333333333</v>
      </c>
      <c r="Z89" s="84">
        <f t="shared" si="103"/>
        <v>0</v>
      </c>
      <c r="AA89" s="84">
        <f t="shared" si="104"/>
        <v>0</v>
      </c>
      <c r="AB89" s="84">
        <f t="shared" si="105"/>
        <v>1.1493383742911161</v>
      </c>
      <c r="AE89" s="6"/>
      <c r="AF89" s="66">
        <f>DumpsterFire!$P78</f>
        <v>0</v>
      </c>
      <c r="AG89" s="92">
        <f t="shared" si="106"/>
        <v>0</v>
      </c>
      <c r="AH89" s="86">
        <f>INDEX('UmfrageWerte berechnung'!$A:$AL, MATCH(AD$3, 'UmfrageWerte berechnung'!$A:$A, 0), MATCH($K89, 'UmfrageWerte berechnung'!$1:$1, 0))</f>
        <v>1.5</v>
      </c>
      <c r="AI89" s="84">
        <f t="shared" si="107"/>
        <v>0</v>
      </c>
      <c r="AJ89" s="84">
        <f t="shared" si="108"/>
        <v>0</v>
      </c>
      <c r="AK89" s="84">
        <f t="shared" si="109"/>
        <v>1.2576419213973802</v>
      </c>
      <c r="AL89" s="66"/>
      <c r="AN89" s="6"/>
      <c r="AO89" s="66">
        <f>DumpsterFire!$P78</f>
        <v>0</v>
      </c>
      <c r="AP89" s="92">
        <f t="shared" si="110"/>
        <v>0</v>
      </c>
      <c r="AQ89" s="86">
        <f>INDEX('UmfrageWerte berechnung'!$A:$AL, MATCH(AM$3, 'UmfrageWerte berechnung'!$A:$A, 0), MATCH($K89, 'UmfrageWerte berechnung'!$1:$1, 0))</f>
        <v>1.3125</v>
      </c>
      <c r="AR89" s="84">
        <f t="shared" si="111"/>
        <v>0</v>
      </c>
      <c r="AS89" s="84">
        <f t="shared" si="112"/>
        <v>0</v>
      </c>
      <c r="AT89" s="84">
        <f t="shared" si="113"/>
        <v>1.1207865168539326</v>
      </c>
    </row>
    <row r="90" spans="2:46">
      <c r="B90" s="6"/>
      <c r="C90" s="66">
        <f>DumpsterFire!$P79</f>
        <v>0</v>
      </c>
      <c r="D90" s="92">
        <f t="shared" si="94"/>
        <v>0</v>
      </c>
      <c r="E90" s="86">
        <f>INDEX('UmfrageWerte berechnung'!$A:$AL, MATCH(A$3, 'UmfrageWerte berechnung'!$A:$A, 0), MATCH($K90, 'UmfrageWerte berechnung'!$1:$1, 0))</f>
        <v>1.4</v>
      </c>
      <c r="F90" s="84">
        <f t="shared" si="95"/>
        <v>0</v>
      </c>
      <c r="G90" s="84">
        <f t="shared" si="96"/>
        <v>0</v>
      </c>
      <c r="H90" s="84">
        <f t="shared" si="97"/>
        <v>1.1622064445658109</v>
      </c>
      <c r="I90" s="93"/>
      <c r="K90" s="93" t="s">
        <v>391</v>
      </c>
      <c r="L90"/>
      <c r="M90" s="6"/>
      <c r="N90" s="66">
        <f>DumpsterFire!$P79</f>
        <v>0</v>
      </c>
      <c r="O90" s="92">
        <f t="shared" si="98"/>
        <v>0</v>
      </c>
      <c r="P90" s="86">
        <f>INDEX('UmfrageWerte berechnung'!$A:$AL, MATCH(L$3, 'UmfrageWerte berechnung'!$A:$A, 0), MATCH($K90, 'UmfrageWerte berechnung'!$1:$1, 0))</f>
        <v>1.125</v>
      </c>
      <c r="Q90" s="84">
        <f t="shared" si="99"/>
        <v>0</v>
      </c>
      <c r="R90" s="84">
        <f t="shared" si="100"/>
        <v>0</v>
      </c>
      <c r="S90" s="84">
        <f t="shared" si="101"/>
        <v>0.99346405228758172</v>
      </c>
      <c r="V90" s="6"/>
      <c r="W90" s="66">
        <f>DumpsterFire!$P79</f>
        <v>0</v>
      </c>
      <c r="X90" s="92">
        <f t="shared" si="102"/>
        <v>0</v>
      </c>
      <c r="Y90" s="86">
        <f>INDEX('UmfrageWerte berechnung'!$A:$AL, MATCH(U$3, 'UmfrageWerte berechnung'!$A:$A, 0), MATCH($K90, 'UmfrageWerte berechnung'!$1:$1, 0))</f>
        <v>1.3333333333333333</v>
      </c>
      <c r="Z90" s="84">
        <f t="shared" si="103"/>
        <v>0</v>
      </c>
      <c r="AA90" s="84">
        <f t="shared" si="104"/>
        <v>0</v>
      </c>
      <c r="AB90" s="84">
        <f t="shared" si="105"/>
        <v>1.1493383742911161</v>
      </c>
      <c r="AE90" s="6"/>
      <c r="AF90" s="66">
        <f>DumpsterFire!$P79</f>
        <v>0</v>
      </c>
      <c r="AG90" s="92">
        <f t="shared" si="106"/>
        <v>0</v>
      </c>
      <c r="AH90" s="86">
        <f>INDEX('UmfrageWerte berechnung'!$A:$AL, MATCH(AD$3, 'UmfrageWerte berechnung'!$A:$A, 0), MATCH($K90, 'UmfrageWerte berechnung'!$1:$1, 0))</f>
        <v>1.5</v>
      </c>
      <c r="AI90" s="84">
        <f t="shared" si="107"/>
        <v>0</v>
      </c>
      <c r="AJ90" s="84">
        <f t="shared" si="108"/>
        <v>0</v>
      </c>
      <c r="AK90" s="84">
        <f t="shared" si="109"/>
        <v>1.2576419213973802</v>
      </c>
      <c r="AL90" s="66"/>
      <c r="AN90" s="6"/>
      <c r="AO90" s="66">
        <f>DumpsterFire!$P79</f>
        <v>0</v>
      </c>
      <c r="AP90" s="92">
        <f t="shared" si="110"/>
        <v>0</v>
      </c>
      <c r="AQ90" s="86">
        <f>INDEX('UmfrageWerte berechnung'!$A:$AL, MATCH(AM$3, 'UmfrageWerte berechnung'!$A:$A, 0), MATCH($K90, 'UmfrageWerte berechnung'!$1:$1, 0))</f>
        <v>1.3125</v>
      </c>
      <c r="AR90" s="84">
        <f t="shared" si="111"/>
        <v>0</v>
      </c>
      <c r="AS90" s="84">
        <f t="shared" si="112"/>
        <v>0</v>
      </c>
      <c r="AT90" s="84">
        <f t="shared" si="113"/>
        <v>1.1207865168539326</v>
      </c>
    </row>
    <row r="91" spans="2:46">
      <c r="B91" s="6"/>
      <c r="C91" s="66">
        <f>DumpsterFire!$P80</f>
        <v>0</v>
      </c>
      <c r="D91" s="92">
        <f t="shared" si="94"/>
        <v>0</v>
      </c>
      <c r="E91" s="86">
        <f>INDEX('UmfrageWerte berechnung'!$A:$AL, MATCH(A$3, 'UmfrageWerte berechnung'!$A:$A, 0), MATCH($K91, 'UmfrageWerte berechnung'!$1:$1, 0))</f>
        <v>1.4</v>
      </c>
      <c r="F91" s="84">
        <f t="shared" si="95"/>
        <v>0</v>
      </c>
      <c r="G91" s="84">
        <f t="shared" si="96"/>
        <v>0</v>
      </c>
      <c r="H91" s="84">
        <f t="shared" si="97"/>
        <v>1.1622064445658109</v>
      </c>
      <c r="I91" s="93"/>
      <c r="K91" s="93" t="s">
        <v>391</v>
      </c>
      <c r="L91"/>
      <c r="M91" s="6"/>
      <c r="N91" s="66">
        <f>DumpsterFire!$P80</f>
        <v>0</v>
      </c>
      <c r="O91" s="92">
        <f t="shared" si="98"/>
        <v>0</v>
      </c>
      <c r="P91" s="86">
        <f>INDEX('UmfrageWerte berechnung'!$A:$AL, MATCH(L$3, 'UmfrageWerte berechnung'!$A:$A, 0), MATCH($K91, 'UmfrageWerte berechnung'!$1:$1, 0))</f>
        <v>1.125</v>
      </c>
      <c r="Q91" s="84">
        <f t="shared" si="99"/>
        <v>0</v>
      </c>
      <c r="R91" s="84">
        <f t="shared" si="100"/>
        <v>0</v>
      </c>
      <c r="S91" s="84">
        <f t="shared" si="101"/>
        <v>0.99346405228758172</v>
      </c>
      <c r="V91" s="6"/>
      <c r="W91" s="66">
        <f>DumpsterFire!$P80</f>
        <v>0</v>
      </c>
      <c r="X91" s="92">
        <f t="shared" si="102"/>
        <v>0</v>
      </c>
      <c r="Y91" s="86">
        <f>INDEX('UmfrageWerte berechnung'!$A:$AL, MATCH(U$3, 'UmfrageWerte berechnung'!$A:$A, 0), MATCH($K91, 'UmfrageWerte berechnung'!$1:$1, 0))</f>
        <v>1.3333333333333333</v>
      </c>
      <c r="Z91" s="84">
        <f t="shared" si="103"/>
        <v>0</v>
      </c>
      <c r="AA91" s="84">
        <f t="shared" si="104"/>
        <v>0</v>
      </c>
      <c r="AB91" s="84">
        <f t="shared" si="105"/>
        <v>1.1493383742911161</v>
      </c>
      <c r="AE91" s="6"/>
      <c r="AF91" s="66">
        <f>DumpsterFire!$P80</f>
        <v>0</v>
      </c>
      <c r="AG91" s="92">
        <f t="shared" si="106"/>
        <v>0</v>
      </c>
      <c r="AH91" s="86">
        <f>INDEX('UmfrageWerte berechnung'!$A:$AL, MATCH(AD$3, 'UmfrageWerte berechnung'!$A:$A, 0), MATCH($K91, 'UmfrageWerte berechnung'!$1:$1, 0))</f>
        <v>1.5</v>
      </c>
      <c r="AI91" s="84">
        <f t="shared" si="107"/>
        <v>0</v>
      </c>
      <c r="AJ91" s="84">
        <f t="shared" si="108"/>
        <v>0</v>
      </c>
      <c r="AK91" s="84">
        <f t="shared" si="109"/>
        <v>1.2576419213973802</v>
      </c>
      <c r="AL91" s="66"/>
      <c r="AN91" s="6"/>
      <c r="AO91" s="66">
        <f>DumpsterFire!$P80</f>
        <v>0</v>
      </c>
      <c r="AP91" s="92">
        <f t="shared" si="110"/>
        <v>0</v>
      </c>
      <c r="AQ91" s="86">
        <f>INDEX('UmfrageWerte berechnung'!$A:$AL, MATCH(AM$3, 'UmfrageWerte berechnung'!$A:$A, 0), MATCH($K91, 'UmfrageWerte berechnung'!$1:$1, 0))</f>
        <v>1.3125</v>
      </c>
      <c r="AR91" s="84">
        <f t="shared" si="111"/>
        <v>0</v>
      </c>
      <c r="AS91" s="84">
        <f t="shared" si="112"/>
        <v>0</v>
      </c>
      <c r="AT91" s="84">
        <f t="shared" si="113"/>
        <v>1.1207865168539326</v>
      </c>
    </row>
    <row r="92" spans="2:46">
      <c r="B92" s="21"/>
      <c r="C92" s="66">
        <f>DumpsterFire!$P81</f>
        <v>3</v>
      </c>
      <c r="D92" s="92">
        <f t="shared" si="94"/>
        <v>3.3620972146368109</v>
      </c>
      <c r="E92" s="86">
        <f>INDEX('UmfrageWerte berechnung'!$A:$AL, MATCH(A$3, 'UmfrageWerte berechnung'!$A:$A, 0), MATCH($K92, 'UmfrageWerte berechnung'!$1:$1, 0))</f>
        <v>1.35</v>
      </c>
      <c r="F92" s="84">
        <f t="shared" si="95"/>
        <v>5.4675000000000011</v>
      </c>
      <c r="G92" s="84">
        <f t="shared" si="96"/>
        <v>4.0500000000000007</v>
      </c>
      <c r="H92" s="84">
        <f t="shared" si="97"/>
        <v>1.1206990715456036</v>
      </c>
      <c r="I92" s="93"/>
      <c r="K92" s="93" t="s">
        <v>379</v>
      </c>
      <c r="L92"/>
      <c r="M92" s="21"/>
      <c r="N92" s="66">
        <f>DumpsterFire!$P81</f>
        <v>3</v>
      </c>
      <c r="O92" s="92">
        <f t="shared" si="98"/>
        <v>3.6427015250544663</v>
      </c>
      <c r="P92" s="86">
        <f>INDEX('UmfrageWerte berechnung'!$A:$AL, MATCH(L$3, 'UmfrageWerte berechnung'!$A:$A, 0), MATCH($K92, 'UmfrageWerte berechnung'!$1:$1, 0))</f>
        <v>1.375</v>
      </c>
      <c r="Q92" s="84">
        <f t="shared" si="99"/>
        <v>5.671875</v>
      </c>
      <c r="R92" s="84">
        <f t="shared" si="100"/>
        <v>4.125</v>
      </c>
      <c r="S92" s="84">
        <f t="shared" si="101"/>
        <v>1.2142338416848222</v>
      </c>
      <c r="V92" s="21"/>
      <c r="W92" s="66">
        <f>DumpsterFire!$P81</f>
        <v>3</v>
      </c>
      <c r="X92" s="92">
        <f t="shared" si="102"/>
        <v>3.4480151228733482</v>
      </c>
      <c r="Y92" s="86">
        <f>INDEX('UmfrageWerte berechnung'!$A:$AL, MATCH(U$3, 'UmfrageWerte berechnung'!$A:$A, 0), MATCH($K92, 'UmfrageWerte berechnung'!$1:$1, 0))</f>
        <v>1.3333333333333333</v>
      </c>
      <c r="Z92" s="84">
        <f t="shared" si="103"/>
        <v>5.333333333333333</v>
      </c>
      <c r="AA92" s="84">
        <f t="shared" si="104"/>
        <v>4</v>
      </c>
      <c r="AB92" s="84">
        <f t="shared" si="105"/>
        <v>1.1493383742911161</v>
      </c>
      <c r="AE92" s="21"/>
      <c r="AF92" s="66">
        <f>DumpsterFire!$P81</f>
        <v>3</v>
      </c>
      <c r="AG92" s="92">
        <f t="shared" si="106"/>
        <v>3.3537117903930138</v>
      </c>
      <c r="AH92" s="86">
        <f>INDEX('UmfrageWerte berechnung'!$A:$AL, MATCH(AD$3, 'UmfrageWerte berechnung'!$A:$A, 0), MATCH($K92, 'UmfrageWerte berechnung'!$1:$1, 0))</f>
        <v>1.3333333333333333</v>
      </c>
      <c r="AI92" s="84">
        <f t="shared" si="107"/>
        <v>5.333333333333333</v>
      </c>
      <c r="AJ92" s="84">
        <f t="shared" si="108"/>
        <v>4</v>
      </c>
      <c r="AK92" s="84">
        <f t="shared" si="109"/>
        <v>1.1179039301310045</v>
      </c>
      <c r="AL92" s="66"/>
      <c r="AN92" s="21"/>
      <c r="AO92" s="66">
        <f>DumpsterFire!$P81</f>
        <v>3</v>
      </c>
      <c r="AP92" s="92">
        <f t="shared" si="110"/>
        <v>3.6825842696629212</v>
      </c>
      <c r="AQ92" s="86">
        <f>INDEX('UmfrageWerte berechnung'!$A:$AL, MATCH(AM$3, 'UmfrageWerte berechnung'!$A:$A, 0), MATCH($K92, 'UmfrageWerte berechnung'!$1:$1, 0))</f>
        <v>1.4375</v>
      </c>
      <c r="AR92" s="84">
        <f t="shared" si="111"/>
        <v>6.19921875</v>
      </c>
      <c r="AS92" s="84">
        <f t="shared" si="112"/>
        <v>4.3125</v>
      </c>
      <c r="AT92" s="84">
        <f t="shared" si="113"/>
        <v>1.2275280898876404</v>
      </c>
    </row>
    <row r="93" spans="2:46">
      <c r="B93" s="21"/>
      <c r="C93" s="66">
        <f>DumpsterFire!$P82</f>
        <v>0</v>
      </c>
      <c r="D93" s="92">
        <f t="shared" si="94"/>
        <v>0</v>
      </c>
      <c r="E93" s="86">
        <f>INDEX('UmfrageWerte berechnung'!$A:$AL, MATCH(A$3, 'UmfrageWerte berechnung'!$A:$A, 0), MATCH($K93, 'UmfrageWerte berechnung'!$1:$1, 0))</f>
        <v>1.35</v>
      </c>
      <c r="F93" s="84">
        <f t="shared" si="95"/>
        <v>0</v>
      </c>
      <c r="G93" s="84">
        <f t="shared" si="96"/>
        <v>0</v>
      </c>
      <c r="H93" s="84">
        <f t="shared" si="97"/>
        <v>1.1206990715456036</v>
      </c>
      <c r="I93" s="93"/>
      <c r="K93" s="93" t="s">
        <v>379</v>
      </c>
      <c r="L93"/>
      <c r="M93" s="21"/>
      <c r="N93" s="66">
        <f>DumpsterFire!$P82</f>
        <v>0</v>
      </c>
      <c r="O93" s="92">
        <f t="shared" si="98"/>
        <v>0</v>
      </c>
      <c r="P93" s="86">
        <f>INDEX('UmfrageWerte berechnung'!$A:$AL, MATCH(L$3, 'UmfrageWerte berechnung'!$A:$A, 0), MATCH($K93, 'UmfrageWerte berechnung'!$1:$1, 0))</f>
        <v>1.375</v>
      </c>
      <c r="Q93" s="84">
        <f t="shared" si="99"/>
        <v>0</v>
      </c>
      <c r="R93" s="84">
        <f t="shared" si="100"/>
        <v>0</v>
      </c>
      <c r="S93" s="84">
        <f t="shared" si="101"/>
        <v>1.2142338416848222</v>
      </c>
      <c r="V93" s="21"/>
      <c r="W93" s="66">
        <f>DumpsterFire!$P82</f>
        <v>0</v>
      </c>
      <c r="X93" s="92">
        <f t="shared" si="102"/>
        <v>0</v>
      </c>
      <c r="Y93" s="86">
        <f>INDEX('UmfrageWerte berechnung'!$A:$AL, MATCH(U$3, 'UmfrageWerte berechnung'!$A:$A, 0), MATCH($K93, 'UmfrageWerte berechnung'!$1:$1, 0))</f>
        <v>1.3333333333333333</v>
      </c>
      <c r="Z93" s="84">
        <f t="shared" si="103"/>
        <v>0</v>
      </c>
      <c r="AA93" s="84">
        <f t="shared" si="104"/>
        <v>0</v>
      </c>
      <c r="AB93" s="84">
        <f t="shared" si="105"/>
        <v>1.1493383742911161</v>
      </c>
      <c r="AE93" s="21"/>
      <c r="AF93" s="66">
        <f>DumpsterFire!$P82</f>
        <v>0</v>
      </c>
      <c r="AG93" s="92">
        <f t="shared" si="106"/>
        <v>0</v>
      </c>
      <c r="AH93" s="86">
        <f>INDEX('UmfrageWerte berechnung'!$A:$AL, MATCH(AD$3, 'UmfrageWerte berechnung'!$A:$A, 0), MATCH($K93, 'UmfrageWerte berechnung'!$1:$1, 0))</f>
        <v>1.3333333333333333</v>
      </c>
      <c r="AI93" s="84">
        <f t="shared" si="107"/>
        <v>0</v>
      </c>
      <c r="AJ93" s="84">
        <f t="shared" si="108"/>
        <v>0</v>
      </c>
      <c r="AK93" s="84">
        <f t="shared" si="109"/>
        <v>1.1179039301310045</v>
      </c>
      <c r="AL93" s="66"/>
      <c r="AN93" s="21"/>
      <c r="AO93" s="66">
        <f>DumpsterFire!$P82</f>
        <v>0</v>
      </c>
      <c r="AP93" s="92">
        <f t="shared" si="110"/>
        <v>0</v>
      </c>
      <c r="AQ93" s="86">
        <f>INDEX('UmfrageWerte berechnung'!$A:$AL, MATCH(AM$3, 'UmfrageWerte berechnung'!$A:$A, 0), MATCH($K93, 'UmfrageWerte berechnung'!$1:$1, 0))</f>
        <v>1.4375</v>
      </c>
      <c r="AR93" s="84">
        <f t="shared" si="111"/>
        <v>0</v>
      </c>
      <c r="AS93" s="84">
        <f t="shared" si="112"/>
        <v>0</v>
      </c>
      <c r="AT93" s="84">
        <f t="shared" si="113"/>
        <v>1.2275280898876404</v>
      </c>
    </row>
    <row r="94" spans="2:46">
      <c r="B94" s="21"/>
      <c r="C94" s="66">
        <f>DumpsterFire!$P83</f>
        <v>0</v>
      </c>
      <c r="D94" s="92">
        <f t="shared" si="94"/>
        <v>0</v>
      </c>
      <c r="E94" s="86">
        <f>INDEX('UmfrageWerte berechnung'!$A:$AL, MATCH(A$3, 'UmfrageWerte berechnung'!$A:$A, 0), MATCH($K94, 'UmfrageWerte berechnung'!$1:$1, 0))</f>
        <v>1.35</v>
      </c>
      <c r="F94" s="84">
        <f t="shared" si="95"/>
        <v>0</v>
      </c>
      <c r="G94" s="84">
        <f t="shared" si="96"/>
        <v>0</v>
      </c>
      <c r="H94" s="84">
        <f t="shared" si="97"/>
        <v>1.1206990715456036</v>
      </c>
      <c r="I94" s="93"/>
      <c r="K94" s="93" t="s">
        <v>379</v>
      </c>
      <c r="L94"/>
      <c r="M94" s="21"/>
      <c r="N94" s="66">
        <f>DumpsterFire!$P83</f>
        <v>0</v>
      </c>
      <c r="O94" s="92">
        <f t="shared" si="98"/>
        <v>0</v>
      </c>
      <c r="P94" s="86">
        <f>INDEX('UmfrageWerte berechnung'!$A:$AL, MATCH(L$3, 'UmfrageWerte berechnung'!$A:$A, 0), MATCH($K94, 'UmfrageWerte berechnung'!$1:$1, 0))</f>
        <v>1.375</v>
      </c>
      <c r="Q94" s="84">
        <f t="shared" si="99"/>
        <v>0</v>
      </c>
      <c r="R94" s="84">
        <f t="shared" si="100"/>
        <v>0</v>
      </c>
      <c r="S94" s="84">
        <f t="shared" si="101"/>
        <v>1.2142338416848222</v>
      </c>
      <c r="V94" s="21"/>
      <c r="W94" s="66">
        <f>DumpsterFire!$P83</f>
        <v>0</v>
      </c>
      <c r="X94" s="92">
        <f t="shared" si="102"/>
        <v>0</v>
      </c>
      <c r="Y94" s="86">
        <f>INDEX('UmfrageWerte berechnung'!$A:$AL, MATCH(U$3, 'UmfrageWerte berechnung'!$A:$A, 0), MATCH($K94, 'UmfrageWerte berechnung'!$1:$1, 0))</f>
        <v>1.3333333333333333</v>
      </c>
      <c r="Z94" s="84">
        <f t="shared" si="103"/>
        <v>0</v>
      </c>
      <c r="AA94" s="84">
        <f t="shared" si="104"/>
        <v>0</v>
      </c>
      <c r="AB94" s="84">
        <f t="shared" si="105"/>
        <v>1.1493383742911161</v>
      </c>
      <c r="AE94" s="21"/>
      <c r="AF94" s="66">
        <f>DumpsterFire!$P83</f>
        <v>0</v>
      </c>
      <c r="AG94" s="92">
        <f t="shared" si="106"/>
        <v>0</v>
      </c>
      <c r="AH94" s="86">
        <f>INDEX('UmfrageWerte berechnung'!$A:$AL, MATCH(AD$3, 'UmfrageWerte berechnung'!$A:$A, 0), MATCH($K94, 'UmfrageWerte berechnung'!$1:$1, 0))</f>
        <v>1.3333333333333333</v>
      </c>
      <c r="AI94" s="84">
        <f t="shared" si="107"/>
        <v>0</v>
      </c>
      <c r="AJ94" s="84">
        <f t="shared" si="108"/>
        <v>0</v>
      </c>
      <c r="AK94" s="84">
        <f t="shared" si="109"/>
        <v>1.1179039301310045</v>
      </c>
      <c r="AL94" s="66"/>
      <c r="AN94" s="21"/>
      <c r="AO94" s="66">
        <f>DumpsterFire!$P83</f>
        <v>0</v>
      </c>
      <c r="AP94" s="92">
        <f t="shared" si="110"/>
        <v>0</v>
      </c>
      <c r="AQ94" s="86">
        <f>INDEX('UmfrageWerte berechnung'!$A:$AL, MATCH(AM$3, 'UmfrageWerte berechnung'!$A:$A, 0), MATCH($K94, 'UmfrageWerte berechnung'!$1:$1, 0))</f>
        <v>1.4375</v>
      </c>
      <c r="AR94" s="84">
        <f t="shared" si="111"/>
        <v>0</v>
      </c>
      <c r="AS94" s="84">
        <f t="shared" si="112"/>
        <v>0</v>
      </c>
      <c r="AT94" s="84">
        <f t="shared" si="113"/>
        <v>1.2275280898876404</v>
      </c>
    </row>
    <row r="95" spans="2:46">
      <c r="B95" s="22"/>
      <c r="C95" s="66">
        <f>DumpsterFire!$P84</f>
        <v>0</v>
      </c>
      <c r="D95" s="92">
        <f t="shared" si="94"/>
        <v>0</v>
      </c>
      <c r="E95" s="86">
        <f>INDEX('UmfrageWerte berechnung'!$A:$AL, MATCH(A$3, 'UmfrageWerte berechnung'!$A:$A, 0), MATCH($K95, 'UmfrageWerte berechnung'!$1:$1, 0))</f>
        <v>1.4</v>
      </c>
      <c r="F95" s="84">
        <f t="shared" si="95"/>
        <v>0</v>
      </c>
      <c r="G95" s="84">
        <f t="shared" si="96"/>
        <v>0</v>
      </c>
      <c r="H95" s="84">
        <f t="shared" si="97"/>
        <v>1.1622064445658109</v>
      </c>
      <c r="I95" s="93"/>
      <c r="K95" s="93" t="s">
        <v>380</v>
      </c>
      <c r="L95"/>
      <c r="M95" s="22"/>
      <c r="N95" s="66">
        <f>DumpsterFire!$P84</f>
        <v>0</v>
      </c>
      <c r="O95" s="92">
        <f t="shared" si="98"/>
        <v>0</v>
      </c>
      <c r="P95" s="86">
        <f>INDEX('UmfrageWerte berechnung'!$A:$AL, MATCH(L$3, 'UmfrageWerte berechnung'!$A:$A, 0), MATCH($K95, 'UmfrageWerte berechnung'!$1:$1, 0))</f>
        <v>1.3125</v>
      </c>
      <c r="Q95" s="84">
        <f t="shared" si="99"/>
        <v>0</v>
      </c>
      <c r="R95" s="84">
        <f t="shared" si="100"/>
        <v>0</v>
      </c>
      <c r="S95" s="84">
        <f t="shared" si="101"/>
        <v>1.159041394335512</v>
      </c>
      <c r="V95" s="22"/>
      <c r="W95" s="66">
        <f>DumpsterFire!$P84</f>
        <v>0</v>
      </c>
      <c r="X95" s="92">
        <f t="shared" si="102"/>
        <v>0</v>
      </c>
      <c r="Y95" s="86">
        <f>INDEX('UmfrageWerte berechnung'!$A:$AL, MATCH(U$3, 'UmfrageWerte berechnung'!$A:$A, 0), MATCH($K95, 'UmfrageWerte berechnung'!$1:$1, 0))</f>
        <v>1.25</v>
      </c>
      <c r="Z95" s="84">
        <f t="shared" si="103"/>
        <v>0</v>
      </c>
      <c r="AA95" s="84">
        <f t="shared" si="104"/>
        <v>0</v>
      </c>
      <c r="AB95" s="84">
        <f t="shared" si="105"/>
        <v>1.0775047258979213</v>
      </c>
      <c r="AE95" s="22"/>
      <c r="AF95" s="66">
        <f>DumpsterFire!$P84</f>
        <v>0</v>
      </c>
      <c r="AG95" s="92">
        <f t="shared" si="106"/>
        <v>0</v>
      </c>
      <c r="AH95" s="86">
        <f>INDEX('UmfrageWerte berechnung'!$A:$AL, MATCH(AD$3, 'UmfrageWerte berechnung'!$A:$A, 0), MATCH($K95, 'UmfrageWerte berechnung'!$1:$1, 0))</f>
        <v>1.0833333333333333</v>
      </c>
      <c r="AI95" s="84">
        <f t="shared" si="107"/>
        <v>0</v>
      </c>
      <c r="AJ95" s="84">
        <f t="shared" si="108"/>
        <v>0</v>
      </c>
      <c r="AK95" s="84">
        <f t="shared" si="109"/>
        <v>0.90829694323144117</v>
      </c>
      <c r="AL95" s="66"/>
      <c r="AN95" s="22"/>
      <c r="AO95" s="66">
        <f>DumpsterFire!$P84</f>
        <v>0</v>
      </c>
      <c r="AP95" s="92">
        <f t="shared" si="110"/>
        <v>0</v>
      </c>
      <c r="AQ95" s="86">
        <f>INDEX('UmfrageWerte berechnung'!$A:$AL, MATCH(AM$3, 'UmfrageWerte berechnung'!$A:$A, 0), MATCH($K95, 'UmfrageWerte berechnung'!$1:$1, 0))</f>
        <v>1.5</v>
      </c>
      <c r="AR95" s="84">
        <f t="shared" si="111"/>
        <v>0</v>
      </c>
      <c r="AS95" s="84">
        <f t="shared" si="112"/>
        <v>0</v>
      </c>
      <c r="AT95" s="84">
        <f t="shared" si="113"/>
        <v>1.2808988764044944</v>
      </c>
    </row>
    <row r="96" spans="2:46">
      <c r="B96" s="22"/>
      <c r="C96" s="66">
        <f>DumpsterFire!$P85</f>
        <v>3</v>
      </c>
      <c r="D96" s="92">
        <f t="shared" si="94"/>
        <v>3.4866193336974325</v>
      </c>
      <c r="E96" s="86">
        <f>INDEX('UmfrageWerte berechnung'!$A:$AL, MATCH(A$3, 'UmfrageWerte berechnung'!$A:$A, 0), MATCH($K96, 'UmfrageWerte berechnung'!$1:$1, 0))</f>
        <v>1.4</v>
      </c>
      <c r="F96" s="84">
        <f t="shared" si="95"/>
        <v>5.879999999999999</v>
      </c>
      <c r="G96" s="84">
        <f t="shared" si="96"/>
        <v>4.1999999999999993</v>
      </c>
      <c r="H96" s="84">
        <f t="shared" si="97"/>
        <v>1.1622064445658109</v>
      </c>
      <c r="I96" s="93"/>
      <c r="K96" s="93" t="s">
        <v>380</v>
      </c>
      <c r="L96"/>
      <c r="M96" s="22"/>
      <c r="N96" s="66">
        <f>DumpsterFire!$P85</f>
        <v>3</v>
      </c>
      <c r="O96" s="92">
        <f t="shared" si="98"/>
        <v>3.477124183006536</v>
      </c>
      <c r="P96" s="86">
        <f>INDEX('UmfrageWerte berechnung'!$A:$AL, MATCH(L$3, 'UmfrageWerte berechnung'!$A:$A, 0), MATCH($K96, 'UmfrageWerte berechnung'!$1:$1, 0))</f>
        <v>1.3125</v>
      </c>
      <c r="Q96" s="84">
        <f t="shared" si="99"/>
        <v>5.16796875</v>
      </c>
      <c r="R96" s="84">
        <f t="shared" si="100"/>
        <v>3.9375</v>
      </c>
      <c r="S96" s="84">
        <f t="shared" si="101"/>
        <v>1.159041394335512</v>
      </c>
      <c r="V96" s="22"/>
      <c r="W96" s="66">
        <f>DumpsterFire!$P85</f>
        <v>3</v>
      </c>
      <c r="X96" s="92">
        <f t="shared" si="102"/>
        <v>3.2325141776937638</v>
      </c>
      <c r="Y96" s="86">
        <f>INDEX('UmfrageWerte berechnung'!$A:$AL, MATCH(U$3, 'UmfrageWerte berechnung'!$A:$A, 0), MATCH($K96, 'UmfrageWerte berechnung'!$1:$1, 0))</f>
        <v>1.25</v>
      </c>
      <c r="Z96" s="84">
        <f t="shared" si="103"/>
        <v>4.6875</v>
      </c>
      <c r="AA96" s="84">
        <f t="shared" si="104"/>
        <v>3.75</v>
      </c>
      <c r="AB96" s="84">
        <f t="shared" si="105"/>
        <v>1.0775047258979213</v>
      </c>
      <c r="AE96" s="22"/>
      <c r="AF96" s="66">
        <f>DumpsterFire!$P85</f>
        <v>3</v>
      </c>
      <c r="AG96" s="92">
        <f t="shared" si="106"/>
        <v>2.7248908296943233</v>
      </c>
      <c r="AH96" s="86">
        <f>INDEX('UmfrageWerte berechnung'!$A:$AL, MATCH(AD$3, 'UmfrageWerte berechnung'!$A:$A, 0), MATCH($K96, 'UmfrageWerte berechnung'!$1:$1, 0))</f>
        <v>1.0833333333333333</v>
      </c>
      <c r="AI96" s="84">
        <f t="shared" si="107"/>
        <v>3.520833333333333</v>
      </c>
      <c r="AJ96" s="84">
        <f t="shared" si="108"/>
        <v>3.25</v>
      </c>
      <c r="AK96" s="84">
        <f t="shared" si="109"/>
        <v>0.90829694323144117</v>
      </c>
      <c r="AL96" s="66"/>
      <c r="AN96" s="22"/>
      <c r="AO96" s="66">
        <f>DumpsterFire!$P85</f>
        <v>3</v>
      </c>
      <c r="AP96" s="92">
        <f t="shared" si="110"/>
        <v>3.8426966292134832</v>
      </c>
      <c r="AQ96" s="86">
        <f>INDEX('UmfrageWerte berechnung'!$A:$AL, MATCH(AM$3, 'UmfrageWerte berechnung'!$A:$A, 0), MATCH($K96, 'UmfrageWerte berechnung'!$1:$1, 0))</f>
        <v>1.5</v>
      </c>
      <c r="AR96" s="84">
        <f t="shared" si="111"/>
        <v>6.75</v>
      </c>
      <c r="AS96" s="84">
        <f t="shared" si="112"/>
        <v>4.5</v>
      </c>
      <c r="AT96" s="84">
        <f t="shared" si="113"/>
        <v>1.2808988764044944</v>
      </c>
    </row>
    <row r="97" spans="1:46">
      <c r="B97" s="5"/>
      <c r="C97" s="66">
        <f>DumpsterFire!$P86</f>
        <v>3</v>
      </c>
      <c r="D97" s="92">
        <f t="shared" si="94"/>
        <v>3.3620972146368109</v>
      </c>
      <c r="E97" s="86">
        <f>INDEX('UmfrageWerte berechnung'!$A:$AL, MATCH(A$3, 'UmfrageWerte berechnung'!$A:$A, 0), MATCH($K97, 'UmfrageWerte berechnung'!$1:$1, 0))</f>
        <v>1.35</v>
      </c>
      <c r="F97" s="84">
        <f t="shared" si="95"/>
        <v>5.4675000000000011</v>
      </c>
      <c r="G97" s="84">
        <f t="shared" si="96"/>
        <v>4.0500000000000007</v>
      </c>
      <c r="H97" s="84">
        <f t="shared" si="97"/>
        <v>1.1206990715456036</v>
      </c>
      <c r="I97" s="93"/>
      <c r="K97" s="93" t="s">
        <v>381</v>
      </c>
      <c r="L97"/>
      <c r="M97" s="5"/>
      <c r="N97" s="66">
        <f>DumpsterFire!$P86</f>
        <v>3</v>
      </c>
      <c r="O97" s="92">
        <f t="shared" si="98"/>
        <v>3.3115468409586057</v>
      </c>
      <c r="P97" s="86">
        <f>INDEX('UmfrageWerte berechnung'!$A:$AL, MATCH(L$3, 'UmfrageWerte berechnung'!$A:$A, 0), MATCH($K97, 'UmfrageWerte berechnung'!$1:$1, 0))</f>
        <v>1.25</v>
      </c>
      <c r="Q97" s="84">
        <f t="shared" si="99"/>
        <v>4.6875</v>
      </c>
      <c r="R97" s="84">
        <f t="shared" si="100"/>
        <v>3.75</v>
      </c>
      <c r="S97" s="84">
        <f t="shared" si="101"/>
        <v>1.1038489469862018</v>
      </c>
      <c r="V97" s="5"/>
      <c r="W97" s="66">
        <f>DumpsterFire!$P86</f>
        <v>3</v>
      </c>
      <c r="X97" s="92">
        <f t="shared" si="102"/>
        <v>3.2325141776937638</v>
      </c>
      <c r="Y97" s="86">
        <f>INDEX('UmfrageWerte berechnung'!$A:$AL, MATCH(U$3, 'UmfrageWerte berechnung'!$A:$A, 0), MATCH($K97, 'UmfrageWerte berechnung'!$1:$1, 0))</f>
        <v>1.25</v>
      </c>
      <c r="Z97" s="84">
        <f t="shared" si="103"/>
        <v>4.6875</v>
      </c>
      <c r="AA97" s="84">
        <f t="shared" si="104"/>
        <v>3.75</v>
      </c>
      <c r="AB97" s="84">
        <f t="shared" si="105"/>
        <v>1.0775047258979213</v>
      </c>
      <c r="AE97" s="5"/>
      <c r="AF97" s="66">
        <f>DumpsterFire!$P86</f>
        <v>3</v>
      </c>
      <c r="AG97" s="92">
        <f t="shared" si="106"/>
        <v>3.3537117903930138</v>
      </c>
      <c r="AH97" s="86">
        <f>INDEX('UmfrageWerte berechnung'!$A:$AL, MATCH(AD$3, 'UmfrageWerte berechnung'!$A:$A, 0), MATCH($K97, 'UmfrageWerte berechnung'!$1:$1, 0))</f>
        <v>1.3333333333333333</v>
      </c>
      <c r="AI97" s="84">
        <f t="shared" si="107"/>
        <v>5.333333333333333</v>
      </c>
      <c r="AJ97" s="84">
        <f t="shared" si="108"/>
        <v>4</v>
      </c>
      <c r="AK97" s="84">
        <f t="shared" si="109"/>
        <v>1.1179039301310045</v>
      </c>
      <c r="AL97" s="66"/>
      <c r="AN97" s="5"/>
      <c r="AO97" s="66">
        <f>DumpsterFire!$P86</f>
        <v>3</v>
      </c>
      <c r="AP97" s="92">
        <f t="shared" si="110"/>
        <v>3.52247191011236</v>
      </c>
      <c r="AQ97" s="86">
        <f>INDEX('UmfrageWerte berechnung'!$A:$AL, MATCH(AM$3, 'UmfrageWerte berechnung'!$A:$A, 0), MATCH($K97, 'UmfrageWerte berechnung'!$1:$1, 0))</f>
        <v>1.375</v>
      </c>
      <c r="AR97" s="84">
        <f t="shared" si="111"/>
        <v>5.671875</v>
      </c>
      <c r="AS97" s="84">
        <f t="shared" si="112"/>
        <v>4.125</v>
      </c>
      <c r="AT97" s="84">
        <f t="shared" si="113"/>
        <v>1.1741573033707866</v>
      </c>
    </row>
    <row r="98" spans="1:46">
      <c r="B98" s="5"/>
      <c r="C98" s="66">
        <f>DumpsterFire!$P87</f>
        <v>3</v>
      </c>
      <c r="D98" s="92">
        <f t="shared" si="94"/>
        <v>3.3620972146368109</v>
      </c>
      <c r="E98" s="86">
        <f>INDEX('UmfrageWerte berechnung'!$A:$AL, MATCH(A$3, 'UmfrageWerte berechnung'!$A:$A, 0), MATCH($K98, 'UmfrageWerte berechnung'!$1:$1, 0))</f>
        <v>1.35</v>
      </c>
      <c r="F98" s="84">
        <f t="shared" si="95"/>
        <v>5.4675000000000011</v>
      </c>
      <c r="G98" s="84">
        <f t="shared" si="96"/>
        <v>4.0500000000000007</v>
      </c>
      <c r="H98" s="84">
        <f t="shared" si="97"/>
        <v>1.1206990715456036</v>
      </c>
      <c r="I98" s="93"/>
      <c r="K98" s="93" t="s">
        <v>381</v>
      </c>
      <c r="L98"/>
      <c r="M98" s="5"/>
      <c r="N98" s="66">
        <f>DumpsterFire!$P87</f>
        <v>3</v>
      </c>
      <c r="O98" s="92">
        <f t="shared" si="98"/>
        <v>3.3115468409586057</v>
      </c>
      <c r="P98" s="86">
        <f>INDEX('UmfrageWerte berechnung'!$A:$AL, MATCH(L$3, 'UmfrageWerte berechnung'!$A:$A, 0), MATCH($K98, 'UmfrageWerte berechnung'!$1:$1, 0))</f>
        <v>1.25</v>
      </c>
      <c r="Q98" s="84">
        <f t="shared" si="99"/>
        <v>4.6875</v>
      </c>
      <c r="R98" s="84">
        <f t="shared" si="100"/>
        <v>3.75</v>
      </c>
      <c r="S98" s="84">
        <f t="shared" si="101"/>
        <v>1.1038489469862018</v>
      </c>
      <c r="V98" s="5"/>
      <c r="W98" s="66">
        <f>DumpsterFire!$P87</f>
        <v>3</v>
      </c>
      <c r="X98" s="92">
        <f t="shared" si="102"/>
        <v>3.2325141776937638</v>
      </c>
      <c r="Y98" s="86">
        <f>INDEX('UmfrageWerte berechnung'!$A:$AL, MATCH(U$3, 'UmfrageWerte berechnung'!$A:$A, 0), MATCH($K98, 'UmfrageWerte berechnung'!$1:$1, 0))</f>
        <v>1.25</v>
      </c>
      <c r="Z98" s="84">
        <f t="shared" si="103"/>
        <v>4.6875</v>
      </c>
      <c r="AA98" s="84">
        <f t="shared" si="104"/>
        <v>3.75</v>
      </c>
      <c r="AB98" s="84">
        <f t="shared" si="105"/>
        <v>1.0775047258979213</v>
      </c>
      <c r="AE98" s="5"/>
      <c r="AF98" s="66">
        <f>DumpsterFire!$P87</f>
        <v>3</v>
      </c>
      <c r="AG98" s="92">
        <f t="shared" si="106"/>
        <v>3.3537117903930138</v>
      </c>
      <c r="AH98" s="86">
        <f>INDEX('UmfrageWerte berechnung'!$A:$AL, MATCH(AD$3, 'UmfrageWerte berechnung'!$A:$A, 0), MATCH($K98, 'UmfrageWerte berechnung'!$1:$1, 0))</f>
        <v>1.3333333333333333</v>
      </c>
      <c r="AI98" s="84">
        <f t="shared" si="107"/>
        <v>5.333333333333333</v>
      </c>
      <c r="AJ98" s="84">
        <f t="shared" si="108"/>
        <v>4</v>
      </c>
      <c r="AK98" s="84">
        <f t="shared" si="109"/>
        <v>1.1179039301310045</v>
      </c>
      <c r="AL98" s="66"/>
      <c r="AN98" s="5"/>
      <c r="AO98" s="66">
        <f>DumpsterFire!$P87</f>
        <v>3</v>
      </c>
      <c r="AP98" s="92">
        <f t="shared" si="110"/>
        <v>3.52247191011236</v>
      </c>
      <c r="AQ98" s="86">
        <f>INDEX('UmfrageWerte berechnung'!$A:$AL, MATCH(AM$3, 'UmfrageWerte berechnung'!$A:$A, 0), MATCH($K98, 'UmfrageWerte berechnung'!$1:$1, 0))</f>
        <v>1.375</v>
      </c>
      <c r="AR98" s="84">
        <f t="shared" si="111"/>
        <v>5.671875</v>
      </c>
      <c r="AS98" s="84">
        <f t="shared" si="112"/>
        <v>4.125</v>
      </c>
      <c r="AT98" s="84">
        <f t="shared" si="113"/>
        <v>1.1741573033707866</v>
      </c>
    </row>
    <row r="99" spans="1:46">
      <c r="B99" s="5"/>
      <c r="C99" s="66">
        <f>DumpsterFire!$P88</f>
        <v>1</v>
      </c>
      <c r="D99" s="92">
        <f t="shared" si="94"/>
        <v>1.1206990715456036</v>
      </c>
      <c r="E99" s="86">
        <f>INDEX('UmfrageWerte berechnung'!$A:$AL, MATCH(A$3, 'UmfrageWerte berechnung'!$A:$A, 0), MATCH($K99, 'UmfrageWerte berechnung'!$1:$1, 0))</f>
        <v>1.35</v>
      </c>
      <c r="F99" s="84">
        <f t="shared" si="95"/>
        <v>1.8225000000000002</v>
      </c>
      <c r="G99" s="84">
        <f t="shared" si="96"/>
        <v>1.35</v>
      </c>
      <c r="H99" s="84">
        <f t="shared" si="97"/>
        <v>1.1206990715456036</v>
      </c>
      <c r="I99" s="93"/>
      <c r="K99" s="93" t="s">
        <v>381</v>
      </c>
      <c r="L99"/>
      <c r="M99" s="5"/>
      <c r="N99" s="66">
        <f>DumpsterFire!$P88</f>
        <v>1</v>
      </c>
      <c r="O99" s="92">
        <f t="shared" si="98"/>
        <v>1.1038489469862018</v>
      </c>
      <c r="P99" s="86">
        <f>INDEX('UmfrageWerte berechnung'!$A:$AL, MATCH(L$3, 'UmfrageWerte berechnung'!$A:$A, 0), MATCH($K99, 'UmfrageWerte berechnung'!$1:$1, 0))</f>
        <v>1.25</v>
      </c>
      <c r="Q99" s="84">
        <f t="shared" si="99"/>
        <v>1.5625</v>
      </c>
      <c r="R99" s="84">
        <f t="shared" si="100"/>
        <v>1.25</v>
      </c>
      <c r="S99" s="84">
        <f t="shared" si="101"/>
        <v>1.1038489469862018</v>
      </c>
      <c r="V99" s="5"/>
      <c r="W99" s="66">
        <f>DumpsterFire!$P88</f>
        <v>1</v>
      </c>
      <c r="X99" s="92">
        <f t="shared" si="102"/>
        <v>1.0775047258979213</v>
      </c>
      <c r="Y99" s="86">
        <f>INDEX('UmfrageWerte berechnung'!$A:$AL, MATCH(U$3, 'UmfrageWerte berechnung'!$A:$A, 0), MATCH($K99, 'UmfrageWerte berechnung'!$1:$1, 0))</f>
        <v>1.25</v>
      </c>
      <c r="Z99" s="84">
        <f t="shared" si="103"/>
        <v>1.5625</v>
      </c>
      <c r="AA99" s="84">
        <f t="shared" si="104"/>
        <v>1.25</v>
      </c>
      <c r="AB99" s="84">
        <f t="shared" si="105"/>
        <v>1.0775047258979213</v>
      </c>
      <c r="AE99" s="5"/>
      <c r="AF99" s="66">
        <f>DumpsterFire!$P88</f>
        <v>1</v>
      </c>
      <c r="AG99" s="92">
        <f t="shared" si="106"/>
        <v>1.1179039301310045</v>
      </c>
      <c r="AH99" s="86">
        <f>INDEX('UmfrageWerte berechnung'!$A:$AL, MATCH(AD$3, 'UmfrageWerte berechnung'!$A:$A, 0), MATCH($K99, 'UmfrageWerte berechnung'!$1:$1, 0))</f>
        <v>1.3333333333333333</v>
      </c>
      <c r="AI99" s="84">
        <f t="shared" si="107"/>
        <v>1.7777777777777777</v>
      </c>
      <c r="AJ99" s="84">
        <f t="shared" si="108"/>
        <v>1.3333333333333333</v>
      </c>
      <c r="AK99" s="84">
        <f t="shared" si="109"/>
        <v>1.1179039301310045</v>
      </c>
      <c r="AL99" s="66"/>
      <c r="AN99" s="5"/>
      <c r="AO99" s="66">
        <f>DumpsterFire!$P88</f>
        <v>1</v>
      </c>
      <c r="AP99" s="92">
        <f t="shared" si="110"/>
        <v>1.1741573033707866</v>
      </c>
      <c r="AQ99" s="86">
        <f>INDEX('UmfrageWerte berechnung'!$A:$AL, MATCH(AM$3, 'UmfrageWerte berechnung'!$A:$A, 0), MATCH($K99, 'UmfrageWerte berechnung'!$1:$1, 0))</f>
        <v>1.375</v>
      </c>
      <c r="AR99" s="84">
        <f t="shared" si="111"/>
        <v>1.890625</v>
      </c>
      <c r="AS99" s="84">
        <f t="shared" si="112"/>
        <v>1.375</v>
      </c>
      <c r="AT99" s="84">
        <f t="shared" si="113"/>
        <v>1.1741573033707866</v>
      </c>
    </row>
    <row r="100" spans="1:46">
      <c r="B100" s="5"/>
      <c r="C100" s="66">
        <f>DumpsterFire!$P89</f>
        <v>0</v>
      </c>
      <c r="D100" s="92">
        <f t="shared" si="94"/>
        <v>0</v>
      </c>
      <c r="E100" s="86">
        <f>INDEX('UmfrageWerte berechnung'!$A:$AL, MATCH(A$3, 'UmfrageWerte berechnung'!$A:$A, 0), MATCH($K100, 'UmfrageWerte berechnung'!$1:$1, 0))</f>
        <v>1.35</v>
      </c>
      <c r="F100" s="84">
        <f t="shared" si="95"/>
        <v>0</v>
      </c>
      <c r="G100" s="84">
        <f t="shared" si="96"/>
        <v>0</v>
      </c>
      <c r="H100" s="84">
        <f t="shared" si="97"/>
        <v>1.1206990715456036</v>
      </c>
      <c r="I100" s="93"/>
      <c r="K100" s="93" t="s">
        <v>381</v>
      </c>
      <c r="L100"/>
      <c r="M100" s="5"/>
      <c r="N100" s="66">
        <f>DumpsterFire!$P89</f>
        <v>0</v>
      </c>
      <c r="O100" s="92">
        <f t="shared" si="98"/>
        <v>0</v>
      </c>
      <c r="P100" s="86">
        <f>INDEX('UmfrageWerte berechnung'!$A:$AL, MATCH(L$3, 'UmfrageWerte berechnung'!$A:$A, 0), MATCH($K100, 'UmfrageWerte berechnung'!$1:$1, 0))</f>
        <v>1.25</v>
      </c>
      <c r="Q100" s="84">
        <f t="shared" si="99"/>
        <v>0</v>
      </c>
      <c r="R100" s="84">
        <f t="shared" si="100"/>
        <v>0</v>
      </c>
      <c r="S100" s="84">
        <f t="shared" si="101"/>
        <v>1.1038489469862018</v>
      </c>
      <c r="V100" s="5"/>
      <c r="W100" s="66">
        <f>DumpsterFire!$P89</f>
        <v>0</v>
      </c>
      <c r="X100" s="92">
        <f t="shared" si="102"/>
        <v>0</v>
      </c>
      <c r="Y100" s="86">
        <f>INDEX('UmfrageWerte berechnung'!$A:$AL, MATCH(U$3, 'UmfrageWerte berechnung'!$A:$A, 0), MATCH($K100, 'UmfrageWerte berechnung'!$1:$1, 0))</f>
        <v>1.25</v>
      </c>
      <c r="Z100" s="84">
        <f t="shared" si="103"/>
        <v>0</v>
      </c>
      <c r="AA100" s="84">
        <f t="shared" si="104"/>
        <v>0</v>
      </c>
      <c r="AB100" s="84">
        <f t="shared" si="105"/>
        <v>1.0775047258979213</v>
      </c>
      <c r="AE100" s="5"/>
      <c r="AF100" s="66">
        <f>DumpsterFire!$P89</f>
        <v>0</v>
      </c>
      <c r="AG100" s="92">
        <f t="shared" si="106"/>
        <v>0</v>
      </c>
      <c r="AH100" s="86">
        <f>INDEX('UmfrageWerte berechnung'!$A:$AL, MATCH(AD$3, 'UmfrageWerte berechnung'!$A:$A, 0), MATCH($K100, 'UmfrageWerte berechnung'!$1:$1, 0))</f>
        <v>1.3333333333333333</v>
      </c>
      <c r="AI100" s="84">
        <f t="shared" si="107"/>
        <v>0</v>
      </c>
      <c r="AJ100" s="84">
        <f t="shared" si="108"/>
        <v>0</v>
      </c>
      <c r="AK100" s="84">
        <f t="shared" si="109"/>
        <v>1.1179039301310045</v>
      </c>
      <c r="AL100" s="66"/>
      <c r="AN100" s="5"/>
      <c r="AO100" s="66">
        <f>DumpsterFire!$P89</f>
        <v>0</v>
      </c>
      <c r="AP100" s="92">
        <f t="shared" si="110"/>
        <v>0</v>
      </c>
      <c r="AQ100" s="86">
        <f>INDEX('UmfrageWerte berechnung'!$A:$AL, MATCH(AM$3, 'UmfrageWerte berechnung'!$A:$A, 0), MATCH($K100, 'UmfrageWerte berechnung'!$1:$1, 0))</f>
        <v>1.375</v>
      </c>
      <c r="AR100" s="84">
        <f t="shared" si="111"/>
        <v>0</v>
      </c>
      <c r="AS100" s="84">
        <f t="shared" si="112"/>
        <v>0</v>
      </c>
      <c r="AT100" s="84">
        <f t="shared" si="113"/>
        <v>1.1741573033707866</v>
      </c>
    </row>
    <row r="101" spans="1:46">
      <c r="B101" s="26"/>
      <c r="C101" s="66">
        <f>DumpsterFire!$P90</f>
        <v>0</v>
      </c>
      <c r="D101" s="92">
        <f t="shared" si="94"/>
        <v>0</v>
      </c>
      <c r="E101" s="86">
        <f>INDEX('UmfrageWerte berechnung'!$A:$AL, MATCH(A$3, 'UmfrageWerte berechnung'!$A:$A, 0), MATCH($K101, 'UmfrageWerte berechnung'!$1:$1, 0))</f>
        <v>1.45</v>
      </c>
      <c r="F101" s="84">
        <f t="shared" si="95"/>
        <v>0</v>
      </c>
      <c r="G101" s="84">
        <f t="shared" si="96"/>
        <v>0</v>
      </c>
      <c r="H101" s="84">
        <f t="shared" si="97"/>
        <v>1.2037138175860185</v>
      </c>
      <c r="I101" s="93"/>
      <c r="K101" s="93" t="s">
        <v>382</v>
      </c>
      <c r="L101"/>
      <c r="M101" s="26"/>
      <c r="N101" s="66">
        <f>DumpsterFire!$P90</f>
        <v>0</v>
      </c>
      <c r="O101" s="92">
        <f t="shared" si="98"/>
        <v>0</v>
      </c>
      <c r="P101" s="86">
        <f>INDEX('UmfrageWerte berechnung'!$A:$AL, MATCH(L$3, 'UmfrageWerte berechnung'!$A:$A, 0), MATCH($K101, 'UmfrageWerte berechnung'!$1:$1, 0))</f>
        <v>1.125</v>
      </c>
      <c r="Q101" s="84">
        <f t="shared" si="99"/>
        <v>0</v>
      </c>
      <c r="R101" s="84">
        <f t="shared" si="100"/>
        <v>0</v>
      </c>
      <c r="S101" s="84">
        <f t="shared" si="101"/>
        <v>0.99346405228758172</v>
      </c>
      <c r="V101" s="26"/>
      <c r="W101" s="66">
        <f>DumpsterFire!$P90</f>
        <v>0</v>
      </c>
      <c r="X101" s="92">
        <f t="shared" si="102"/>
        <v>0</v>
      </c>
      <c r="Y101" s="86">
        <f>INDEX('UmfrageWerte berechnung'!$A:$AL, MATCH(U$3, 'UmfrageWerte berechnung'!$A:$A, 0), MATCH($K101, 'UmfrageWerte berechnung'!$1:$1, 0))</f>
        <v>1.4166666666666667</v>
      </c>
      <c r="Z101" s="84">
        <f t="shared" si="103"/>
        <v>0</v>
      </c>
      <c r="AA101" s="84">
        <f t="shared" si="104"/>
        <v>0</v>
      </c>
      <c r="AB101" s="84">
        <f t="shared" si="105"/>
        <v>1.2211720226843108</v>
      </c>
      <c r="AE101" s="26"/>
      <c r="AF101" s="66">
        <f>DumpsterFire!$P90</f>
        <v>0</v>
      </c>
      <c r="AG101" s="92">
        <f t="shared" si="106"/>
        <v>0</v>
      </c>
      <c r="AH101" s="86">
        <f>INDEX('UmfrageWerte berechnung'!$A:$AL, MATCH(AD$3, 'UmfrageWerte berechnung'!$A:$A, 0), MATCH($K101, 'UmfrageWerte berechnung'!$1:$1, 0))</f>
        <v>1.375</v>
      </c>
      <c r="AI101" s="84">
        <f t="shared" si="107"/>
        <v>0</v>
      </c>
      <c r="AJ101" s="84">
        <f t="shared" si="108"/>
        <v>0</v>
      </c>
      <c r="AK101" s="84">
        <f t="shared" si="109"/>
        <v>1.1528384279475985</v>
      </c>
      <c r="AL101" s="66"/>
      <c r="AN101" s="26"/>
      <c r="AO101" s="66">
        <f>DumpsterFire!$P90</f>
        <v>0</v>
      </c>
      <c r="AP101" s="92">
        <f t="shared" si="110"/>
        <v>0</v>
      </c>
      <c r="AQ101" s="86">
        <f>INDEX('UmfrageWerte berechnung'!$A:$AL, MATCH(AM$3, 'UmfrageWerte berechnung'!$A:$A, 0), MATCH($K101, 'UmfrageWerte berechnung'!$1:$1, 0))</f>
        <v>1.4375</v>
      </c>
      <c r="AR101" s="84">
        <f t="shared" si="111"/>
        <v>0</v>
      </c>
      <c r="AS101" s="84">
        <f t="shared" si="112"/>
        <v>0</v>
      </c>
      <c r="AT101" s="84">
        <f t="shared" si="113"/>
        <v>1.2275280898876404</v>
      </c>
    </row>
    <row r="102" spans="1:46">
      <c r="B102" s="26"/>
      <c r="C102" s="66">
        <f>DumpsterFire!$P91</f>
        <v>3</v>
      </c>
      <c r="D102" s="92">
        <f t="shared" si="94"/>
        <v>3.6111414527580554</v>
      </c>
      <c r="E102" s="86">
        <f>INDEX('UmfrageWerte berechnung'!$A:$AL, MATCH(A$3, 'UmfrageWerte berechnung'!$A:$A, 0), MATCH($K102, 'UmfrageWerte berechnung'!$1:$1, 0))</f>
        <v>1.45</v>
      </c>
      <c r="F102" s="84">
        <f t="shared" si="95"/>
        <v>6.3075000000000001</v>
      </c>
      <c r="G102" s="84">
        <f t="shared" si="96"/>
        <v>4.3499999999999996</v>
      </c>
      <c r="H102" s="84">
        <f t="shared" si="97"/>
        <v>1.2037138175860185</v>
      </c>
      <c r="I102" s="93"/>
      <c r="K102" s="93" t="s">
        <v>382</v>
      </c>
      <c r="L102"/>
      <c r="M102" s="26"/>
      <c r="N102" s="66">
        <f>DumpsterFire!$P91</f>
        <v>3</v>
      </c>
      <c r="O102" s="92">
        <f t="shared" si="98"/>
        <v>2.9803921568627452</v>
      </c>
      <c r="P102" s="86">
        <f>INDEX('UmfrageWerte berechnung'!$A:$AL, MATCH(L$3, 'UmfrageWerte berechnung'!$A:$A, 0), MATCH($K102, 'UmfrageWerte berechnung'!$1:$1, 0))</f>
        <v>1.125</v>
      </c>
      <c r="Q102" s="84">
        <f t="shared" si="99"/>
        <v>3.796875</v>
      </c>
      <c r="R102" s="84">
        <f t="shared" si="100"/>
        <v>3.375</v>
      </c>
      <c r="S102" s="84">
        <f t="shared" si="101"/>
        <v>0.99346405228758172</v>
      </c>
      <c r="V102" s="26"/>
      <c r="W102" s="66">
        <f>DumpsterFire!$P91</f>
        <v>3</v>
      </c>
      <c r="X102" s="92">
        <f t="shared" si="102"/>
        <v>3.6635160680529326</v>
      </c>
      <c r="Y102" s="86">
        <f>INDEX('UmfrageWerte berechnung'!$A:$AL, MATCH(U$3, 'UmfrageWerte berechnung'!$A:$A, 0), MATCH($K102, 'UmfrageWerte berechnung'!$1:$1, 0))</f>
        <v>1.4166666666666667</v>
      </c>
      <c r="Z102" s="84">
        <f t="shared" si="103"/>
        <v>6.0208333333333339</v>
      </c>
      <c r="AA102" s="84">
        <f t="shared" si="104"/>
        <v>4.25</v>
      </c>
      <c r="AB102" s="84">
        <f t="shared" si="105"/>
        <v>1.2211720226843108</v>
      </c>
      <c r="AE102" s="26"/>
      <c r="AF102" s="66">
        <f>DumpsterFire!$P91</f>
        <v>3</v>
      </c>
      <c r="AG102" s="92">
        <f t="shared" si="106"/>
        <v>3.4585152838427957</v>
      </c>
      <c r="AH102" s="86">
        <f>INDEX('UmfrageWerte berechnung'!$A:$AL, MATCH(AD$3, 'UmfrageWerte berechnung'!$A:$A, 0), MATCH($K102, 'UmfrageWerte berechnung'!$1:$1, 0))</f>
        <v>1.375</v>
      </c>
      <c r="AI102" s="84">
        <f t="shared" si="107"/>
        <v>5.671875</v>
      </c>
      <c r="AJ102" s="84">
        <f t="shared" si="108"/>
        <v>4.125</v>
      </c>
      <c r="AK102" s="84">
        <f t="shared" si="109"/>
        <v>1.1528384279475985</v>
      </c>
      <c r="AL102" s="66"/>
      <c r="AN102" s="26"/>
      <c r="AO102" s="66">
        <f>DumpsterFire!$P91</f>
        <v>3</v>
      </c>
      <c r="AP102" s="92">
        <f t="shared" si="110"/>
        <v>3.6825842696629212</v>
      </c>
      <c r="AQ102" s="86">
        <f>INDEX('UmfrageWerte berechnung'!$A:$AL, MATCH(AM$3, 'UmfrageWerte berechnung'!$A:$A, 0), MATCH($K102, 'UmfrageWerte berechnung'!$1:$1, 0))</f>
        <v>1.4375</v>
      </c>
      <c r="AR102" s="84">
        <f t="shared" si="111"/>
        <v>6.19921875</v>
      </c>
      <c r="AS102" s="84">
        <f t="shared" si="112"/>
        <v>4.3125</v>
      </c>
      <c r="AT102" s="84">
        <f t="shared" si="113"/>
        <v>1.2275280898876404</v>
      </c>
    </row>
    <row r="103" spans="1:46">
      <c r="B103" s="73"/>
      <c r="C103" s="66">
        <f>DumpsterFire!$P92</f>
        <v>0</v>
      </c>
      <c r="D103" s="92">
        <f t="shared" si="94"/>
        <v>0</v>
      </c>
      <c r="E103" s="86">
        <f>INDEX('UmfrageWerte berechnung'!$A:$AL, MATCH(A$3, 'UmfrageWerte berechnung'!$A:$A, 0), MATCH($K103, 'UmfrageWerte berechnung'!$1:$1, 0))</f>
        <v>1.2</v>
      </c>
      <c r="F103" s="84">
        <f t="shared" si="95"/>
        <v>0</v>
      </c>
      <c r="G103" s="84">
        <f t="shared" si="96"/>
        <v>0</v>
      </c>
      <c r="H103" s="84">
        <f t="shared" si="97"/>
        <v>0.99617695248498084</v>
      </c>
      <c r="I103" s="93"/>
      <c r="K103" s="93" t="s">
        <v>385</v>
      </c>
      <c r="L103"/>
      <c r="M103" s="73"/>
      <c r="N103" s="66">
        <f>DumpsterFire!$P92</f>
        <v>0</v>
      </c>
      <c r="O103" s="92">
        <f t="shared" si="98"/>
        <v>0</v>
      </c>
      <c r="P103" s="86">
        <f>INDEX('UmfrageWerte berechnung'!$A:$AL, MATCH(L$3, 'UmfrageWerte berechnung'!$A:$A, 0), MATCH($K103, 'UmfrageWerte berechnung'!$1:$1, 0))</f>
        <v>1.125</v>
      </c>
      <c r="Q103" s="84">
        <f t="shared" si="99"/>
        <v>0</v>
      </c>
      <c r="R103" s="84">
        <f t="shared" si="100"/>
        <v>0</v>
      </c>
      <c r="S103" s="84">
        <f t="shared" si="101"/>
        <v>0.99346405228758172</v>
      </c>
      <c r="V103" s="73"/>
      <c r="W103" s="66">
        <f>DumpsterFire!$P92</f>
        <v>0</v>
      </c>
      <c r="X103" s="92">
        <f t="shared" si="102"/>
        <v>0</v>
      </c>
      <c r="Y103" s="86">
        <f>INDEX('UmfrageWerte berechnung'!$A:$AL, MATCH(U$3, 'UmfrageWerte berechnung'!$A:$A, 0), MATCH($K103, 'UmfrageWerte berechnung'!$1:$1, 0))</f>
        <v>1.25</v>
      </c>
      <c r="Z103" s="84">
        <f t="shared" si="103"/>
        <v>0</v>
      </c>
      <c r="AA103" s="84">
        <f t="shared" si="104"/>
        <v>0</v>
      </c>
      <c r="AB103" s="84">
        <f t="shared" si="105"/>
        <v>1.0775047258979213</v>
      </c>
      <c r="AE103" s="73"/>
      <c r="AF103" s="66">
        <f>DumpsterFire!$P92</f>
        <v>0</v>
      </c>
      <c r="AG103" s="92">
        <f t="shared" si="106"/>
        <v>0</v>
      </c>
      <c r="AH103" s="86">
        <f>INDEX('UmfrageWerte berechnung'!$A:$AL, MATCH(AD$3, 'UmfrageWerte berechnung'!$A:$A, 0), MATCH($K103, 'UmfrageWerte berechnung'!$1:$1, 0))</f>
        <v>1.1666666666666667</v>
      </c>
      <c r="AI103" s="84">
        <f t="shared" si="107"/>
        <v>0</v>
      </c>
      <c r="AJ103" s="84">
        <f t="shared" si="108"/>
        <v>0</v>
      </c>
      <c r="AK103" s="84">
        <f t="shared" si="109"/>
        <v>0.9781659388646291</v>
      </c>
      <c r="AL103" s="66"/>
      <c r="AN103" s="73"/>
      <c r="AO103" s="66">
        <f>DumpsterFire!$P92</f>
        <v>0</v>
      </c>
      <c r="AP103" s="92">
        <f t="shared" si="110"/>
        <v>0</v>
      </c>
      <c r="AQ103" s="86">
        <f>INDEX('UmfrageWerte berechnung'!$A:$AL, MATCH(AM$3, 'UmfrageWerte berechnung'!$A:$A, 0), MATCH($K103, 'UmfrageWerte berechnung'!$1:$1, 0))</f>
        <v>1.375</v>
      </c>
      <c r="AR103" s="84">
        <f t="shared" si="111"/>
        <v>0</v>
      </c>
      <c r="AS103" s="84">
        <f t="shared" si="112"/>
        <v>0</v>
      </c>
      <c r="AT103" s="84">
        <f t="shared" si="113"/>
        <v>1.1741573033707866</v>
      </c>
    </row>
    <row r="104" spans="1:46">
      <c r="A104" t="s">
        <v>568</v>
      </c>
      <c r="C104" s="66">
        <f>DumpsterFire!$P93</f>
        <v>3</v>
      </c>
      <c r="D104" s="92">
        <f t="shared" si="94"/>
        <v>3.113052976515565</v>
      </c>
      <c r="E104" s="86">
        <f>INDEX('UmfrageWerte berechnung'!$A:$AL, MATCH(A$3, 'UmfrageWerte berechnung'!$A:$A, 0), MATCH($K104, 'UmfrageWerte berechnung'!$1:$1, 0))</f>
        <v>1.25</v>
      </c>
      <c r="F104" s="84">
        <f t="shared" si="95"/>
        <v>4.6875</v>
      </c>
      <c r="G104" s="84">
        <f t="shared" si="96"/>
        <v>3.75</v>
      </c>
      <c r="H104" s="84">
        <f t="shared" si="97"/>
        <v>1.0376843255051884</v>
      </c>
      <c r="I104" s="93"/>
      <c r="K104" s="93" t="s">
        <v>225</v>
      </c>
      <c r="L104" t="s">
        <v>568</v>
      </c>
      <c r="N104" s="66">
        <f>DumpsterFire!$P93</f>
        <v>3</v>
      </c>
      <c r="O104" s="92">
        <f t="shared" si="98"/>
        <v>3.3115468409586057</v>
      </c>
      <c r="P104" s="86">
        <f>INDEX('UmfrageWerte berechnung'!$A:$AL, MATCH(L$3, 'UmfrageWerte berechnung'!$A:$A, 0), MATCH($K104, 'UmfrageWerte berechnung'!$1:$1, 0))</f>
        <v>1.25</v>
      </c>
      <c r="Q104" s="84">
        <f t="shared" si="99"/>
        <v>4.6875</v>
      </c>
      <c r="R104" s="84">
        <f t="shared" si="100"/>
        <v>3.75</v>
      </c>
      <c r="S104" s="84">
        <f t="shared" si="101"/>
        <v>1.1038489469862018</v>
      </c>
      <c r="U104" t="s">
        <v>568</v>
      </c>
      <c r="W104" s="66">
        <f>DumpsterFire!$P93</f>
        <v>3</v>
      </c>
      <c r="X104" s="92">
        <f t="shared" si="102"/>
        <v>3.2325141776937638</v>
      </c>
      <c r="Y104" s="86">
        <f>INDEX('UmfrageWerte berechnung'!$A:$AL, MATCH(U$3, 'UmfrageWerte berechnung'!$A:$A, 0), MATCH($K104, 'UmfrageWerte berechnung'!$1:$1, 0))</f>
        <v>1.25</v>
      </c>
      <c r="Z104" s="84">
        <f t="shared" si="103"/>
        <v>4.6875</v>
      </c>
      <c r="AA104" s="84">
        <f t="shared" si="104"/>
        <v>3.75</v>
      </c>
      <c r="AB104" s="84">
        <f t="shared" si="105"/>
        <v>1.0775047258979213</v>
      </c>
      <c r="AD104" t="s">
        <v>568</v>
      </c>
      <c r="AF104" s="66">
        <f>DumpsterFire!$P93</f>
        <v>3</v>
      </c>
      <c r="AG104" s="92">
        <f t="shared" si="106"/>
        <v>2.986899563318778</v>
      </c>
      <c r="AH104" s="86">
        <f>INDEX('UmfrageWerte berechnung'!$A:$AL, MATCH(AD$3, 'UmfrageWerte berechnung'!$A:$A, 0), MATCH($K104, 'UmfrageWerte berechnung'!$1:$1, 0))</f>
        <v>1.1875</v>
      </c>
      <c r="AI104" s="84">
        <f t="shared" si="107"/>
        <v>4.23046875</v>
      </c>
      <c r="AJ104" s="84">
        <f t="shared" si="108"/>
        <v>3.5625</v>
      </c>
      <c r="AK104" s="84">
        <f t="shared" si="109"/>
        <v>0.99563318777292598</v>
      </c>
      <c r="AL104" s="66"/>
      <c r="AM104" t="s">
        <v>568</v>
      </c>
      <c r="AO104" s="66">
        <f>DumpsterFire!$P93</f>
        <v>3</v>
      </c>
      <c r="AP104" s="92">
        <f t="shared" si="110"/>
        <v>2.7219101123595508</v>
      </c>
      <c r="AQ104" s="86">
        <f>INDEX('UmfrageWerte berechnung'!$A:$AL, MATCH(AM$3, 'UmfrageWerte berechnung'!$A:$A, 0), MATCH($K104, 'UmfrageWerte berechnung'!$1:$1, 0))</f>
        <v>1.0625</v>
      </c>
      <c r="AR104" s="84">
        <f t="shared" si="111"/>
        <v>3.38671875</v>
      </c>
      <c r="AS104" s="84">
        <f t="shared" si="112"/>
        <v>3.1875</v>
      </c>
      <c r="AT104" s="84">
        <f t="shared" si="113"/>
        <v>0.90730337078651691</v>
      </c>
    </row>
    <row r="105" spans="1:46">
      <c r="A105" t="s">
        <v>568</v>
      </c>
      <c r="C105" s="66">
        <f>DumpsterFire!$P94</f>
        <v>3</v>
      </c>
      <c r="D105" s="92">
        <f t="shared" si="94"/>
        <v>3.113052976515565</v>
      </c>
      <c r="E105" s="86">
        <f>INDEX('UmfrageWerte berechnung'!$A:$AL, MATCH(A$3, 'UmfrageWerte berechnung'!$A:$A, 0), MATCH($K105, 'UmfrageWerte berechnung'!$1:$1, 0))</f>
        <v>1.25</v>
      </c>
      <c r="F105" s="84">
        <f t="shared" si="95"/>
        <v>4.6875</v>
      </c>
      <c r="G105" s="84">
        <f t="shared" si="96"/>
        <v>3.75</v>
      </c>
      <c r="H105" s="84">
        <f t="shared" si="97"/>
        <v>1.0376843255051884</v>
      </c>
      <c r="I105" s="93"/>
      <c r="K105" s="93" t="s">
        <v>225</v>
      </c>
      <c r="L105" t="s">
        <v>568</v>
      </c>
      <c r="N105" s="66">
        <f>DumpsterFire!$P94</f>
        <v>3</v>
      </c>
      <c r="O105" s="92">
        <f t="shared" si="98"/>
        <v>3.3115468409586057</v>
      </c>
      <c r="P105" s="86">
        <f>INDEX('UmfrageWerte berechnung'!$A:$AL, MATCH(L$3, 'UmfrageWerte berechnung'!$A:$A, 0), MATCH($K105, 'UmfrageWerte berechnung'!$1:$1, 0))</f>
        <v>1.25</v>
      </c>
      <c r="Q105" s="84">
        <f t="shared" si="99"/>
        <v>4.6875</v>
      </c>
      <c r="R105" s="84">
        <f t="shared" si="100"/>
        <v>3.75</v>
      </c>
      <c r="S105" s="84">
        <f t="shared" si="101"/>
        <v>1.1038489469862018</v>
      </c>
      <c r="U105" t="s">
        <v>568</v>
      </c>
      <c r="W105" s="66">
        <f>DumpsterFire!$P94</f>
        <v>3</v>
      </c>
      <c r="X105" s="92">
        <f t="shared" si="102"/>
        <v>3.2325141776937638</v>
      </c>
      <c r="Y105" s="86">
        <f>INDEX('UmfrageWerte berechnung'!$A:$AL, MATCH(U$3, 'UmfrageWerte berechnung'!$A:$A, 0), MATCH($K105, 'UmfrageWerte berechnung'!$1:$1, 0))</f>
        <v>1.25</v>
      </c>
      <c r="Z105" s="84">
        <f t="shared" si="103"/>
        <v>4.6875</v>
      </c>
      <c r="AA105" s="84">
        <f t="shared" si="104"/>
        <v>3.75</v>
      </c>
      <c r="AB105" s="84">
        <f t="shared" si="105"/>
        <v>1.0775047258979213</v>
      </c>
      <c r="AD105" t="s">
        <v>568</v>
      </c>
      <c r="AF105" s="66">
        <f>DumpsterFire!$P94</f>
        <v>3</v>
      </c>
      <c r="AG105" s="92">
        <f t="shared" si="106"/>
        <v>2.986899563318778</v>
      </c>
      <c r="AH105" s="86">
        <f>INDEX('UmfrageWerte berechnung'!$A:$AL, MATCH(AD$3, 'UmfrageWerte berechnung'!$A:$A, 0), MATCH($K105, 'UmfrageWerte berechnung'!$1:$1, 0))</f>
        <v>1.1875</v>
      </c>
      <c r="AI105" s="84">
        <f t="shared" si="107"/>
        <v>4.23046875</v>
      </c>
      <c r="AJ105" s="84">
        <f t="shared" si="108"/>
        <v>3.5625</v>
      </c>
      <c r="AK105" s="84">
        <f t="shared" si="109"/>
        <v>0.99563318777292598</v>
      </c>
      <c r="AL105" s="66"/>
      <c r="AM105" t="s">
        <v>568</v>
      </c>
      <c r="AO105" s="66">
        <f>DumpsterFire!$P94</f>
        <v>3</v>
      </c>
      <c r="AP105" s="92">
        <f t="shared" si="110"/>
        <v>2.7219101123595508</v>
      </c>
      <c r="AQ105" s="86">
        <f>INDEX('UmfrageWerte berechnung'!$A:$AL, MATCH(AM$3, 'UmfrageWerte berechnung'!$A:$A, 0), MATCH($K105, 'UmfrageWerte berechnung'!$1:$1, 0))</f>
        <v>1.0625</v>
      </c>
      <c r="AR105" s="84">
        <f t="shared" si="111"/>
        <v>3.38671875</v>
      </c>
      <c r="AS105" s="84">
        <f t="shared" si="112"/>
        <v>3.1875</v>
      </c>
      <c r="AT105" s="84">
        <f t="shared" si="113"/>
        <v>0.90730337078651691</v>
      </c>
    </row>
    <row r="106" spans="1:46">
      <c r="B106" s="72"/>
      <c r="C106" s="66">
        <f>DumpsterFire!$P95</f>
        <v>0</v>
      </c>
      <c r="D106" s="92">
        <f t="shared" si="94"/>
        <v>0</v>
      </c>
      <c r="E106" s="86">
        <f>INDEX('UmfrageWerte berechnung'!$A:$AL, MATCH(A$3, 'UmfrageWerte berechnung'!$A:$A, 0), MATCH($K106, 'UmfrageWerte berechnung'!$1:$1, 0))</f>
        <v>1.45</v>
      </c>
      <c r="F106" s="84">
        <f t="shared" si="95"/>
        <v>0</v>
      </c>
      <c r="G106" s="84">
        <f t="shared" si="96"/>
        <v>0</v>
      </c>
      <c r="H106" s="84">
        <f t="shared" si="97"/>
        <v>1.2037138175860185</v>
      </c>
      <c r="I106" s="93"/>
      <c r="K106" s="93" t="s">
        <v>382</v>
      </c>
      <c r="L106"/>
      <c r="M106" s="72"/>
      <c r="N106" s="66">
        <f>DumpsterFire!$P95</f>
        <v>0</v>
      </c>
      <c r="O106" s="92">
        <f t="shared" si="98"/>
        <v>0</v>
      </c>
      <c r="P106" s="86">
        <f>INDEX('UmfrageWerte berechnung'!$A:$AL, MATCH(L$3, 'UmfrageWerte berechnung'!$A:$A, 0), MATCH($K106, 'UmfrageWerte berechnung'!$1:$1, 0))</f>
        <v>1.125</v>
      </c>
      <c r="Q106" s="84">
        <f t="shared" si="99"/>
        <v>0</v>
      </c>
      <c r="R106" s="84">
        <f t="shared" si="100"/>
        <v>0</v>
      </c>
      <c r="S106" s="84">
        <f t="shared" si="101"/>
        <v>0.99346405228758172</v>
      </c>
      <c r="V106" s="72"/>
      <c r="W106" s="66">
        <f>DumpsterFire!$P95</f>
        <v>0</v>
      </c>
      <c r="X106" s="92">
        <f t="shared" si="102"/>
        <v>0</v>
      </c>
      <c r="Y106" s="86">
        <f>INDEX('UmfrageWerte berechnung'!$A:$AL, MATCH(U$3, 'UmfrageWerte berechnung'!$A:$A, 0), MATCH($K106, 'UmfrageWerte berechnung'!$1:$1, 0))</f>
        <v>1.4166666666666667</v>
      </c>
      <c r="Z106" s="84">
        <f t="shared" si="103"/>
        <v>0</v>
      </c>
      <c r="AA106" s="84">
        <f t="shared" si="104"/>
        <v>0</v>
      </c>
      <c r="AB106" s="84">
        <f t="shared" si="105"/>
        <v>1.2211720226843108</v>
      </c>
      <c r="AC106" s="117"/>
      <c r="AE106" s="72"/>
      <c r="AF106" s="66">
        <f>DumpsterFire!$P95</f>
        <v>0</v>
      </c>
      <c r="AG106" s="92">
        <f t="shared" si="106"/>
        <v>0</v>
      </c>
      <c r="AH106" s="86">
        <f>INDEX('UmfrageWerte berechnung'!$A:$AL, MATCH(AD$3, 'UmfrageWerte berechnung'!$A:$A, 0), MATCH($K106, 'UmfrageWerte berechnung'!$1:$1, 0))</f>
        <v>1.375</v>
      </c>
      <c r="AI106" s="84">
        <f t="shared" si="107"/>
        <v>0</v>
      </c>
      <c r="AJ106" s="84">
        <f t="shared" si="108"/>
        <v>0</v>
      </c>
      <c r="AK106" s="84">
        <f t="shared" si="109"/>
        <v>1.1528384279475985</v>
      </c>
      <c r="AL106" s="66"/>
      <c r="AN106" s="72"/>
      <c r="AO106" s="66">
        <f>DumpsterFire!$P95</f>
        <v>0</v>
      </c>
      <c r="AP106" s="92">
        <f t="shared" si="110"/>
        <v>0</v>
      </c>
      <c r="AQ106" s="86">
        <f>INDEX('UmfrageWerte berechnung'!$A:$AL, MATCH(AM$3, 'UmfrageWerte berechnung'!$A:$A, 0), MATCH($K106, 'UmfrageWerte berechnung'!$1:$1, 0))</f>
        <v>1.4375</v>
      </c>
      <c r="AR106" s="84">
        <f t="shared" si="111"/>
        <v>0</v>
      </c>
      <c r="AS106" s="84">
        <f t="shared" si="112"/>
        <v>0</v>
      </c>
      <c r="AT106" s="84">
        <f t="shared" si="113"/>
        <v>1.2275280898876404</v>
      </c>
    </row>
    <row r="107" spans="1:46">
      <c r="B107" s="25"/>
      <c r="C107" s="66">
        <f>DumpsterFire!$P96</f>
        <v>0</v>
      </c>
      <c r="D107" s="92">
        <f t="shared" si="94"/>
        <v>0</v>
      </c>
      <c r="E107" s="86">
        <f>INDEX('UmfrageWerte berechnung'!$A:$AL, MATCH(A$3, 'UmfrageWerte berechnung'!$A:$A, 0), MATCH($K107, 'UmfrageWerte berechnung'!$1:$1, 0))</f>
        <v>1.2</v>
      </c>
      <c r="F107" s="84">
        <f t="shared" si="95"/>
        <v>0</v>
      </c>
      <c r="G107" s="84">
        <f t="shared" si="96"/>
        <v>0</v>
      </c>
      <c r="H107" s="84">
        <f t="shared" si="97"/>
        <v>0.99617695248498084</v>
      </c>
      <c r="I107" s="93"/>
      <c r="K107" s="93" t="s">
        <v>383</v>
      </c>
      <c r="L107"/>
      <c r="M107" s="25"/>
      <c r="N107" s="66">
        <f>DumpsterFire!$P96</f>
        <v>0</v>
      </c>
      <c r="O107" s="92">
        <f t="shared" si="98"/>
        <v>0</v>
      </c>
      <c r="P107" s="86">
        <f>INDEX('UmfrageWerte berechnung'!$A:$AL, MATCH(L$3, 'UmfrageWerte berechnung'!$A:$A, 0), MATCH($K107, 'UmfrageWerte berechnung'!$1:$1, 0))</f>
        <v>1.0625</v>
      </c>
      <c r="Q107" s="84">
        <f t="shared" si="99"/>
        <v>0</v>
      </c>
      <c r="R107" s="84">
        <f t="shared" si="100"/>
        <v>0</v>
      </c>
      <c r="S107" s="84">
        <f t="shared" si="101"/>
        <v>0.93827160493827166</v>
      </c>
      <c r="V107" s="25"/>
      <c r="W107" s="66">
        <f>DumpsterFire!$P96</f>
        <v>0</v>
      </c>
      <c r="X107" s="92">
        <f t="shared" si="102"/>
        <v>0</v>
      </c>
      <c r="Y107" s="86">
        <f>INDEX('UmfrageWerte berechnung'!$A:$AL, MATCH(U$3, 'UmfrageWerte berechnung'!$A:$A, 0), MATCH($K107, 'UmfrageWerte berechnung'!$1:$1, 0))</f>
        <v>1.4166666666666667</v>
      </c>
      <c r="Z107" s="84">
        <f t="shared" si="103"/>
        <v>0</v>
      </c>
      <c r="AA107" s="84">
        <f t="shared" si="104"/>
        <v>0</v>
      </c>
      <c r="AB107" s="84">
        <f t="shared" si="105"/>
        <v>1.2211720226843108</v>
      </c>
      <c r="AE107" s="25"/>
      <c r="AF107" s="66">
        <f>DumpsterFire!$P96</f>
        <v>0</v>
      </c>
      <c r="AG107" s="92">
        <f t="shared" si="106"/>
        <v>0</v>
      </c>
      <c r="AH107" s="86">
        <f>INDEX('UmfrageWerte berechnung'!$A:$AL, MATCH(AD$3, 'UmfrageWerte berechnung'!$A:$A, 0), MATCH($K107, 'UmfrageWerte berechnung'!$1:$1, 0))</f>
        <v>1.3125</v>
      </c>
      <c r="AI107" s="84">
        <f t="shared" si="107"/>
        <v>0</v>
      </c>
      <c r="AJ107" s="84">
        <f t="shared" si="108"/>
        <v>0</v>
      </c>
      <c r="AK107" s="84">
        <f t="shared" si="109"/>
        <v>1.1004366812227078</v>
      </c>
      <c r="AL107" s="66"/>
      <c r="AN107" s="25"/>
      <c r="AO107" s="66">
        <f>DumpsterFire!$P96</f>
        <v>0</v>
      </c>
      <c r="AP107" s="92">
        <f t="shared" si="110"/>
        <v>0</v>
      </c>
      <c r="AQ107" s="86">
        <f>INDEX('UmfrageWerte berechnung'!$A:$AL, MATCH(AM$3, 'UmfrageWerte berechnung'!$A:$A, 0), MATCH($K107, 'UmfrageWerte berechnung'!$1:$1, 0))</f>
        <v>1.25</v>
      </c>
      <c r="AR107" s="84">
        <f t="shared" si="111"/>
        <v>0</v>
      </c>
      <c r="AS107" s="84">
        <f t="shared" si="112"/>
        <v>0</v>
      </c>
      <c r="AT107" s="84">
        <f t="shared" si="113"/>
        <v>1.0674157303370786</v>
      </c>
    </row>
    <row r="108" spans="1:46">
      <c r="B108" s="38"/>
      <c r="C108" s="66"/>
      <c r="D108" s="92"/>
      <c r="E108" s="86"/>
      <c r="F108" s="84"/>
      <c r="H108" s="84"/>
      <c r="I108" s="93"/>
      <c r="L108"/>
      <c r="M108" s="38"/>
      <c r="N108" s="66"/>
      <c r="O108" s="92"/>
      <c r="P108" s="86"/>
      <c r="Q108" s="84"/>
      <c r="R108" s="84"/>
      <c r="S108" s="84"/>
      <c r="V108" s="38"/>
      <c r="W108" s="66"/>
      <c r="X108" s="92"/>
      <c r="Y108" s="86"/>
      <c r="Z108" s="84"/>
      <c r="AA108" s="84"/>
      <c r="AB108" s="86"/>
      <c r="AE108" s="38"/>
      <c r="AF108" s="66"/>
      <c r="AG108" s="92"/>
      <c r="AH108" s="86"/>
      <c r="AI108" s="84"/>
      <c r="AJ108" s="84"/>
      <c r="AK108" s="84"/>
      <c r="AL108" s="66"/>
      <c r="AN108" s="38"/>
      <c r="AO108" s="66"/>
      <c r="AP108" s="92"/>
      <c r="AQ108" s="86"/>
      <c r="AR108" s="84"/>
      <c r="AS108" s="84"/>
      <c r="AT108" s="84"/>
    </row>
    <row r="109" spans="1:46">
      <c r="A109" t="s">
        <v>568</v>
      </c>
      <c r="B109" s="38"/>
      <c r="C109" s="66">
        <f>DumpsterFire!$P98</f>
        <v>3</v>
      </c>
      <c r="D109" s="92">
        <f t="shared" si="94"/>
        <v>2.614964500273075</v>
      </c>
      <c r="E109" s="86">
        <f>INDEX('UmfrageWerte berechnung'!$A:$AL, MATCH(A$3, 'UmfrageWerte berechnung'!$A:$A, 0), MATCH($K109, 'UmfrageWerte berechnung'!$1:$1, 0))</f>
        <v>1.05</v>
      </c>
      <c r="F109" s="84">
        <f t="shared" si="95"/>
        <v>3.3075000000000001</v>
      </c>
      <c r="G109" s="84">
        <f t="shared" si="96"/>
        <v>3.1500000000000004</v>
      </c>
      <c r="H109" s="84">
        <f t="shared" si="97"/>
        <v>0.87165483342435834</v>
      </c>
      <c r="I109" s="93"/>
      <c r="K109" s="93" t="s">
        <v>392</v>
      </c>
      <c r="L109" t="s">
        <v>568</v>
      </c>
      <c r="M109" s="38"/>
      <c r="N109" s="66">
        <f>DumpsterFire!$P98</f>
        <v>3</v>
      </c>
      <c r="O109" s="92">
        <f t="shared" si="98"/>
        <v>2.8148148148148149</v>
      </c>
      <c r="P109" s="86">
        <f>INDEX('UmfrageWerte berechnung'!$A:$AL, MATCH(L$3, 'UmfrageWerte berechnung'!$A:$A, 0), MATCH($K109, 'UmfrageWerte berechnung'!$1:$1, 0))</f>
        <v>1.0625</v>
      </c>
      <c r="Q109" s="84">
        <f t="shared" si="99"/>
        <v>3.38671875</v>
      </c>
      <c r="R109" s="84">
        <f t="shared" si="100"/>
        <v>3.1875</v>
      </c>
      <c r="S109" s="84">
        <f t="shared" si="101"/>
        <v>0.93827160493827166</v>
      </c>
      <c r="U109" t="s">
        <v>568</v>
      </c>
      <c r="V109" s="38"/>
      <c r="W109" s="66">
        <f>DumpsterFire!$P98</f>
        <v>3</v>
      </c>
      <c r="X109" s="92">
        <f t="shared" si="102"/>
        <v>2.8015122873345955</v>
      </c>
      <c r="Y109" s="86">
        <f>INDEX('UmfrageWerte berechnung'!$A:$AL, MATCH(U$3, 'UmfrageWerte berechnung'!$A:$A, 0), MATCH($K109, 'UmfrageWerte berechnung'!$1:$1, 0))</f>
        <v>1.0833333333333333</v>
      </c>
      <c r="Z109" s="84">
        <f t="shared" si="103"/>
        <v>3.520833333333333</v>
      </c>
      <c r="AA109" s="84">
        <f t="shared" si="104"/>
        <v>3.25</v>
      </c>
      <c r="AB109" s="86">
        <f t="shared" si="105"/>
        <v>0.93383742911153178</v>
      </c>
      <c r="AD109" t="s">
        <v>568</v>
      </c>
      <c r="AE109" s="38"/>
      <c r="AF109" s="66">
        <f>DumpsterFire!$P98</f>
        <v>3</v>
      </c>
      <c r="AG109" s="92">
        <f t="shared" si="106"/>
        <v>2.8296943231441052</v>
      </c>
      <c r="AH109" s="86">
        <f>INDEX('UmfrageWerte berechnung'!$A:$AL, MATCH(AD$3, 'UmfrageWerte berechnung'!$A:$A, 0), MATCH($K109, 'UmfrageWerte berechnung'!$1:$1, 0))</f>
        <v>1.125</v>
      </c>
      <c r="AI109" s="84">
        <f t="shared" si="107"/>
        <v>3.796875</v>
      </c>
      <c r="AJ109" s="84">
        <f t="shared" si="108"/>
        <v>3.375</v>
      </c>
      <c r="AK109" s="84">
        <f t="shared" si="109"/>
        <v>0.94323144104803514</v>
      </c>
      <c r="AL109" s="66"/>
      <c r="AM109" t="s">
        <v>568</v>
      </c>
      <c r="AN109" s="38"/>
      <c r="AO109" s="66">
        <f>DumpsterFire!$P98</f>
        <v>3</v>
      </c>
      <c r="AP109" s="92">
        <f t="shared" si="110"/>
        <v>2.4016853932584272</v>
      </c>
      <c r="AQ109" s="86">
        <f>INDEX('UmfrageWerte berechnung'!$A:$AL, MATCH(AM$3, 'UmfrageWerte berechnung'!$A:$A, 0), MATCH($K109, 'UmfrageWerte berechnung'!$1:$1, 0))</f>
        <v>0.9375</v>
      </c>
      <c r="AR109" s="84">
        <f t="shared" si="111"/>
        <v>2.63671875</v>
      </c>
      <c r="AS109" s="84">
        <f t="shared" si="112"/>
        <v>2.8125</v>
      </c>
      <c r="AT109" s="84">
        <f t="shared" si="113"/>
        <v>0.800561797752809</v>
      </c>
    </row>
    <row r="110" spans="1:46">
      <c r="A110" t="s">
        <v>568</v>
      </c>
      <c r="B110" s="38"/>
      <c r="C110" s="66">
        <f>DumpsterFire!$P99</f>
        <v>3</v>
      </c>
      <c r="D110" s="92">
        <f t="shared" si="94"/>
        <v>2.614964500273075</v>
      </c>
      <c r="E110" s="86">
        <f>INDEX('UmfrageWerte berechnung'!$A:$AL, MATCH(A$3, 'UmfrageWerte berechnung'!$A:$A, 0), MATCH($K110, 'UmfrageWerte berechnung'!$1:$1, 0))</f>
        <v>1.05</v>
      </c>
      <c r="F110" s="84">
        <f t="shared" si="95"/>
        <v>3.3075000000000001</v>
      </c>
      <c r="G110" s="84">
        <f t="shared" si="96"/>
        <v>3.1500000000000004</v>
      </c>
      <c r="H110" s="84">
        <f t="shared" si="97"/>
        <v>0.87165483342435834</v>
      </c>
      <c r="I110" s="93"/>
      <c r="K110" s="93" t="s">
        <v>392</v>
      </c>
      <c r="L110" t="s">
        <v>568</v>
      </c>
      <c r="M110" s="38"/>
      <c r="N110" s="66">
        <f>DumpsterFire!$P99</f>
        <v>3</v>
      </c>
      <c r="O110" s="92">
        <f t="shared" si="98"/>
        <v>2.8148148148148149</v>
      </c>
      <c r="P110" s="86">
        <f>INDEX('UmfrageWerte berechnung'!$A:$AL, MATCH(L$3, 'UmfrageWerte berechnung'!$A:$A, 0), MATCH($K110, 'UmfrageWerte berechnung'!$1:$1, 0))</f>
        <v>1.0625</v>
      </c>
      <c r="Q110" s="84">
        <f t="shared" si="99"/>
        <v>3.38671875</v>
      </c>
      <c r="R110" s="84">
        <f t="shared" si="100"/>
        <v>3.1875</v>
      </c>
      <c r="S110" s="84">
        <f t="shared" si="101"/>
        <v>0.93827160493827166</v>
      </c>
      <c r="U110" t="s">
        <v>568</v>
      </c>
      <c r="V110" s="38"/>
      <c r="W110" s="66">
        <f>DumpsterFire!$P99</f>
        <v>3</v>
      </c>
      <c r="X110" s="92">
        <f t="shared" si="102"/>
        <v>2.8015122873345955</v>
      </c>
      <c r="Y110" s="86">
        <f>INDEX('UmfrageWerte berechnung'!$A:$AL, MATCH(U$3, 'UmfrageWerte berechnung'!$A:$A, 0), MATCH($K110, 'UmfrageWerte berechnung'!$1:$1, 0))</f>
        <v>1.0833333333333333</v>
      </c>
      <c r="Z110" s="84">
        <f t="shared" si="103"/>
        <v>3.520833333333333</v>
      </c>
      <c r="AA110" s="84">
        <f t="shared" si="104"/>
        <v>3.25</v>
      </c>
      <c r="AB110" s="86">
        <f t="shared" si="105"/>
        <v>0.93383742911153178</v>
      </c>
      <c r="AD110" t="s">
        <v>568</v>
      </c>
      <c r="AE110" s="38"/>
      <c r="AF110" s="66">
        <f>DumpsterFire!$P99</f>
        <v>3</v>
      </c>
      <c r="AG110" s="92">
        <f t="shared" si="106"/>
        <v>2.8296943231441052</v>
      </c>
      <c r="AH110" s="86">
        <f>INDEX('UmfrageWerte berechnung'!$A:$AL, MATCH(AD$3, 'UmfrageWerte berechnung'!$A:$A, 0), MATCH($K110, 'UmfrageWerte berechnung'!$1:$1, 0))</f>
        <v>1.125</v>
      </c>
      <c r="AI110" s="84">
        <f t="shared" si="107"/>
        <v>3.796875</v>
      </c>
      <c r="AJ110" s="84">
        <f t="shared" si="108"/>
        <v>3.375</v>
      </c>
      <c r="AK110" s="84">
        <f t="shared" si="109"/>
        <v>0.94323144104803514</v>
      </c>
      <c r="AL110" s="66"/>
      <c r="AM110" t="s">
        <v>568</v>
      </c>
      <c r="AN110" s="38"/>
      <c r="AO110" s="66">
        <f>DumpsterFire!$P99</f>
        <v>3</v>
      </c>
      <c r="AP110" s="92">
        <f t="shared" si="110"/>
        <v>2.4016853932584272</v>
      </c>
      <c r="AQ110" s="86">
        <f>INDEX('UmfrageWerte berechnung'!$A:$AL, MATCH(AM$3, 'UmfrageWerte berechnung'!$A:$A, 0), MATCH($K110, 'UmfrageWerte berechnung'!$1:$1, 0))</f>
        <v>0.9375</v>
      </c>
      <c r="AR110" s="84">
        <f t="shared" si="111"/>
        <v>2.63671875</v>
      </c>
      <c r="AS110" s="84">
        <f t="shared" si="112"/>
        <v>2.8125</v>
      </c>
      <c r="AT110" s="84">
        <f t="shared" si="113"/>
        <v>0.800561797752809</v>
      </c>
    </row>
    <row r="111" spans="1:46">
      <c r="B111" s="36"/>
      <c r="C111" s="66">
        <f>DumpsterFire!$P100</f>
        <v>0</v>
      </c>
      <c r="D111" s="92">
        <f t="shared" si="94"/>
        <v>0</v>
      </c>
      <c r="E111" s="86">
        <f>INDEX('UmfrageWerte berechnung'!$A:$AL, MATCH(A$3, 'UmfrageWerte berechnung'!$A:$A, 0), MATCH($K111, 'UmfrageWerte berechnung'!$1:$1, 0))</f>
        <v>1.2</v>
      </c>
      <c r="F111" s="84">
        <f t="shared" si="95"/>
        <v>0</v>
      </c>
      <c r="G111" s="84">
        <f t="shared" si="96"/>
        <v>0</v>
      </c>
      <c r="H111" s="84">
        <f t="shared" si="97"/>
        <v>0.99617695248498084</v>
      </c>
      <c r="I111" s="93"/>
      <c r="K111" s="93" t="s">
        <v>385</v>
      </c>
      <c r="L111"/>
      <c r="M111" s="36"/>
      <c r="N111" s="66">
        <f>DumpsterFire!$P100</f>
        <v>0</v>
      </c>
      <c r="O111" s="92">
        <f t="shared" si="98"/>
        <v>0</v>
      </c>
      <c r="P111" s="86">
        <f>INDEX('UmfrageWerte berechnung'!$A:$AL, MATCH(L$3, 'UmfrageWerte berechnung'!$A:$A, 0), MATCH($K111, 'UmfrageWerte berechnung'!$1:$1, 0))</f>
        <v>1.125</v>
      </c>
      <c r="Q111" s="84">
        <f t="shared" si="99"/>
        <v>0</v>
      </c>
      <c r="R111" s="84">
        <f t="shared" si="100"/>
        <v>0</v>
      </c>
      <c r="S111" s="84">
        <f t="shared" si="101"/>
        <v>0.99346405228758172</v>
      </c>
      <c r="V111" s="36"/>
      <c r="W111" s="66">
        <f>DumpsterFire!$P100</f>
        <v>0</v>
      </c>
      <c r="X111" s="92">
        <f t="shared" si="102"/>
        <v>0</v>
      </c>
      <c r="Y111" s="86">
        <f>INDEX('UmfrageWerte berechnung'!$A:$AL, MATCH(U$3, 'UmfrageWerte berechnung'!$A:$A, 0), MATCH($K111, 'UmfrageWerte berechnung'!$1:$1, 0))</f>
        <v>1.25</v>
      </c>
      <c r="Z111" s="84">
        <f t="shared" si="103"/>
        <v>0</v>
      </c>
      <c r="AA111" s="84">
        <f t="shared" si="104"/>
        <v>0</v>
      </c>
      <c r="AB111" s="86">
        <f t="shared" si="105"/>
        <v>1.0775047258979213</v>
      </c>
      <c r="AC111" s="117"/>
      <c r="AE111" s="36"/>
      <c r="AF111" s="66">
        <f>DumpsterFire!$P100</f>
        <v>0</v>
      </c>
      <c r="AG111" s="92">
        <f t="shared" si="106"/>
        <v>0</v>
      </c>
      <c r="AH111" s="86">
        <f>INDEX('UmfrageWerte berechnung'!$A:$AL, MATCH(AD$3, 'UmfrageWerte berechnung'!$A:$A, 0), MATCH($K111, 'UmfrageWerte berechnung'!$1:$1, 0))</f>
        <v>1.1666666666666667</v>
      </c>
      <c r="AI111" s="84">
        <f t="shared" si="107"/>
        <v>0</v>
      </c>
      <c r="AJ111" s="84">
        <f t="shared" si="108"/>
        <v>0</v>
      </c>
      <c r="AK111" s="84">
        <f t="shared" si="109"/>
        <v>0.9781659388646291</v>
      </c>
      <c r="AL111" s="66"/>
      <c r="AN111" s="36"/>
      <c r="AO111" s="66">
        <f>DumpsterFire!$P100</f>
        <v>0</v>
      </c>
      <c r="AP111" s="92">
        <f t="shared" si="110"/>
        <v>0</v>
      </c>
      <c r="AQ111" s="86">
        <f>INDEX('UmfrageWerte berechnung'!$A:$AL, MATCH(AM$3, 'UmfrageWerte berechnung'!$A:$A, 0), MATCH($K111, 'UmfrageWerte berechnung'!$1:$1, 0))</f>
        <v>1.375</v>
      </c>
      <c r="AR111" s="84">
        <f t="shared" si="111"/>
        <v>0</v>
      </c>
      <c r="AS111" s="84">
        <f t="shared" si="112"/>
        <v>0</v>
      </c>
      <c r="AT111" s="84">
        <f t="shared" si="113"/>
        <v>1.1741573033707866</v>
      </c>
    </row>
    <row r="112" spans="1:46">
      <c r="B112" s="72"/>
      <c r="C112" s="66">
        <f>DumpsterFire!$P101</f>
        <v>3</v>
      </c>
      <c r="D112" s="92">
        <f t="shared" si="94"/>
        <v>3.6111414527580554</v>
      </c>
      <c r="E112" s="86">
        <f>INDEX('UmfrageWerte berechnung'!$A:$AL, MATCH(A$3, 'UmfrageWerte berechnung'!$A:$A, 0), MATCH($K112, 'UmfrageWerte berechnung'!$1:$1, 0))</f>
        <v>1.45</v>
      </c>
      <c r="F112" s="84">
        <f t="shared" si="95"/>
        <v>6.3075000000000001</v>
      </c>
      <c r="G112" s="84">
        <f t="shared" si="96"/>
        <v>4.3499999999999996</v>
      </c>
      <c r="H112" s="84">
        <f t="shared" si="97"/>
        <v>1.2037138175860185</v>
      </c>
      <c r="I112" s="93"/>
      <c r="K112" s="93" t="s">
        <v>382</v>
      </c>
      <c r="L112"/>
      <c r="M112" s="72"/>
      <c r="N112" s="66">
        <f>DumpsterFire!$P101</f>
        <v>3</v>
      </c>
      <c r="O112" s="92">
        <f t="shared" si="98"/>
        <v>2.9803921568627452</v>
      </c>
      <c r="P112" s="86">
        <f>INDEX('UmfrageWerte berechnung'!$A:$AL, MATCH(L$3, 'UmfrageWerte berechnung'!$A:$A, 0), MATCH($K112, 'UmfrageWerte berechnung'!$1:$1, 0))</f>
        <v>1.125</v>
      </c>
      <c r="Q112" s="84">
        <f t="shared" si="99"/>
        <v>3.796875</v>
      </c>
      <c r="R112" s="84">
        <f t="shared" si="100"/>
        <v>3.375</v>
      </c>
      <c r="S112" s="84">
        <f t="shared" si="101"/>
        <v>0.99346405228758172</v>
      </c>
      <c r="V112" s="72"/>
      <c r="W112" s="66">
        <f>DumpsterFire!$P101</f>
        <v>3</v>
      </c>
      <c r="X112" s="92">
        <f t="shared" si="102"/>
        <v>3.6635160680529326</v>
      </c>
      <c r="Y112" s="86">
        <f>INDEX('UmfrageWerte berechnung'!$A:$AL, MATCH(U$3, 'UmfrageWerte berechnung'!$A:$A, 0), MATCH($K112, 'UmfrageWerte berechnung'!$1:$1, 0))</f>
        <v>1.4166666666666667</v>
      </c>
      <c r="Z112" s="84">
        <f t="shared" si="103"/>
        <v>6.0208333333333339</v>
      </c>
      <c r="AA112" s="84">
        <f t="shared" si="104"/>
        <v>4.25</v>
      </c>
      <c r="AB112" s="86">
        <f t="shared" si="105"/>
        <v>1.2211720226843108</v>
      </c>
      <c r="AC112" s="117"/>
      <c r="AE112" s="72"/>
      <c r="AF112" s="66">
        <f>DumpsterFire!$P101</f>
        <v>3</v>
      </c>
      <c r="AG112" s="92">
        <f t="shared" si="106"/>
        <v>3.4585152838427957</v>
      </c>
      <c r="AH112" s="86">
        <f>INDEX('UmfrageWerte berechnung'!$A:$AL, MATCH(AD$3, 'UmfrageWerte berechnung'!$A:$A, 0), MATCH($K112, 'UmfrageWerte berechnung'!$1:$1, 0))</f>
        <v>1.375</v>
      </c>
      <c r="AI112" s="84">
        <f t="shared" si="107"/>
        <v>5.671875</v>
      </c>
      <c r="AJ112" s="84">
        <f t="shared" si="108"/>
        <v>4.125</v>
      </c>
      <c r="AK112" s="84">
        <f t="shared" si="109"/>
        <v>1.1528384279475985</v>
      </c>
      <c r="AL112" s="66"/>
      <c r="AN112" s="72"/>
      <c r="AO112" s="66">
        <f>DumpsterFire!$P101</f>
        <v>3</v>
      </c>
      <c r="AP112" s="92">
        <f t="shared" si="110"/>
        <v>3.6825842696629212</v>
      </c>
      <c r="AQ112" s="86">
        <f>INDEX('UmfrageWerte berechnung'!$A:$AL, MATCH(AM$3, 'UmfrageWerte berechnung'!$A:$A, 0), MATCH($K112, 'UmfrageWerte berechnung'!$1:$1, 0))</f>
        <v>1.4375</v>
      </c>
      <c r="AR112" s="84">
        <f t="shared" si="111"/>
        <v>6.19921875</v>
      </c>
      <c r="AS112" s="84">
        <f t="shared" si="112"/>
        <v>4.3125</v>
      </c>
      <c r="AT112" s="86">
        <f t="shared" si="113"/>
        <v>1.2275280898876404</v>
      </c>
    </row>
    <row r="113" spans="2:46">
      <c r="B113" s="36"/>
      <c r="C113" s="66">
        <f>DumpsterFire!$P102</f>
        <v>0</v>
      </c>
      <c r="D113" s="93">
        <f t="shared" si="94"/>
        <v>0</v>
      </c>
      <c r="E113" s="89">
        <f>INDEX('UmfrageWerte berechnung'!$A:$AL, MATCH(A$3, 'UmfrageWerte berechnung'!$A:$A, 0), MATCH($K113, 'UmfrageWerte berechnung'!$1:$1, 0))</f>
        <v>1.2</v>
      </c>
      <c r="F113" s="84">
        <f t="shared" si="95"/>
        <v>0</v>
      </c>
      <c r="G113" s="84">
        <f t="shared" si="96"/>
        <v>0</v>
      </c>
      <c r="H113" s="93">
        <f t="shared" si="97"/>
        <v>0.99617695248498084</v>
      </c>
      <c r="K113" s="93" t="s">
        <v>385</v>
      </c>
      <c r="L113"/>
      <c r="M113" s="36"/>
      <c r="N113" s="66">
        <f>DumpsterFire!$P102</f>
        <v>0</v>
      </c>
      <c r="O113" s="93">
        <f t="shared" si="98"/>
        <v>0</v>
      </c>
      <c r="P113" s="89">
        <f>INDEX('UmfrageWerte berechnung'!$A:$AL, MATCH(L$3, 'UmfrageWerte berechnung'!$A:$A, 0), MATCH($K113, 'UmfrageWerte berechnung'!$1:$1, 0))</f>
        <v>1.125</v>
      </c>
      <c r="Q113" s="84">
        <f t="shared" si="99"/>
        <v>0</v>
      </c>
      <c r="R113" s="84">
        <f t="shared" si="100"/>
        <v>0</v>
      </c>
      <c r="S113" s="86">
        <f t="shared" si="101"/>
        <v>0.99346405228758172</v>
      </c>
      <c r="V113" s="36"/>
      <c r="W113" s="80">
        <f>DumpsterFire!$P102</f>
        <v>0</v>
      </c>
      <c r="X113" s="93">
        <f t="shared" si="102"/>
        <v>0</v>
      </c>
      <c r="Y113" s="89">
        <f>INDEX('UmfrageWerte berechnung'!$A:$AL, MATCH(U$3, 'UmfrageWerte berechnung'!$A:$A, 0), MATCH($K113, 'UmfrageWerte berechnung'!$1:$1, 0))</f>
        <v>1.25</v>
      </c>
      <c r="Z113" s="84">
        <f t="shared" si="103"/>
        <v>0</v>
      </c>
      <c r="AA113" s="84">
        <f t="shared" si="104"/>
        <v>0</v>
      </c>
      <c r="AB113" s="86">
        <f t="shared" si="105"/>
        <v>1.0775047258979213</v>
      </c>
      <c r="AC113" s="117"/>
      <c r="AE113" s="36"/>
      <c r="AF113" s="80">
        <f>DumpsterFire!$P102</f>
        <v>0</v>
      </c>
      <c r="AG113" s="93">
        <f t="shared" si="106"/>
        <v>0</v>
      </c>
      <c r="AH113" s="89">
        <f>INDEX('UmfrageWerte berechnung'!$A:$AL, MATCH(AD$3, 'UmfrageWerte berechnung'!$A:$A, 0), MATCH($K113, 'UmfrageWerte berechnung'!$1:$1, 0))</f>
        <v>1.1666666666666667</v>
      </c>
      <c r="AI113" s="84">
        <f t="shared" si="107"/>
        <v>0</v>
      </c>
      <c r="AJ113" s="84">
        <f t="shared" si="108"/>
        <v>0</v>
      </c>
      <c r="AK113" s="86">
        <f t="shared" si="109"/>
        <v>0.9781659388646291</v>
      </c>
      <c r="AL113" s="66"/>
      <c r="AN113" s="36"/>
      <c r="AO113" s="80">
        <f>DumpsterFire!$P102</f>
        <v>0</v>
      </c>
      <c r="AP113" s="93">
        <f t="shared" si="110"/>
        <v>0</v>
      </c>
      <c r="AQ113" s="89">
        <f>INDEX('UmfrageWerte berechnung'!$A:$AL, MATCH(AM$3, 'UmfrageWerte berechnung'!$A:$A, 0), MATCH($K113, 'UmfrageWerte berechnung'!$1:$1, 0))</f>
        <v>1.375</v>
      </c>
      <c r="AR113" s="84">
        <f t="shared" si="111"/>
        <v>0</v>
      </c>
      <c r="AS113" s="84">
        <f t="shared" si="112"/>
        <v>0</v>
      </c>
      <c r="AT113" s="86">
        <f t="shared" si="113"/>
        <v>1.1741573033707866</v>
      </c>
    </row>
    <row r="114" spans="2:46">
      <c r="B114" t="s">
        <v>475</v>
      </c>
      <c r="C114" s="78">
        <f>SUM(C77:C113)</f>
        <v>36</v>
      </c>
      <c r="D114" s="90">
        <f>SUM(D77:D113)</f>
        <v>38.809393773894051</v>
      </c>
      <c r="E114" s="92">
        <f>SUM(E76:E113)</f>
        <v>41.300000000000011</v>
      </c>
      <c r="F114" s="90">
        <f>SUM(F76:F113)</f>
        <v>61.302499999999995</v>
      </c>
      <c r="G114" s="85">
        <f>SUM(G76:G113)</f>
        <v>46.75</v>
      </c>
      <c r="H114" s="85"/>
      <c r="L114"/>
      <c r="M114" t="s">
        <v>475</v>
      </c>
      <c r="N114" s="78">
        <f>SUM(N77:N113)</f>
        <v>36</v>
      </c>
      <c r="O114" s="90">
        <f>SUM(O77:O113)</f>
        <v>37.917211328976038</v>
      </c>
      <c r="P114" s="92">
        <f>SUM(P76:P113)</f>
        <v>36.5625</v>
      </c>
      <c r="Q114" s="90">
        <f>SUM(Q76:Q113)</f>
        <v>51.64453125</v>
      </c>
      <c r="R114" s="85">
        <f>SUM(R76:R113)</f>
        <v>42.9375</v>
      </c>
      <c r="S114" s="90"/>
      <c r="V114" t="s">
        <v>475</v>
      </c>
      <c r="W114" s="78">
        <f>SUM(W77:W113)</f>
        <v>36</v>
      </c>
      <c r="X114" s="90">
        <f>SUM(X77:X113)</f>
        <v>38.790170132325173</v>
      </c>
      <c r="Y114" s="92">
        <f>SUM(Y76:Y113)</f>
        <v>40.416666666666671</v>
      </c>
      <c r="Z114" s="90">
        <f>SUM(Z76:Z113)</f>
        <v>56.625000000000007</v>
      </c>
      <c r="AA114" s="85">
        <f>SUM(AA76:AA113)</f>
        <v>45</v>
      </c>
      <c r="AB114" s="90"/>
      <c r="AE114" t="s">
        <v>475</v>
      </c>
      <c r="AF114" s="78">
        <f>SUM(AF77:AF113)</f>
        <v>36</v>
      </c>
      <c r="AG114" s="90">
        <f>SUM(AG77:AG113)</f>
        <v>36.646288209606993</v>
      </c>
      <c r="AH114" s="92">
        <f>SUM(AH76:AH113)</f>
        <v>39.749999999999986</v>
      </c>
      <c r="AI114" s="90">
        <f>SUM(AI76:AI113)</f>
        <v>53.814236111111107</v>
      </c>
      <c r="AJ114" s="85">
        <f>SUM(AJ76:AJ113)</f>
        <v>43.708333333333329</v>
      </c>
      <c r="AK114" s="90"/>
      <c r="AL114" s="66"/>
      <c r="AN114" t="s">
        <v>475</v>
      </c>
      <c r="AO114" s="78">
        <f>SUM(AO77:AO113)</f>
        <v>36</v>
      </c>
      <c r="AP114" s="90">
        <f>SUM(AP77:AP113)</f>
        <v>38.533707865168537</v>
      </c>
      <c r="AQ114" s="92">
        <f>SUM(AQ76:AQ113)</f>
        <v>41.5625</v>
      </c>
      <c r="AR114" s="90">
        <f>SUM(AR76:AR113)</f>
        <v>58.0546875</v>
      </c>
      <c r="AS114" s="85">
        <f>SUM(AS76:AS113)</f>
        <v>45.125</v>
      </c>
      <c r="AT114" s="90"/>
    </row>
    <row r="115" spans="2:46">
      <c r="B115" t="s">
        <v>476</v>
      </c>
      <c r="C115" s="57">
        <v>96</v>
      </c>
      <c r="D115" s="86"/>
      <c r="E115" s="96">
        <f>COUNT(E77:E113)*5</f>
        <v>160</v>
      </c>
      <c r="F115" s="89">
        <f>C115*5^2</f>
        <v>2400</v>
      </c>
      <c r="G115" s="87">
        <f>C115*1.5</f>
        <v>144</v>
      </c>
      <c r="L115"/>
      <c r="M115" t="s">
        <v>476</v>
      </c>
      <c r="N115" s="57">
        <v>96</v>
      </c>
      <c r="O115" s="86"/>
      <c r="P115" s="96">
        <f>COUNT(P77:P113)*5</f>
        <v>160</v>
      </c>
      <c r="Q115" s="89">
        <f>N115*5^2</f>
        <v>2400</v>
      </c>
      <c r="R115" s="87">
        <f>N115*1.5</f>
        <v>144</v>
      </c>
      <c r="S115" s="86"/>
      <c r="V115" t="s">
        <v>476</v>
      </c>
      <c r="W115" s="57">
        <v>96</v>
      </c>
      <c r="X115" s="86"/>
      <c r="Y115" s="96">
        <f>COUNT(Y77:Y113)*5</f>
        <v>160</v>
      </c>
      <c r="Z115" s="89">
        <f>W115*5^2</f>
        <v>2400</v>
      </c>
      <c r="AA115" s="87">
        <f>W115*1.5</f>
        <v>144</v>
      </c>
      <c r="AB115" s="86"/>
      <c r="AE115" t="s">
        <v>476</v>
      </c>
      <c r="AF115" s="57">
        <v>96</v>
      </c>
      <c r="AG115" s="86"/>
      <c r="AH115" s="96">
        <f>COUNT(AH77:AH113)*5</f>
        <v>160</v>
      </c>
      <c r="AI115" s="89">
        <f>AF115*5^2</f>
        <v>2400</v>
      </c>
      <c r="AJ115" s="87">
        <f>AF115*1.5</f>
        <v>144</v>
      </c>
      <c r="AK115" s="86"/>
      <c r="AL115" s="57"/>
      <c r="AN115" t="s">
        <v>476</v>
      </c>
      <c r="AO115" s="57">
        <v>96</v>
      </c>
      <c r="AP115" s="86"/>
      <c r="AQ115" s="96">
        <f>COUNT(AQ77:AQ113)*5</f>
        <v>160</v>
      </c>
      <c r="AR115" s="89">
        <f>AO115*5^2</f>
        <v>2400</v>
      </c>
      <c r="AS115" s="87">
        <f>AO115*1.5</f>
        <v>144</v>
      </c>
      <c r="AT115" s="86"/>
    </row>
    <row r="116" spans="2:46">
      <c r="C116" s="78"/>
      <c r="D116" s="85"/>
      <c r="E116" s="113"/>
      <c r="H116" s="85"/>
      <c r="L116"/>
      <c r="N116" s="78"/>
      <c r="O116" s="85"/>
      <c r="P116" s="113"/>
      <c r="Q116" s="86"/>
      <c r="R116" s="84"/>
      <c r="S116" s="90"/>
      <c r="W116" s="78"/>
      <c r="X116" s="85"/>
      <c r="Y116" s="113"/>
      <c r="Z116" s="86"/>
      <c r="AA116" s="84"/>
      <c r="AB116" s="90"/>
      <c r="AF116" s="78"/>
      <c r="AG116" s="85"/>
      <c r="AH116" s="113"/>
      <c r="AI116" s="86"/>
      <c r="AJ116" s="84"/>
      <c r="AK116" s="90"/>
      <c r="AL116" s="66"/>
      <c r="AO116" s="78"/>
      <c r="AP116" s="85"/>
      <c r="AQ116" s="113"/>
      <c r="AR116" s="86"/>
      <c r="AS116" s="84"/>
      <c r="AT116" s="90"/>
    </row>
    <row r="117" spans="2:46">
      <c r="L117"/>
      <c r="O117" s="84"/>
      <c r="P117" s="93"/>
      <c r="Q117" s="86"/>
      <c r="R117" s="84"/>
      <c r="S117" s="86"/>
      <c r="X117" s="84"/>
      <c r="Y117" s="93"/>
      <c r="Z117" s="86"/>
      <c r="AA117" s="84"/>
      <c r="AB117" s="86"/>
      <c r="AG117" s="84"/>
      <c r="AH117" s="93"/>
      <c r="AI117" s="86"/>
      <c r="AJ117" s="84"/>
      <c r="AK117" s="86"/>
      <c r="AL117" s="66"/>
      <c r="AP117" s="84"/>
      <c r="AQ117" s="93"/>
      <c r="AR117" s="86"/>
      <c r="AS117" s="84"/>
      <c r="AT117" s="86"/>
    </row>
    <row r="118" spans="2:46">
      <c r="L118"/>
      <c r="O118" s="84"/>
      <c r="P118" s="93"/>
      <c r="Q118" s="86"/>
      <c r="R118" s="84"/>
      <c r="S118" s="86"/>
      <c r="X118" s="84"/>
      <c r="Y118" s="93"/>
      <c r="Z118" s="86"/>
      <c r="AA118" s="84"/>
      <c r="AB118" s="86"/>
      <c r="AG118" s="84"/>
      <c r="AH118" s="93"/>
      <c r="AI118" s="86"/>
      <c r="AJ118" s="84"/>
      <c r="AK118" s="86"/>
      <c r="AL118" s="66"/>
      <c r="AP118" s="84"/>
      <c r="AQ118" s="93"/>
      <c r="AR118" s="86"/>
      <c r="AS118" s="84"/>
      <c r="AT118" s="86"/>
    </row>
    <row r="119" spans="2:46" ht="21">
      <c r="B119" s="101" t="s">
        <v>478</v>
      </c>
      <c r="C119" s="102">
        <f>SUM(C114,C71,C47,C27,C15)</f>
        <v>103</v>
      </c>
      <c r="E119" s="93" t="s">
        <v>479</v>
      </c>
      <c r="H119" s="84">
        <f>COUNT(E77:E113,E52:E70,E32:E46,E20:E25,E9:E14)</f>
        <v>76</v>
      </c>
      <c r="L119"/>
      <c r="M119" s="101" t="s">
        <v>478</v>
      </c>
      <c r="N119" s="102">
        <f>SUM(N114,N71,N47,N27,N15)</f>
        <v>103</v>
      </c>
      <c r="O119" s="84"/>
      <c r="P119" s="93" t="s">
        <v>479</v>
      </c>
      <c r="Q119" s="86"/>
      <c r="R119" s="84"/>
      <c r="S119" s="86">
        <f>COUNT(P77:P113,P52:P70,P32:P46,P20:P25,P9:P14)</f>
        <v>76</v>
      </c>
      <c r="V119" s="101" t="s">
        <v>478</v>
      </c>
      <c r="W119" s="102">
        <f>SUM(W114,W71,W47,W27,W15)</f>
        <v>103</v>
      </c>
      <c r="X119" s="84"/>
      <c r="Y119" s="93" t="s">
        <v>479</v>
      </c>
      <c r="Z119" s="86"/>
      <c r="AA119" s="84"/>
      <c r="AB119" s="86">
        <f>COUNT(Y77:Y113,Y52:Y70,Y32:Y46,Y20:Y25,Y9:Y14)</f>
        <v>76</v>
      </c>
      <c r="AC119" s="101"/>
      <c r="AE119" s="101" t="s">
        <v>478</v>
      </c>
      <c r="AF119" s="102">
        <f>SUM(AF114,AF71,AF47,AF27,AF15)</f>
        <v>103</v>
      </c>
      <c r="AG119" s="84"/>
      <c r="AH119" s="93" t="s">
        <v>479</v>
      </c>
      <c r="AI119" s="86"/>
      <c r="AJ119" s="84"/>
      <c r="AK119" s="86">
        <f>COUNT(AH77:AH113,AH52:AH70,AH32:AH46,AH20:AH25,AH9:AH14)</f>
        <v>76</v>
      </c>
      <c r="AL119" s="118"/>
      <c r="AN119" s="101" t="s">
        <v>478</v>
      </c>
      <c r="AO119" s="102">
        <f>SUM(AO114,AO71,AO47,AO27,AO15)</f>
        <v>103</v>
      </c>
      <c r="AP119" s="84"/>
      <c r="AQ119" s="93" t="s">
        <v>479</v>
      </c>
      <c r="AR119" s="86"/>
      <c r="AS119" s="84"/>
      <c r="AT119" s="86">
        <f>COUNT(AQ77:AQ113,AQ52:AQ70,AQ32:AQ46,AQ20:AQ25,AQ9:AQ14)</f>
        <v>76</v>
      </c>
    </row>
    <row r="120" spans="2:46" ht="21">
      <c r="B120" s="101" t="s">
        <v>480</v>
      </c>
      <c r="C120" s="102">
        <f>SUM(C115,C72,C48,C28,C16)</f>
        <v>231</v>
      </c>
      <c r="E120" s="93" t="s">
        <v>481</v>
      </c>
      <c r="H120" s="84">
        <f>SUM(E77:E113,E52:E70,E32:E46,E20:E25,E9:E14)</f>
        <v>91.55</v>
      </c>
      <c r="L120"/>
      <c r="M120" s="101" t="s">
        <v>480</v>
      </c>
      <c r="N120" s="102">
        <f>SUM(N115,N72,N48,N28,N16)</f>
        <v>231</v>
      </c>
      <c r="O120" s="84"/>
      <c r="P120" s="93" t="s">
        <v>481</v>
      </c>
      <c r="Q120" s="86"/>
      <c r="R120" s="84"/>
      <c r="S120" s="86">
        <f>SUM(P77:P113,P52:P70,P32:P46,P20:P25,P9:P14)</f>
        <v>86.0625</v>
      </c>
      <c r="V120" s="101" t="s">
        <v>480</v>
      </c>
      <c r="W120" s="102">
        <f>SUM(W115,W72,W48,W28,W16)</f>
        <v>231</v>
      </c>
      <c r="X120" s="84"/>
      <c r="Y120" s="93" t="s">
        <v>481</v>
      </c>
      <c r="Z120" s="86"/>
      <c r="AA120" s="84"/>
      <c r="AB120" s="86">
        <f>SUM(Y77:Y113,Y52:Y70,Y32:Y46,Y20:Y25,Y9:Y14)</f>
        <v>88.166666666666615</v>
      </c>
      <c r="AC120" s="101"/>
      <c r="AE120" s="101" t="s">
        <v>480</v>
      </c>
      <c r="AF120" s="102">
        <f>SUM(AF115,AF72,AF48,AF28,AF16)</f>
        <v>231</v>
      </c>
      <c r="AG120" s="84"/>
      <c r="AH120" s="93" t="s">
        <v>481</v>
      </c>
      <c r="AI120" s="86"/>
      <c r="AJ120" s="84"/>
      <c r="AK120" s="86">
        <f>SUM(AH77:AH113,AH52:AH70,AH32:AH46,AH20:AH25,AH9:AH14)</f>
        <v>90.645833333333314</v>
      </c>
      <c r="AL120" s="118"/>
      <c r="AN120" s="101" t="s">
        <v>480</v>
      </c>
      <c r="AO120" s="102">
        <f>SUM(AO115,AO72,AO48,AO28,AO16)</f>
        <v>231</v>
      </c>
      <c r="AP120" s="84"/>
      <c r="AQ120" s="93" t="s">
        <v>481</v>
      </c>
      <c r="AR120" s="86"/>
      <c r="AS120" s="84"/>
      <c r="AT120" s="86">
        <f>SUM(AQ77:AQ113,AQ52:AQ70,AQ32:AQ46,AQ20:AQ25,AQ9:AQ14)</f>
        <v>89</v>
      </c>
    </row>
    <row r="121" spans="2:46">
      <c r="E121" s="93" t="s">
        <v>480</v>
      </c>
      <c r="H121" s="84">
        <f>COUNT(E77:E113,E52:E70,E32:E46,E20:E25,E9:E14)*5</f>
        <v>380</v>
      </c>
      <c r="L121"/>
      <c r="O121" s="84"/>
      <c r="P121" s="93" t="s">
        <v>480</v>
      </c>
      <c r="Q121" s="86"/>
      <c r="R121" s="84"/>
      <c r="S121" s="86">
        <f>COUNT(P77:P113,P52:P70,P32:P46,P20:P25,P9:P14)*5</f>
        <v>380</v>
      </c>
      <c r="X121" s="84"/>
      <c r="Y121" s="93" t="s">
        <v>480</v>
      </c>
      <c r="Z121" s="86"/>
      <c r="AA121" s="84"/>
      <c r="AB121" s="86">
        <f>COUNT(Y77:Y113,Y52:Y70,Y32:Y46,Y20:Y25,Y9:Y14)*5</f>
        <v>380</v>
      </c>
      <c r="AG121" s="84"/>
      <c r="AH121" s="93" t="s">
        <v>480</v>
      </c>
      <c r="AI121" s="86"/>
      <c r="AJ121" s="84"/>
      <c r="AK121" s="86">
        <f>COUNT(AH77:AH113,AH52:AH70,AH32:AH46,AH20:AH25,AH9:AH14)*5</f>
        <v>380</v>
      </c>
      <c r="AL121" s="66"/>
      <c r="AP121" s="84"/>
      <c r="AQ121" s="93" t="s">
        <v>480</v>
      </c>
      <c r="AR121" s="86"/>
      <c r="AS121" s="84"/>
      <c r="AT121" s="86">
        <f>COUNT(AQ77:AQ113,AQ52:AQ70,AQ32:AQ46,AQ20:AQ25,AQ9:AQ14)*5</f>
        <v>380</v>
      </c>
    </row>
    <row r="122" spans="2:46">
      <c r="L122"/>
      <c r="O122" s="84"/>
      <c r="P122" s="93"/>
      <c r="Q122" s="86"/>
      <c r="R122" s="84"/>
      <c r="S122" s="93"/>
      <c r="X122" s="84"/>
      <c r="Y122" s="93"/>
      <c r="Z122" s="86"/>
      <c r="AA122" s="84"/>
      <c r="AB122" s="93"/>
      <c r="AG122" s="84"/>
      <c r="AH122" s="93"/>
      <c r="AI122" s="86"/>
      <c r="AJ122" s="84"/>
      <c r="AK122" s="93"/>
      <c r="AL122" s="66"/>
      <c r="AP122" s="84"/>
      <c r="AQ122" s="93"/>
      <c r="AR122" s="86"/>
      <c r="AS122" s="84"/>
      <c r="AT122" s="93"/>
    </row>
    <row r="123" spans="2:46" ht="21">
      <c r="B123" s="101" t="s">
        <v>482</v>
      </c>
      <c r="C123" s="105">
        <f>SUM(D77:D113,D52:D70,D32:D46,D20:D25,D9:D14)</f>
        <v>100.90442381212455</v>
      </c>
      <c r="L123"/>
      <c r="M123" s="101" t="s">
        <v>482</v>
      </c>
      <c r="N123" s="105">
        <f>SUM(O77:O113,O52:O70,O32:O46,O20:O25,O9:O14)</f>
        <v>105.47276688453164</v>
      </c>
      <c r="O123" s="84"/>
      <c r="P123" s="93"/>
      <c r="Q123" s="86"/>
      <c r="R123" s="84"/>
      <c r="S123" s="93"/>
      <c r="V123" s="101" t="s">
        <v>482</v>
      </c>
      <c r="W123" s="105">
        <f>SUM(X77:X113,X52:X70,X32:X46,X20:X25,X9:X14)</f>
        <v>99.992438563327127</v>
      </c>
      <c r="X123" s="84"/>
      <c r="Y123" s="93"/>
      <c r="Z123" s="86"/>
      <c r="AA123" s="84"/>
      <c r="AB123" s="93"/>
      <c r="AC123" s="101"/>
      <c r="AE123" s="101" t="s">
        <v>482</v>
      </c>
      <c r="AF123" s="105">
        <f>SUM(AG77:AG113,AG52:AG70,AG32:AG46,AG20:AG25,AG9:AG14)</f>
        <v>103.1965065502183</v>
      </c>
      <c r="AG123" s="84"/>
      <c r="AH123" s="93"/>
      <c r="AI123" s="86"/>
      <c r="AJ123" s="84"/>
      <c r="AK123" s="93"/>
      <c r="AL123" s="119"/>
      <c r="AN123" s="101" t="s">
        <v>482</v>
      </c>
      <c r="AO123" s="105">
        <f>SUM(AP77:AP113,AP52:AP70,AP32:AP46,AP20:AP25,AP9:AP14)</f>
        <v>100.23033707865166</v>
      </c>
      <c r="AP123" s="84"/>
      <c r="AQ123" s="93"/>
      <c r="AR123" s="86"/>
      <c r="AS123" s="84"/>
      <c r="AT123" s="93"/>
    </row>
    <row r="124" spans="2:46" ht="21">
      <c r="B124" s="101" t="s">
        <v>480</v>
      </c>
      <c r="C124" s="102">
        <f>SUM(C115,C72,C48,C28,C16)</f>
        <v>231</v>
      </c>
      <c r="L124"/>
      <c r="M124" s="101" t="s">
        <v>480</v>
      </c>
      <c r="N124" s="102">
        <f>SUM(N115,N72,N48,N28,N16)</f>
        <v>231</v>
      </c>
      <c r="O124" s="84"/>
      <c r="P124" s="93"/>
      <c r="Q124" s="86"/>
      <c r="R124" s="84"/>
      <c r="S124" s="93"/>
      <c r="V124" s="101" t="s">
        <v>480</v>
      </c>
      <c r="W124" s="102">
        <f>SUM(W115,W72,W48,W28,W16)</f>
        <v>231</v>
      </c>
      <c r="X124" s="84"/>
      <c r="Y124" s="93"/>
      <c r="Z124" s="86"/>
      <c r="AA124" s="84"/>
      <c r="AB124" s="93"/>
      <c r="AC124" s="101"/>
      <c r="AE124" s="101" t="s">
        <v>480</v>
      </c>
      <c r="AF124" s="102">
        <f>SUM(AF115,AF72,AF48,AF28,AF16)</f>
        <v>231</v>
      </c>
      <c r="AG124" s="84"/>
      <c r="AH124" s="93"/>
      <c r="AI124" s="86"/>
      <c r="AJ124" s="84"/>
      <c r="AK124" s="93"/>
      <c r="AL124" s="118"/>
      <c r="AN124" s="101" t="s">
        <v>480</v>
      </c>
      <c r="AO124" s="102">
        <f>SUM(AO115,AO72,AO48,AO28,AO16)</f>
        <v>231</v>
      </c>
      <c r="AP124" s="84"/>
      <c r="AQ124" s="93"/>
      <c r="AR124" s="86"/>
      <c r="AS124" s="84"/>
      <c r="AT124" s="93"/>
    </row>
    <row r="125" spans="2:46">
      <c r="L125"/>
      <c r="O125" s="84"/>
      <c r="P125" s="93"/>
      <c r="Q125" s="86"/>
      <c r="R125" s="84"/>
      <c r="S125" s="93"/>
      <c r="X125" s="84"/>
      <c r="Y125" s="93"/>
      <c r="Z125" s="86"/>
      <c r="AA125" s="84"/>
      <c r="AB125" s="93"/>
      <c r="AG125" s="84"/>
      <c r="AH125" s="93"/>
      <c r="AI125" s="86"/>
      <c r="AJ125" s="84"/>
      <c r="AK125" s="93"/>
      <c r="AP125" s="84"/>
      <c r="AQ125" s="93"/>
      <c r="AR125" s="86"/>
      <c r="AS125" s="84"/>
      <c r="AT125" s="93"/>
    </row>
    <row r="126" spans="2:46">
      <c r="L126"/>
      <c r="O126" s="84"/>
      <c r="P126" s="93"/>
      <c r="Q126" s="86"/>
      <c r="R126" s="84"/>
      <c r="S126" s="93"/>
      <c r="X126" s="84"/>
      <c r="Y126" s="93"/>
      <c r="Z126" s="86"/>
      <c r="AA126" s="84"/>
      <c r="AB126" s="93"/>
      <c r="AG126" s="84"/>
      <c r="AH126" s="93"/>
      <c r="AI126" s="86"/>
      <c r="AJ126" s="84"/>
      <c r="AK126" s="93"/>
      <c r="AP126" s="84"/>
      <c r="AQ126" s="93"/>
      <c r="AR126" s="86"/>
      <c r="AS126" s="84"/>
      <c r="AT126" s="93"/>
    </row>
    <row r="127" spans="2:46">
      <c r="L127"/>
      <c r="O127" s="84"/>
      <c r="P127" s="93"/>
      <c r="Q127" s="86"/>
      <c r="R127" s="84"/>
      <c r="S127" s="93"/>
      <c r="X127" s="84"/>
      <c r="Y127" s="93"/>
      <c r="Z127" s="86"/>
      <c r="AA127" s="84"/>
      <c r="AB127" s="93"/>
      <c r="AG127" s="84"/>
      <c r="AH127" s="93"/>
      <c r="AI127" s="86"/>
      <c r="AJ127" s="84"/>
      <c r="AK127" s="93"/>
      <c r="AP127" s="84"/>
      <c r="AQ127" s="93"/>
      <c r="AR127" s="86"/>
      <c r="AS127" s="84"/>
      <c r="AT127" s="93"/>
    </row>
    <row r="128" spans="2:46">
      <c r="L128"/>
      <c r="O128" s="84"/>
      <c r="P128" s="93"/>
      <c r="Q128" s="86"/>
      <c r="R128" s="84"/>
      <c r="S128" s="93"/>
      <c r="X128" s="84"/>
      <c r="Y128" s="93"/>
      <c r="Z128" s="86"/>
      <c r="AA128" s="84"/>
      <c r="AB128" s="93"/>
      <c r="AG128" s="84"/>
      <c r="AH128" s="93"/>
      <c r="AI128" s="86"/>
      <c r="AJ128" s="84"/>
      <c r="AK128" s="93"/>
      <c r="AP128" s="84"/>
      <c r="AQ128" s="93"/>
      <c r="AR128" s="86"/>
      <c r="AS128" s="84"/>
      <c r="AT128" s="93"/>
    </row>
    <row r="129" spans="12:46">
      <c r="L129"/>
      <c r="O129" s="84"/>
      <c r="P129" s="93"/>
      <c r="Q129" s="86"/>
      <c r="R129" s="84"/>
      <c r="S129" s="93"/>
      <c r="X129" s="84"/>
      <c r="Y129" s="93"/>
      <c r="Z129" s="86"/>
      <c r="AA129" s="84"/>
      <c r="AB129" s="93"/>
      <c r="AG129" s="84"/>
      <c r="AH129" s="93"/>
      <c r="AI129" s="86"/>
      <c r="AJ129" s="84"/>
      <c r="AK129" s="93"/>
      <c r="AP129" s="84"/>
      <c r="AQ129" s="93"/>
      <c r="AR129" s="86"/>
      <c r="AS129" s="84"/>
      <c r="AT129" s="93"/>
    </row>
    <row r="130" spans="12:46">
      <c r="L130"/>
      <c r="O130" s="84"/>
      <c r="P130" s="93"/>
      <c r="Q130" s="86"/>
      <c r="R130" s="84"/>
      <c r="S130" s="93"/>
      <c r="X130" s="84"/>
      <c r="Y130" s="93"/>
      <c r="Z130" s="86"/>
      <c r="AA130" s="84"/>
      <c r="AB130" s="93"/>
      <c r="AG130" s="84"/>
      <c r="AH130" s="93"/>
      <c r="AI130" s="86"/>
      <c r="AJ130" s="84"/>
      <c r="AK130" s="93"/>
      <c r="AP130" s="84"/>
      <c r="AQ130" s="93"/>
      <c r="AR130" s="86"/>
      <c r="AS130" s="84"/>
      <c r="AT130" s="93"/>
    </row>
    <row r="131" spans="12:46">
      <c r="L131"/>
      <c r="O131" s="84"/>
      <c r="P131" s="93"/>
      <c r="Q131" s="86"/>
      <c r="R131" s="84"/>
      <c r="S131" s="93"/>
      <c r="X131" s="84"/>
      <c r="Y131" s="93"/>
      <c r="Z131" s="86"/>
      <c r="AA131" s="84"/>
      <c r="AB131" s="93"/>
      <c r="AG131" s="84"/>
      <c r="AH131" s="93"/>
      <c r="AI131" s="86"/>
      <c r="AJ131" s="84"/>
      <c r="AK131" s="93"/>
      <c r="AP131" s="84"/>
      <c r="AQ131" s="93"/>
      <c r="AR131" s="86"/>
      <c r="AS131" s="84"/>
      <c r="AT131" s="93"/>
    </row>
    <row r="132" spans="12:46">
      <c r="L132"/>
      <c r="O132" s="84"/>
      <c r="P132" s="93"/>
      <c r="Q132" s="86"/>
      <c r="R132" s="84"/>
      <c r="S132" s="93"/>
      <c r="X132" s="84"/>
      <c r="Y132" s="93"/>
      <c r="Z132" s="86"/>
      <c r="AA132" s="84"/>
      <c r="AB132" s="93"/>
      <c r="AG132" s="84"/>
      <c r="AH132" s="93"/>
      <c r="AI132" s="86"/>
      <c r="AJ132" s="84"/>
      <c r="AK132" s="93"/>
      <c r="AP132" s="84"/>
      <c r="AQ132" s="93"/>
      <c r="AR132" s="86"/>
      <c r="AS132" s="84"/>
      <c r="AT132" s="93"/>
    </row>
    <row r="133" spans="12:46">
      <c r="L133"/>
      <c r="O133" s="84"/>
      <c r="P133" s="93"/>
      <c r="Q133" s="86"/>
      <c r="R133" s="84"/>
      <c r="S133" s="93"/>
      <c r="X133" s="84"/>
      <c r="Y133" s="93"/>
      <c r="Z133" s="86"/>
      <c r="AA133" s="84"/>
      <c r="AB133" s="93"/>
      <c r="AG133" s="84"/>
      <c r="AH133" s="93"/>
      <c r="AI133" s="86"/>
      <c r="AJ133" s="84"/>
      <c r="AK133" s="93"/>
      <c r="AP133" s="84"/>
      <c r="AQ133" s="93"/>
      <c r="AR133" s="86"/>
      <c r="AS133" s="84"/>
      <c r="AT133" s="93"/>
    </row>
    <row r="134" spans="12:46">
      <c r="L134"/>
      <c r="O134" s="84"/>
      <c r="P134" s="93"/>
      <c r="Q134" s="86"/>
      <c r="R134" s="84"/>
      <c r="S134" s="93"/>
      <c r="X134" s="84"/>
      <c r="Y134" s="93"/>
      <c r="Z134" s="86"/>
      <c r="AA134" s="84"/>
      <c r="AB134" s="93"/>
      <c r="AG134" s="84"/>
      <c r="AH134" s="93"/>
      <c r="AI134" s="86"/>
      <c r="AJ134" s="84"/>
      <c r="AK134" s="93"/>
      <c r="AP134" s="84"/>
      <c r="AQ134" s="93"/>
      <c r="AR134" s="86"/>
      <c r="AS134" s="84"/>
      <c r="AT134" s="93"/>
    </row>
  </sheetData>
  <pageMargins left="0.7" right="0.7" top="0.78740157499999996" bottom="0.78740157499999996"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06436-A022-4E87-961A-D9D9E213A8A6}">
  <dimension ref="A1:AK103"/>
  <sheetViews>
    <sheetView topLeftCell="A96" workbookViewId="0">
      <selection activeCell="P57" sqref="P57"/>
    </sheetView>
  </sheetViews>
  <sheetFormatPr baseColWidth="10" defaultColWidth="11.42578125" defaultRowHeight="15"/>
  <cols>
    <col min="16" max="16" width="11.42578125" style="66"/>
    <col min="17" max="17" width="28" style="44" customWidth="1"/>
    <col min="18" max="18" width="178.28515625" bestFit="1" customWidth="1"/>
    <col min="19" max="19" width="21" bestFit="1" customWidth="1"/>
  </cols>
  <sheetData>
    <row r="1" spans="1:37" ht="23.25">
      <c r="B1" s="15" t="s">
        <v>0</v>
      </c>
      <c r="P1" s="68"/>
      <c r="Q1" s="43" t="s">
        <v>414</v>
      </c>
      <c r="R1" s="42"/>
      <c r="S1" s="42" t="s">
        <v>417</v>
      </c>
      <c r="AK1" s="15" t="s">
        <v>1</v>
      </c>
    </row>
    <row r="3" spans="1:37" ht="21">
      <c r="B3" s="50"/>
      <c r="C3" s="19" t="s">
        <v>2</v>
      </c>
    </row>
    <row r="4" spans="1:37" s="9" customFormat="1" ht="18.75">
      <c r="B4" s="13" t="s">
        <v>3</v>
      </c>
      <c r="C4" s="14" t="s">
        <v>4</v>
      </c>
      <c r="P4" s="69"/>
      <c r="Q4" s="45"/>
      <c r="R4" s="32" t="s">
        <v>419</v>
      </c>
      <c r="S4" s="9" t="s">
        <v>420</v>
      </c>
    </row>
    <row r="5" spans="1:37" ht="18.75">
      <c r="B5" s="1" t="s">
        <v>5</v>
      </c>
      <c r="C5" s="2" t="s">
        <v>6</v>
      </c>
      <c r="R5" s="30" t="s">
        <v>569</v>
      </c>
      <c r="S5" t="s">
        <v>420</v>
      </c>
    </row>
    <row r="6" spans="1:37" ht="18.75">
      <c r="B6" s="1"/>
      <c r="C6" s="2"/>
    </row>
    <row r="7" spans="1:37" ht="21">
      <c r="C7" s="19" t="s">
        <v>7</v>
      </c>
    </row>
    <row r="8" spans="1:37" s="9" customFormat="1" ht="18.75">
      <c r="B8" s="48" t="s">
        <v>8</v>
      </c>
      <c r="C8" s="14" t="s">
        <v>9</v>
      </c>
      <c r="P8" s="69">
        <v>2</v>
      </c>
      <c r="Q8" s="45">
        <v>2</v>
      </c>
      <c r="R8" s="32" t="s">
        <v>670</v>
      </c>
      <c r="S8" s="9" t="s">
        <v>485</v>
      </c>
      <c r="Z8" s="27"/>
    </row>
    <row r="9" spans="1:37" ht="18.75">
      <c r="B9" s="1" t="s">
        <v>10</v>
      </c>
      <c r="C9" s="2" t="s">
        <v>11</v>
      </c>
      <c r="P9" s="66">
        <v>0</v>
      </c>
      <c r="Q9" s="44" t="s">
        <v>423</v>
      </c>
      <c r="R9" s="30" t="s">
        <v>671</v>
      </c>
      <c r="S9" t="s">
        <v>485</v>
      </c>
    </row>
    <row r="10" spans="1:37" ht="18.75">
      <c r="B10" s="1" t="s">
        <v>12</v>
      </c>
      <c r="C10" s="2" t="s">
        <v>13</v>
      </c>
      <c r="P10" s="66">
        <v>3</v>
      </c>
      <c r="Q10" s="44" t="s">
        <v>425</v>
      </c>
      <c r="R10" s="30" t="s">
        <v>672</v>
      </c>
      <c r="S10" t="s">
        <v>490</v>
      </c>
    </row>
    <row r="11" spans="1:37" ht="18.75">
      <c r="B11" s="1" t="s">
        <v>14</v>
      </c>
      <c r="C11" s="2" t="s">
        <v>15</v>
      </c>
      <c r="P11" s="66">
        <v>3</v>
      </c>
      <c r="Q11" s="44" t="s">
        <v>425</v>
      </c>
      <c r="R11" s="30" t="s">
        <v>673</v>
      </c>
      <c r="S11" t="s">
        <v>490</v>
      </c>
    </row>
    <row r="12" spans="1:37" ht="18.75">
      <c r="B12" s="1" t="s">
        <v>16</v>
      </c>
      <c r="C12" s="2" t="s">
        <v>17</v>
      </c>
      <c r="P12" s="66">
        <v>3</v>
      </c>
      <c r="Q12" s="44" t="s">
        <v>425</v>
      </c>
      <c r="R12" s="30" t="s">
        <v>674</v>
      </c>
      <c r="S12" t="s">
        <v>422</v>
      </c>
    </row>
    <row r="13" spans="1:37" ht="18.75">
      <c r="A13" s="17"/>
      <c r="B13" s="1" t="s">
        <v>18</v>
      </c>
      <c r="C13" s="2" t="s">
        <v>19</v>
      </c>
      <c r="P13" s="66">
        <v>3</v>
      </c>
      <c r="Q13" s="44" t="s">
        <v>425</v>
      </c>
      <c r="R13" s="30" t="s">
        <v>573</v>
      </c>
      <c r="S13" t="s">
        <v>490</v>
      </c>
    </row>
    <row r="14" spans="1:37" ht="18.75">
      <c r="B14" s="1"/>
      <c r="C14" s="2"/>
      <c r="P14" s="71"/>
      <c r="R14" s="30"/>
    </row>
    <row r="15" spans="1:37" s="7" customFormat="1" ht="21">
      <c r="A15"/>
      <c r="C15" s="18" t="s">
        <v>20</v>
      </c>
      <c r="P15" s="70"/>
      <c r="Q15" s="44"/>
    </row>
    <row r="16" spans="1:37" s="9" customFormat="1" ht="18.75">
      <c r="B16" s="13" t="s">
        <v>21</v>
      </c>
      <c r="C16" s="14" t="s">
        <v>351</v>
      </c>
      <c r="P16" s="66">
        <v>2</v>
      </c>
      <c r="Q16" s="45">
        <v>755</v>
      </c>
      <c r="R16" s="30"/>
    </row>
    <row r="17" spans="2:19" ht="18.75">
      <c r="B17" s="1" t="s">
        <v>23</v>
      </c>
      <c r="C17" s="2" t="s">
        <v>353</v>
      </c>
      <c r="P17" s="66">
        <v>1</v>
      </c>
      <c r="Q17" s="44">
        <v>50</v>
      </c>
      <c r="R17" s="30"/>
    </row>
    <row r="18" spans="2:19" ht="18.75">
      <c r="B18" s="1" t="s">
        <v>25</v>
      </c>
      <c r="C18" s="2" t="s">
        <v>355</v>
      </c>
      <c r="P18" s="66">
        <v>3</v>
      </c>
      <c r="Q18" s="44">
        <v>3145</v>
      </c>
      <c r="R18" s="30"/>
    </row>
    <row r="19" spans="2:19" ht="18.75">
      <c r="B19" s="1" t="s">
        <v>27</v>
      </c>
      <c r="C19" s="2" t="s">
        <v>357</v>
      </c>
      <c r="P19" s="66">
        <v>2</v>
      </c>
      <c r="Q19" s="44">
        <v>76430</v>
      </c>
    </row>
    <row r="20" spans="2:19" ht="18.75">
      <c r="B20" s="1" t="s">
        <v>29</v>
      </c>
      <c r="C20" s="2" t="s">
        <v>358</v>
      </c>
      <c r="P20" s="66">
        <v>2</v>
      </c>
      <c r="Q20" s="44">
        <v>14</v>
      </c>
    </row>
    <row r="21" spans="2:19" ht="18.75">
      <c r="B21" s="1" t="s">
        <v>31</v>
      </c>
      <c r="C21" s="2" t="s">
        <v>359</v>
      </c>
      <c r="P21" s="66">
        <v>2</v>
      </c>
      <c r="Q21" s="44">
        <v>6468</v>
      </c>
    </row>
    <row r="22" spans="2:19" ht="18.75">
      <c r="B22" s="1" t="s">
        <v>33</v>
      </c>
      <c r="C22" s="2" t="s">
        <v>360</v>
      </c>
      <c r="Q22" s="44">
        <v>11</v>
      </c>
    </row>
    <row r="23" spans="2:19">
      <c r="P23" s="82"/>
    </row>
    <row r="24" spans="2:19" ht="21">
      <c r="C24" s="19" t="s">
        <v>35</v>
      </c>
    </row>
    <row r="25" spans="2:19" s="9" customFormat="1" ht="18.75">
      <c r="B25" s="13" t="s">
        <v>36</v>
      </c>
      <c r="C25" s="14" t="s">
        <v>37</v>
      </c>
      <c r="P25" s="69">
        <v>3</v>
      </c>
      <c r="Q25" s="45" t="s">
        <v>423</v>
      </c>
      <c r="R25" s="32" t="s">
        <v>675</v>
      </c>
      <c r="S25" s="9" t="s">
        <v>485</v>
      </c>
    </row>
    <row r="26" spans="2:19" ht="18.75">
      <c r="B26" s="49" t="s">
        <v>38</v>
      </c>
      <c r="C26" s="2" t="s">
        <v>39</v>
      </c>
      <c r="P26" s="66">
        <v>3</v>
      </c>
      <c r="Q26" s="44">
        <v>3</v>
      </c>
      <c r="R26" t="s">
        <v>676</v>
      </c>
      <c r="S26" t="s">
        <v>490</v>
      </c>
    </row>
    <row r="27" spans="2:19" ht="18.75">
      <c r="B27" s="49" t="s">
        <v>40</v>
      </c>
      <c r="C27" s="2" t="s">
        <v>41</v>
      </c>
      <c r="P27" s="66">
        <v>3</v>
      </c>
      <c r="Q27" s="44">
        <v>3</v>
      </c>
      <c r="R27" s="30" t="s">
        <v>677</v>
      </c>
      <c r="S27" t="s">
        <v>490</v>
      </c>
    </row>
    <row r="28" spans="2:19" ht="18.75">
      <c r="B28" s="49" t="s">
        <v>42</v>
      </c>
      <c r="C28" s="2" t="s">
        <v>43</v>
      </c>
      <c r="P28" s="66">
        <v>0</v>
      </c>
      <c r="Q28" s="44">
        <v>0</v>
      </c>
      <c r="R28" s="30" t="s">
        <v>572</v>
      </c>
    </row>
    <row r="29" spans="2:19" ht="18.75">
      <c r="B29" s="49" t="s">
        <v>44</v>
      </c>
      <c r="C29" s="2" t="s">
        <v>45</v>
      </c>
      <c r="P29" s="66">
        <v>0</v>
      </c>
      <c r="Q29" s="44">
        <v>0</v>
      </c>
      <c r="R29" s="30" t="s">
        <v>572</v>
      </c>
    </row>
    <row r="30" spans="2:19" ht="18.75">
      <c r="B30" s="49" t="s">
        <v>46</v>
      </c>
      <c r="C30" s="2" t="s">
        <v>47</v>
      </c>
      <c r="P30" s="66">
        <v>2</v>
      </c>
      <c r="Q30" s="44">
        <v>2</v>
      </c>
      <c r="R30" s="33" t="s">
        <v>678</v>
      </c>
      <c r="S30" t="s">
        <v>485</v>
      </c>
    </row>
    <row r="31" spans="2:19" ht="18.75">
      <c r="B31" s="1" t="s">
        <v>48</v>
      </c>
      <c r="C31" s="2" t="s">
        <v>49</v>
      </c>
      <c r="P31" s="66">
        <v>3</v>
      </c>
      <c r="Q31" s="44" t="s">
        <v>423</v>
      </c>
      <c r="R31" s="30" t="s">
        <v>679</v>
      </c>
      <c r="S31" t="s">
        <v>485</v>
      </c>
    </row>
    <row r="32" spans="2:19" ht="18.75">
      <c r="B32" s="1" t="s">
        <v>50</v>
      </c>
      <c r="C32" s="2" t="s">
        <v>51</v>
      </c>
      <c r="Q32" s="44">
        <v>124</v>
      </c>
      <c r="R32" s="30" t="s">
        <v>575</v>
      </c>
      <c r="S32" t="s">
        <v>485</v>
      </c>
    </row>
    <row r="33" spans="2:29" ht="18.75">
      <c r="B33" s="1" t="s">
        <v>52</v>
      </c>
      <c r="C33" s="2" t="s">
        <v>53</v>
      </c>
      <c r="P33" s="66">
        <v>3</v>
      </c>
      <c r="Q33" s="46">
        <v>0.27</v>
      </c>
      <c r="R33" s="30" t="s">
        <v>680</v>
      </c>
      <c r="S33" t="s">
        <v>485</v>
      </c>
      <c r="U33" t="s">
        <v>498</v>
      </c>
    </row>
    <row r="34" spans="2:29" ht="18.75">
      <c r="B34" s="1" t="s">
        <v>54</v>
      </c>
      <c r="C34" s="2" t="s">
        <v>55</v>
      </c>
      <c r="P34" s="66">
        <v>3</v>
      </c>
      <c r="Q34" s="44">
        <v>1</v>
      </c>
      <c r="S34" t="s">
        <v>485</v>
      </c>
      <c r="U34" t="s">
        <v>499</v>
      </c>
    </row>
    <row r="35" spans="2:29" ht="18.75">
      <c r="B35" s="1" t="s">
        <v>56</v>
      </c>
      <c r="C35" s="2" t="s">
        <v>57</v>
      </c>
      <c r="P35" s="66">
        <v>0</v>
      </c>
      <c r="Q35" s="44" t="s">
        <v>500</v>
      </c>
      <c r="R35" s="30"/>
      <c r="S35" t="s">
        <v>485</v>
      </c>
      <c r="U35" t="s">
        <v>498</v>
      </c>
    </row>
    <row r="36" spans="2:29" ht="18.75">
      <c r="B36" s="1" t="s">
        <v>58</v>
      </c>
      <c r="C36" s="2" t="s">
        <v>59</v>
      </c>
      <c r="P36" s="66">
        <v>0</v>
      </c>
      <c r="Q36" s="44">
        <v>41.96</v>
      </c>
      <c r="R36" s="30" t="s">
        <v>681</v>
      </c>
      <c r="S36" t="s">
        <v>485</v>
      </c>
      <c r="T36" s="130" t="s">
        <v>430</v>
      </c>
      <c r="U36" t="s">
        <v>503</v>
      </c>
    </row>
    <row r="37" spans="2:29" ht="18.75">
      <c r="B37" s="1" t="s">
        <v>60</v>
      </c>
      <c r="C37" s="2" t="s">
        <v>61</v>
      </c>
      <c r="P37" s="66">
        <v>3</v>
      </c>
      <c r="Q37" s="44">
        <v>13.1</v>
      </c>
      <c r="R37" s="30" t="s">
        <v>681</v>
      </c>
      <c r="S37" t="s">
        <v>485</v>
      </c>
      <c r="T37" s="130" t="s">
        <v>431</v>
      </c>
      <c r="U37" t="s">
        <v>505</v>
      </c>
    </row>
    <row r="38" spans="2:29" ht="18.75">
      <c r="B38" s="1" t="s">
        <v>62</v>
      </c>
      <c r="C38" s="2" t="s">
        <v>63</v>
      </c>
      <c r="P38" s="66">
        <v>0</v>
      </c>
      <c r="Q38" s="44">
        <v>0.35</v>
      </c>
      <c r="R38" s="30" t="s">
        <v>682</v>
      </c>
      <c r="S38" t="s">
        <v>485</v>
      </c>
      <c r="U38" t="s">
        <v>508</v>
      </c>
    </row>
    <row r="39" spans="2:29" ht="18.75">
      <c r="B39" s="1" t="s">
        <v>64</v>
      </c>
      <c r="C39" s="2" t="s">
        <v>65</v>
      </c>
      <c r="P39" s="66">
        <v>3</v>
      </c>
      <c r="Q39" s="44">
        <v>0.75</v>
      </c>
      <c r="R39" s="30" t="s">
        <v>579</v>
      </c>
      <c r="S39" t="s">
        <v>485</v>
      </c>
      <c r="T39" t="s">
        <v>433</v>
      </c>
      <c r="U39" t="s">
        <v>510</v>
      </c>
    </row>
    <row r="40" spans="2:29" ht="18.75">
      <c r="B40" s="1"/>
      <c r="C40" s="2"/>
      <c r="P40" s="71"/>
    </row>
    <row r="41" spans="2:29" s="7" customFormat="1" ht="21">
      <c r="C41" s="18" t="s">
        <v>66</v>
      </c>
      <c r="P41" s="67"/>
      <c r="Q41" s="47"/>
    </row>
    <row r="42" spans="2:29" ht="18.75">
      <c r="B42" s="1" t="s">
        <v>67</v>
      </c>
      <c r="C42" s="2" t="s">
        <v>68</v>
      </c>
      <c r="P42" s="66">
        <v>3</v>
      </c>
      <c r="Q42" s="44" t="s">
        <v>423</v>
      </c>
      <c r="R42" s="30"/>
      <c r="S42" t="s">
        <v>422</v>
      </c>
    </row>
    <row r="43" spans="2:29" ht="18.75">
      <c r="B43" s="1" t="s">
        <v>69</v>
      </c>
      <c r="C43" s="2" t="s">
        <v>70</v>
      </c>
      <c r="P43" s="66">
        <v>0</v>
      </c>
      <c r="Q43" s="44" t="s">
        <v>425</v>
      </c>
      <c r="S43" t="s">
        <v>422</v>
      </c>
    </row>
    <row r="44" spans="2:29" ht="18.75">
      <c r="B44" s="49" t="s">
        <v>71</v>
      </c>
      <c r="C44" s="2" t="s">
        <v>72</v>
      </c>
      <c r="P44" s="66">
        <v>3</v>
      </c>
      <c r="Q44" s="44" t="s">
        <v>425</v>
      </c>
      <c r="S44" t="s">
        <v>422</v>
      </c>
    </row>
    <row r="45" spans="2:29" ht="18.75">
      <c r="B45" s="1" t="s">
        <v>73</v>
      </c>
      <c r="C45" s="2" t="s">
        <v>74</v>
      </c>
      <c r="P45" s="66">
        <v>3</v>
      </c>
      <c r="Q45" s="44" t="s">
        <v>423</v>
      </c>
      <c r="R45" t="s">
        <v>683</v>
      </c>
      <c r="S45" t="s">
        <v>422</v>
      </c>
    </row>
    <row r="46" spans="2:29" ht="18.75">
      <c r="B46" s="49" t="s">
        <v>75</v>
      </c>
      <c r="C46" s="2" t="s">
        <v>76</v>
      </c>
      <c r="P46" s="66">
        <v>2</v>
      </c>
      <c r="Q46" s="44" t="s">
        <v>423</v>
      </c>
      <c r="R46" t="s">
        <v>684</v>
      </c>
      <c r="S46" t="s">
        <v>422</v>
      </c>
      <c r="AC46" s="28"/>
    </row>
    <row r="47" spans="2:29" ht="18.75">
      <c r="B47" s="1" t="s">
        <v>77</v>
      </c>
      <c r="C47" s="2" t="s">
        <v>78</v>
      </c>
      <c r="P47" s="66">
        <v>0</v>
      </c>
      <c r="Q47" s="44" t="s">
        <v>425</v>
      </c>
      <c r="S47" t="s">
        <v>422</v>
      </c>
    </row>
    <row r="48" spans="2:29" ht="18.75">
      <c r="B48" s="49" t="s">
        <v>79</v>
      </c>
      <c r="C48" s="2" t="s">
        <v>80</v>
      </c>
      <c r="P48" s="66">
        <v>2</v>
      </c>
      <c r="Q48" s="44">
        <v>2</v>
      </c>
      <c r="R48" t="s">
        <v>685</v>
      </c>
      <c r="S48" t="s">
        <v>422</v>
      </c>
    </row>
    <row r="49" spans="2:19" ht="18.75">
      <c r="B49" s="49" t="s">
        <v>81</v>
      </c>
      <c r="C49" s="2" t="s">
        <v>82</v>
      </c>
      <c r="P49" s="66">
        <v>2</v>
      </c>
      <c r="Q49" s="44">
        <v>2</v>
      </c>
      <c r="R49" t="s">
        <v>686</v>
      </c>
      <c r="S49" t="s">
        <v>422</v>
      </c>
    </row>
    <row r="50" spans="2:19" ht="18.75">
      <c r="B50" s="49" t="s">
        <v>83</v>
      </c>
      <c r="C50" s="2" t="s">
        <v>84</v>
      </c>
      <c r="P50" s="66">
        <v>3</v>
      </c>
      <c r="Q50" s="44">
        <v>3</v>
      </c>
      <c r="R50" t="s">
        <v>687</v>
      </c>
      <c r="S50" t="s">
        <v>422</v>
      </c>
    </row>
    <row r="51" spans="2:19" ht="18.75">
      <c r="B51" s="1" t="s">
        <v>85</v>
      </c>
      <c r="C51" s="2" t="s">
        <v>86</v>
      </c>
      <c r="P51" s="66">
        <v>3</v>
      </c>
      <c r="Q51" s="44">
        <v>3</v>
      </c>
      <c r="R51" t="s">
        <v>688</v>
      </c>
      <c r="S51" t="s">
        <v>422</v>
      </c>
    </row>
    <row r="52" spans="2:19" ht="18.75">
      <c r="B52" s="1" t="s">
        <v>87</v>
      </c>
      <c r="C52" s="2" t="s">
        <v>88</v>
      </c>
      <c r="P52" s="66">
        <v>1</v>
      </c>
      <c r="Q52" s="44">
        <v>1</v>
      </c>
      <c r="R52" t="s">
        <v>689</v>
      </c>
      <c r="S52" t="s">
        <v>422</v>
      </c>
    </row>
    <row r="53" spans="2:19" ht="18.75">
      <c r="B53" s="1" t="s">
        <v>89</v>
      </c>
      <c r="C53" s="2" t="s">
        <v>90</v>
      </c>
      <c r="P53" s="66">
        <v>1</v>
      </c>
      <c r="Q53" s="44">
        <v>1</v>
      </c>
      <c r="R53" t="s">
        <v>689</v>
      </c>
      <c r="S53" t="s">
        <v>422</v>
      </c>
    </row>
    <row r="54" spans="2:19" ht="18.75">
      <c r="B54" s="1" t="s">
        <v>91</v>
      </c>
      <c r="C54" s="2" t="s">
        <v>92</v>
      </c>
      <c r="P54" s="66">
        <v>1</v>
      </c>
      <c r="Q54" s="44">
        <v>1</v>
      </c>
      <c r="R54" t="s">
        <v>689</v>
      </c>
      <c r="S54" t="s">
        <v>422</v>
      </c>
    </row>
    <row r="55" spans="2:19" ht="18.75">
      <c r="B55" s="1" t="s">
        <v>93</v>
      </c>
      <c r="C55" s="2" t="s">
        <v>94</v>
      </c>
      <c r="P55" s="66">
        <v>1</v>
      </c>
      <c r="Q55" s="44">
        <v>1</v>
      </c>
      <c r="R55" t="s">
        <v>689</v>
      </c>
      <c r="S55" t="s">
        <v>422</v>
      </c>
    </row>
    <row r="56" spans="2:19" ht="18.75">
      <c r="B56" s="1" t="s">
        <v>95</v>
      </c>
      <c r="C56" s="2" t="s">
        <v>96</v>
      </c>
      <c r="P56" s="66">
        <v>0</v>
      </c>
      <c r="Q56" s="44">
        <v>0</v>
      </c>
      <c r="R56" t="s">
        <v>432</v>
      </c>
      <c r="S56" t="s">
        <v>422</v>
      </c>
    </row>
    <row r="57" spans="2:19" ht="18.75">
      <c r="B57" s="1" t="s">
        <v>97</v>
      </c>
      <c r="C57" s="2" t="s">
        <v>98</v>
      </c>
      <c r="P57" s="66">
        <v>0</v>
      </c>
      <c r="Q57" s="44">
        <v>0</v>
      </c>
      <c r="R57" t="s">
        <v>432</v>
      </c>
      <c r="S57" t="s">
        <v>422</v>
      </c>
    </row>
    <row r="58" spans="2:19" ht="18.75">
      <c r="B58" s="49" t="s">
        <v>99</v>
      </c>
      <c r="C58" s="2" t="s">
        <v>100</v>
      </c>
      <c r="P58" s="66">
        <v>1</v>
      </c>
      <c r="Q58" s="44">
        <v>1</v>
      </c>
      <c r="R58" t="s">
        <v>690</v>
      </c>
      <c r="S58" t="s">
        <v>422</v>
      </c>
    </row>
    <row r="59" spans="2:19" ht="18.75">
      <c r="B59" s="49" t="s">
        <v>101</v>
      </c>
      <c r="C59" s="2" t="s">
        <v>102</v>
      </c>
      <c r="P59" s="66">
        <v>3</v>
      </c>
      <c r="Q59" s="44">
        <v>3</v>
      </c>
      <c r="R59" t="s">
        <v>691</v>
      </c>
      <c r="S59" t="s">
        <v>422</v>
      </c>
    </row>
    <row r="60" spans="2:19" ht="18.75">
      <c r="B60" s="49" t="s">
        <v>103</v>
      </c>
      <c r="C60" s="2" t="s">
        <v>104</v>
      </c>
      <c r="P60" s="66">
        <v>2</v>
      </c>
      <c r="Q60" s="44">
        <v>2</v>
      </c>
      <c r="R60" t="s">
        <v>692</v>
      </c>
      <c r="S60" t="s">
        <v>422</v>
      </c>
    </row>
    <row r="61" spans="2:19">
      <c r="P61" s="71"/>
    </row>
    <row r="64" spans="2:19" s="7" customFormat="1" ht="21">
      <c r="C64" s="18" t="s">
        <v>105</v>
      </c>
      <c r="P64" s="67"/>
      <c r="Q64" s="47"/>
    </row>
    <row r="65" spans="1:19" ht="18.75">
      <c r="A65" s="9"/>
      <c r="B65" s="1" t="s">
        <v>106</v>
      </c>
      <c r="C65" s="35" t="s">
        <v>107</v>
      </c>
      <c r="F65" s="40"/>
      <c r="G65" s="40"/>
      <c r="H65" s="40"/>
      <c r="I65" s="40"/>
      <c r="J65" s="40"/>
      <c r="K65" s="40"/>
      <c r="L65" s="40"/>
      <c r="M65" s="40"/>
      <c r="Q65" s="44" t="s">
        <v>423</v>
      </c>
      <c r="R65" s="29" t="s">
        <v>693</v>
      </c>
      <c r="S65" t="s">
        <v>485</v>
      </c>
    </row>
    <row r="66" spans="1:19" ht="18.75">
      <c r="B66" s="49" t="s">
        <v>108</v>
      </c>
      <c r="C66" s="35" t="s">
        <v>109</v>
      </c>
      <c r="F66" s="40"/>
      <c r="G66" s="40"/>
      <c r="H66" s="40"/>
      <c r="I66" s="40"/>
      <c r="J66" s="40"/>
      <c r="K66" s="40"/>
      <c r="L66" s="40"/>
      <c r="M66" s="40"/>
      <c r="P66" s="66">
        <v>2</v>
      </c>
      <c r="Q66" s="44">
        <v>2</v>
      </c>
      <c r="R66" s="29" t="s">
        <v>694</v>
      </c>
      <c r="S66" t="s">
        <v>485</v>
      </c>
    </row>
    <row r="67" spans="1:19" ht="18.75">
      <c r="B67" s="49" t="s">
        <v>110</v>
      </c>
      <c r="C67" s="35" t="s">
        <v>111</v>
      </c>
      <c r="F67" s="40"/>
      <c r="G67" s="40"/>
      <c r="H67" s="40"/>
      <c r="I67" s="40"/>
      <c r="J67" s="40"/>
      <c r="K67" s="40"/>
      <c r="L67" s="40"/>
      <c r="M67" s="40"/>
      <c r="R67" s="29" t="s">
        <v>694</v>
      </c>
      <c r="S67" t="s">
        <v>485</v>
      </c>
    </row>
    <row r="68" spans="1:19" ht="18.75">
      <c r="B68" s="1" t="s">
        <v>112</v>
      </c>
      <c r="C68" s="35" t="s">
        <v>113</v>
      </c>
      <c r="D68" s="34"/>
      <c r="E68" s="34"/>
      <c r="F68" s="40"/>
      <c r="G68" s="40"/>
      <c r="H68" s="40"/>
      <c r="I68" s="40"/>
      <c r="J68" s="40"/>
      <c r="K68" s="40"/>
      <c r="L68" s="40"/>
      <c r="M68" s="40"/>
      <c r="P68" s="66">
        <v>0</v>
      </c>
      <c r="Q68" s="44" t="s">
        <v>423</v>
      </c>
      <c r="R68" s="29"/>
      <c r="S68" t="s">
        <v>422</v>
      </c>
    </row>
    <row r="69" spans="1:19" ht="18.75">
      <c r="B69" s="1" t="s">
        <v>114</v>
      </c>
      <c r="C69" s="35" t="s">
        <v>115</v>
      </c>
      <c r="D69" s="34"/>
      <c r="E69" s="34"/>
      <c r="F69" s="40"/>
      <c r="G69" s="40"/>
      <c r="H69" s="40"/>
      <c r="I69" s="40"/>
      <c r="J69" s="40"/>
      <c r="K69" s="40"/>
      <c r="L69" s="40"/>
      <c r="M69" s="40"/>
      <c r="P69" s="66">
        <v>0</v>
      </c>
      <c r="Q69" s="44" t="s">
        <v>423</v>
      </c>
      <c r="R69" s="29"/>
      <c r="S69" t="s">
        <v>422</v>
      </c>
    </row>
    <row r="70" spans="1:19" ht="18.75">
      <c r="B70" s="1" t="s">
        <v>116</v>
      </c>
      <c r="C70" s="35" t="s">
        <v>117</v>
      </c>
      <c r="D70" s="34"/>
      <c r="E70" s="34"/>
      <c r="F70" s="40"/>
      <c r="G70" s="40"/>
      <c r="H70" s="40"/>
      <c r="I70" s="40"/>
      <c r="J70" s="40"/>
      <c r="K70" s="40"/>
      <c r="L70" s="40"/>
      <c r="M70" s="40"/>
      <c r="P70" s="66">
        <v>0</v>
      </c>
      <c r="Q70" s="44" t="s">
        <v>423</v>
      </c>
      <c r="R70" s="29"/>
      <c r="S70" t="s">
        <v>422</v>
      </c>
    </row>
    <row r="71" spans="1:19" ht="18.75">
      <c r="B71" s="1" t="s">
        <v>118</v>
      </c>
      <c r="C71" s="35" t="s">
        <v>119</v>
      </c>
      <c r="D71" s="34"/>
      <c r="E71" s="34"/>
      <c r="F71" s="40"/>
      <c r="G71" s="40"/>
      <c r="H71" s="40"/>
      <c r="I71" s="40"/>
      <c r="J71" s="40"/>
      <c r="K71" s="40"/>
      <c r="L71" s="40"/>
      <c r="M71" s="40"/>
      <c r="P71" s="66">
        <v>0</v>
      </c>
      <c r="Q71" s="44" t="s">
        <v>423</v>
      </c>
      <c r="R71" s="29"/>
      <c r="S71" t="s">
        <v>422</v>
      </c>
    </row>
    <row r="72" spans="1:19" ht="18.75">
      <c r="B72" s="1" t="s">
        <v>120</v>
      </c>
      <c r="C72" s="35" t="s">
        <v>121</v>
      </c>
      <c r="D72" s="34"/>
      <c r="E72" s="34"/>
      <c r="F72" s="40"/>
      <c r="G72" s="40"/>
      <c r="H72" s="40"/>
      <c r="I72" s="40"/>
      <c r="J72" s="40"/>
      <c r="K72" s="40"/>
      <c r="L72" s="40"/>
      <c r="M72" s="40"/>
      <c r="P72" s="66">
        <v>0</v>
      </c>
      <c r="Q72" s="44" t="s">
        <v>423</v>
      </c>
      <c r="R72" s="29"/>
      <c r="S72" t="s">
        <v>422</v>
      </c>
    </row>
    <row r="73" spans="1:19" ht="18.75">
      <c r="B73" s="1" t="s">
        <v>122</v>
      </c>
      <c r="C73" s="35" t="s">
        <v>123</v>
      </c>
      <c r="D73" s="34"/>
      <c r="E73" s="34"/>
      <c r="F73" s="40"/>
      <c r="G73" s="40"/>
      <c r="H73" s="40"/>
      <c r="I73" s="40"/>
      <c r="J73" s="40"/>
      <c r="K73" s="40"/>
      <c r="L73" s="40"/>
      <c r="M73" s="40"/>
      <c r="P73" s="66">
        <v>0</v>
      </c>
      <c r="Q73" s="44" t="s">
        <v>423</v>
      </c>
      <c r="R73" s="29"/>
      <c r="S73" t="s">
        <v>422</v>
      </c>
    </row>
    <row r="74" spans="1:19" ht="18.75">
      <c r="B74" s="1" t="s">
        <v>124</v>
      </c>
      <c r="C74" s="35" t="s">
        <v>125</v>
      </c>
      <c r="D74" s="34"/>
      <c r="E74" s="34"/>
      <c r="F74" s="40"/>
      <c r="G74" s="40"/>
      <c r="H74" s="40"/>
      <c r="I74" s="40"/>
      <c r="J74" s="40"/>
      <c r="K74" s="40"/>
      <c r="L74" s="40"/>
      <c r="M74" s="40"/>
      <c r="P74" s="66">
        <v>0</v>
      </c>
      <c r="Q74" s="44" t="s">
        <v>423</v>
      </c>
      <c r="R74" s="29"/>
      <c r="S74" t="s">
        <v>422</v>
      </c>
    </row>
    <row r="75" spans="1:19" ht="18.75">
      <c r="B75" s="1" t="s">
        <v>126</v>
      </c>
      <c r="C75" s="35" t="s">
        <v>127</v>
      </c>
      <c r="F75" s="40"/>
      <c r="G75" s="40"/>
      <c r="H75" s="40"/>
      <c r="I75" s="40"/>
      <c r="J75" s="40"/>
      <c r="K75" s="40"/>
      <c r="L75" s="40"/>
      <c r="M75" s="40"/>
      <c r="P75" s="66">
        <v>3</v>
      </c>
      <c r="Q75" s="44" t="s">
        <v>423</v>
      </c>
      <c r="S75" t="s">
        <v>422</v>
      </c>
    </row>
    <row r="76" spans="1:19" ht="18.75">
      <c r="B76" s="1" t="s">
        <v>128</v>
      </c>
      <c r="C76" s="35" t="s">
        <v>129</v>
      </c>
      <c r="F76" s="40"/>
      <c r="G76" s="40"/>
      <c r="H76" s="40"/>
      <c r="I76" s="40"/>
      <c r="J76" s="40"/>
      <c r="K76" s="40"/>
      <c r="L76" s="40"/>
      <c r="M76" s="40"/>
      <c r="P76" s="66">
        <v>3</v>
      </c>
      <c r="Q76" s="44" t="s">
        <v>423</v>
      </c>
      <c r="S76" t="s">
        <v>422</v>
      </c>
    </row>
    <row r="77" spans="1:19" ht="18.75">
      <c r="B77" s="1" t="s">
        <v>130</v>
      </c>
      <c r="C77" s="35" t="s">
        <v>131</v>
      </c>
      <c r="F77" s="40"/>
      <c r="G77" s="40"/>
      <c r="H77" s="40"/>
      <c r="I77" s="40"/>
      <c r="J77" s="40"/>
      <c r="K77" s="40"/>
      <c r="L77" s="40"/>
      <c r="M77" s="40"/>
      <c r="P77" s="66">
        <v>3</v>
      </c>
      <c r="Q77" s="44" t="s">
        <v>425</v>
      </c>
      <c r="S77" t="s">
        <v>422</v>
      </c>
    </row>
    <row r="78" spans="1:19" ht="18.75">
      <c r="B78" s="41" t="s">
        <v>132</v>
      </c>
      <c r="C78" s="35" t="s">
        <v>133</v>
      </c>
      <c r="F78" s="40"/>
      <c r="G78" s="40"/>
      <c r="H78" s="40"/>
      <c r="I78" s="40"/>
      <c r="J78" s="40"/>
      <c r="K78" s="40"/>
      <c r="L78" s="40"/>
      <c r="M78" s="40"/>
      <c r="P78" s="66">
        <v>3</v>
      </c>
      <c r="Q78" s="44" t="s">
        <v>423</v>
      </c>
      <c r="S78" t="s">
        <v>422</v>
      </c>
    </row>
    <row r="79" spans="1:19" ht="18.75">
      <c r="B79" s="1" t="s">
        <v>134</v>
      </c>
      <c r="C79" s="35" t="s">
        <v>135</v>
      </c>
      <c r="F79" s="40"/>
      <c r="G79" s="40"/>
      <c r="H79" s="40"/>
      <c r="I79" s="40"/>
      <c r="J79" s="40"/>
      <c r="K79" s="40"/>
      <c r="L79" s="40"/>
      <c r="M79" s="40"/>
      <c r="P79" s="66">
        <v>3</v>
      </c>
      <c r="Q79" s="44" t="s">
        <v>423</v>
      </c>
      <c r="S79" t="s">
        <v>422</v>
      </c>
    </row>
    <row r="80" spans="1:19" ht="18.75">
      <c r="B80" s="49" t="s">
        <v>136</v>
      </c>
      <c r="C80" s="2" t="s">
        <v>137</v>
      </c>
      <c r="F80" s="40"/>
      <c r="G80" s="40"/>
      <c r="H80" s="40"/>
      <c r="I80" s="40"/>
      <c r="J80" s="40"/>
      <c r="K80" s="40"/>
      <c r="L80" s="40"/>
      <c r="M80" s="40"/>
      <c r="P80" s="66">
        <v>3</v>
      </c>
      <c r="Q80" s="44">
        <v>3</v>
      </c>
      <c r="R80" t="s">
        <v>695</v>
      </c>
      <c r="S80" t="s">
        <v>422</v>
      </c>
    </row>
    <row r="81" spans="2:19" ht="18.75">
      <c r="B81" s="1" t="s">
        <v>138</v>
      </c>
      <c r="C81" s="35" t="s">
        <v>139</v>
      </c>
      <c r="F81" s="40"/>
      <c r="G81" s="40"/>
      <c r="H81" s="40"/>
      <c r="I81" s="40"/>
      <c r="J81" s="40"/>
      <c r="K81" s="40"/>
      <c r="L81" s="40"/>
      <c r="M81" s="40"/>
      <c r="P81" s="66">
        <v>3</v>
      </c>
      <c r="Q81" s="44" t="s">
        <v>423</v>
      </c>
      <c r="R81" t="s">
        <v>696</v>
      </c>
      <c r="S81" t="s">
        <v>422</v>
      </c>
    </row>
    <row r="82" spans="2:19" ht="18.75">
      <c r="B82" s="1" t="s">
        <v>140</v>
      </c>
      <c r="C82" s="35" t="s">
        <v>141</v>
      </c>
      <c r="F82" s="40"/>
      <c r="G82" s="40"/>
      <c r="H82" s="40"/>
      <c r="I82" s="40"/>
      <c r="J82" s="40"/>
      <c r="K82" s="40"/>
      <c r="L82" s="40"/>
      <c r="M82" s="40"/>
      <c r="P82" s="66">
        <v>0</v>
      </c>
      <c r="Q82" s="44" t="s">
        <v>425</v>
      </c>
      <c r="S82" t="s">
        <v>422</v>
      </c>
    </row>
    <row r="83" spans="2:19" ht="18.75">
      <c r="B83" s="1" t="s">
        <v>142</v>
      </c>
      <c r="C83" s="2" t="s">
        <v>143</v>
      </c>
      <c r="F83" s="40"/>
      <c r="G83" s="40"/>
      <c r="H83" s="40"/>
      <c r="I83" s="40"/>
      <c r="J83" s="40"/>
      <c r="K83" s="40"/>
      <c r="L83" s="40"/>
      <c r="M83" s="40"/>
      <c r="P83" s="66">
        <v>3</v>
      </c>
      <c r="Q83" s="44" t="s">
        <v>423</v>
      </c>
      <c r="S83" t="s">
        <v>422</v>
      </c>
    </row>
    <row r="84" spans="2:19" ht="18.75">
      <c r="B84" s="1" t="s">
        <v>144</v>
      </c>
      <c r="C84" s="2" t="s">
        <v>145</v>
      </c>
      <c r="F84" s="40"/>
      <c r="G84" s="40"/>
      <c r="H84" s="40"/>
      <c r="I84" s="40"/>
      <c r="J84" s="40"/>
      <c r="K84" s="40"/>
      <c r="L84" s="40"/>
      <c r="M84" s="40"/>
      <c r="P84" s="66">
        <v>0</v>
      </c>
      <c r="Q84" s="44" t="s">
        <v>425</v>
      </c>
      <c r="S84" t="s">
        <v>422</v>
      </c>
    </row>
    <row r="85" spans="2:19" ht="18.75">
      <c r="B85" s="1" t="s">
        <v>146</v>
      </c>
      <c r="C85" s="2" t="s">
        <v>147</v>
      </c>
      <c r="F85" s="40"/>
      <c r="G85" s="40"/>
      <c r="H85" s="40"/>
      <c r="I85" s="40"/>
      <c r="J85" s="40"/>
      <c r="K85" s="40"/>
      <c r="L85" s="40"/>
      <c r="M85" s="40"/>
      <c r="P85" s="66">
        <v>3</v>
      </c>
      <c r="Q85" s="44" t="s">
        <v>423</v>
      </c>
      <c r="S85" t="s">
        <v>422</v>
      </c>
    </row>
    <row r="86" spans="2:19" ht="18.75">
      <c r="B86" s="49" t="s">
        <v>148</v>
      </c>
      <c r="C86" s="35" t="s">
        <v>149</v>
      </c>
      <c r="F86" s="40"/>
      <c r="G86" s="40"/>
      <c r="H86" s="40"/>
      <c r="I86" s="40"/>
      <c r="J86" s="40"/>
      <c r="K86" s="40"/>
      <c r="L86" s="40"/>
      <c r="M86" s="40"/>
      <c r="P86" s="66">
        <v>3</v>
      </c>
      <c r="Q86" s="44" t="s">
        <v>423</v>
      </c>
      <c r="S86" t="s">
        <v>422</v>
      </c>
    </row>
    <row r="87" spans="2:19" ht="18.75">
      <c r="B87" s="1" t="s">
        <v>150</v>
      </c>
      <c r="C87" s="35" t="s">
        <v>151</v>
      </c>
      <c r="F87" s="40"/>
      <c r="G87" s="40"/>
      <c r="H87" s="40"/>
      <c r="I87" s="40"/>
      <c r="J87" s="40"/>
      <c r="K87" s="40"/>
      <c r="L87" s="40"/>
      <c r="M87" s="40"/>
      <c r="P87" s="66">
        <v>3</v>
      </c>
      <c r="Q87" s="44" t="s">
        <v>423</v>
      </c>
      <c r="S87" t="s">
        <v>422</v>
      </c>
    </row>
    <row r="88" spans="2:19" ht="30.75">
      <c r="B88" s="49" t="s">
        <v>152</v>
      </c>
      <c r="C88" s="35" t="s">
        <v>153</v>
      </c>
      <c r="F88" s="40"/>
      <c r="G88" s="40"/>
      <c r="H88" s="40"/>
      <c r="I88" s="40"/>
      <c r="J88" s="40"/>
      <c r="K88" s="40"/>
      <c r="L88" s="40"/>
      <c r="M88" s="40"/>
      <c r="P88" s="66">
        <v>2</v>
      </c>
      <c r="Q88" s="129"/>
      <c r="R88" s="128" t="s">
        <v>697</v>
      </c>
      <c r="S88" t="s">
        <v>422</v>
      </c>
    </row>
    <row r="89" spans="2:19" ht="18.75">
      <c r="B89" s="1" t="s">
        <v>154</v>
      </c>
      <c r="C89" s="2" t="s">
        <v>155</v>
      </c>
      <c r="F89" s="40"/>
      <c r="G89" s="40"/>
      <c r="H89" s="40"/>
      <c r="I89" s="40"/>
      <c r="J89" s="40"/>
      <c r="K89" s="40"/>
      <c r="L89" s="40"/>
      <c r="M89" s="40"/>
      <c r="P89" s="66">
        <v>0</v>
      </c>
      <c r="Q89" s="44" t="s">
        <v>425</v>
      </c>
      <c r="S89" t="s">
        <v>422</v>
      </c>
    </row>
    <row r="90" spans="2:19" ht="18.75">
      <c r="B90" s="1" t="s">
        <v>156</v>
      </c>
      <c r="C90" s="35" t="s">
        <v>157</v>
      </c>
      <c r="F90" s="40"/>
      <c r="G90" s="40"/>
      <c r="H90" s="40"/>
      <c r="I90" s="40"/>
      <c r="J90" s="40"/>
      <c r="K90" s="40"/>
      <c r="L90" s="40"/>
      <c r="M90" s="40"/>
      <c r="P90" s="66">
        <v>3</v>
      </c>
      <c r="Q90" s="44" t="s">
        <v>423</v>
      </c>
      <c r="S90" t="s">
        <v>422</v>
      </c>
    </row>
    <row r="91" spans="2:19" ht="18.75">
      <c r="B91" s="1" t="s">
        <v>158</v>
      </c>
      <c r="C91" s="35" t="s">
        <v>159</v>
      </c>
      <c r="F91" s="40"/>
      <c r="G91" s="40"/>
      <c r="H91" s="40"/>
      <c r="I91" s="40"/>
      <c r="J91" s="40"/>
      <c r="K91" s="40"/>
      <c r="L91" s="40"/>
      <c r="M91" s="40"/>
      <c r="P91" s="66">
        <v>0</v>
      </c>
      <c r="Q91" s="44" t="s">
        <v>425</v>
      </c>
      <c r="R91" t="s">
        <v>698</v>
      </c>
      <c r="S91" t="s">
        <v>422</v>
      </c>
    </row>
    <row r="92" spans="2:19" ht="18.75">
      <c r="B92" s="1" t="s">
        <v>160</v>
      </c>
      <c r="C92" s="35" t="s">
        <v>161</v>
      </c>
      <c r="F92" s="40"/>
      <c r="G92" s="40"/>
      <c r="H92" s="40"/>
      <c r="I92" s="40"/>
      <c r="J92" s="40"/>
      <c r="K92" s="40"/>
      <c r="L92" s="40"/>
      <c r="M92" s="40"/>
      <c r="P92" s="66">
        <v>0</v>
      </c>
      <c r="Q92" s="44" t="s">
        <v>425</v>
      </c>
      <c r="R92" t="s">
        <v>699</v>
      </c>
      <c r="S92" t="s">
        <v>422</v>
      </c>
    </row>
    <row r="93" spans="2:19" ht="18.75">
      <c r="B93" s="1" t="s">
        <v>162</v>
      </c>
      <c r="C93" s="35" t="s">
        <v>163</v>
      </c>
      <c r="F93" s="40"/>
      <c r="G93" s="40"/>
      <c r="H93" s="40"/>
      <c r="I93" s="40"/>
      <c r="J93" s="40"/>
      <c r="K93" s="40"/>
      <c r="L93" s="40"/>
      <c r="M93" s="40"/>
      <c r="Q93" s="44" t="s">
        <v>423</v>
      </c>
      <c r="R93" t="s">
        <v>700</v>
      </c>
      <c r="S93" t="s">
        <v>422</v>
      </c>
    </row>
    <row r="94" spans="2:19" ht="18.75">
      <c r="B94" s="49" t="s">
        <v>164</v>
      </c>
      <c r="C94" s="35" t="s">
        <v>165</v>
      </c>
      <c r="F94" s="40"/>
      <c r="G94" s="40"/>
      <c r="H94" s="40"/>
      <c r="I94" s="40"/>
      <c r="J94" s="40"/>
      <c r="K94" s="40"/>
      <c r="L94" s="40"/>
      <c r="M94" s="40"/>
      <c r="Q94" s="44" t="s">
        <v>701</v>
      </c>
      <c r="R94" t="s">
        <v>702</v>
      </c>
      <c r="S94" t="s">
        <v>422</v>
      </c>
    </row>
    <row r="95" spans="2:19" ht="18.75">
      <c r="B95" s="1" t="s">
        <v>166</v>
      </c>
      <c r="C95" s="35" t="s">
        <v>167</v>
      </c>
      <c r="F95" s="40"/>
      <c r="G95" s="40"/>
      <c r="H95" s="40"/>
      <c r="I95" s="40"/>
      <c r="J95" s="40"/>
      <c r="K95" s="40"/>
      <c r="L95" s="40"/>
      <c r="M95" s="40"/>
      <c r="P95" s="66">
        <v>0</v>
      </c>
      <c r="Q95" s="44" t="s">
        <v>425</v>
      </c>
      <c r="S95" t="s">
        <v>422</v>
      </c>
    </row>
    <row r="96" spans="2:19" ht="18.75">
      <c r="B96" s="1" t="s">
        <v>168</v>
      </c>
      <c r="C96" s="2" t="s">
        <v>169</v>
      </c>
      <c r="F96" s="40"/>
      <c r="G96" s="40"/>
      <c r="H96" s="40"/>
      <c r="I96" s="40"/>
      <c r="J96" s="40"/>
      <c r="K96" s="40"/>
      <c r="L96" s="40"/>
      <c r="M96" s="40"/>
      <c r="P96" s="66">
        <v>3</v>
      </c>
      <c r="Q96" s="44" t="s">
        <v>423</v>
      </c>
      <c r="R96" t="s">
        <v>703</v>
      </c>
      <c r="S96" t="s">
        <v>422</v>
      </c>
    </row>
    <row r="97" spans="2:19" ht="18.75">
      <c r="B97" s="1" t="s">
        <v>170</v>
      </c>
      <c r="C97" s="35" t="s">
        <v>171</v>
      </c>
      <c r="D97" s="34"/>
      <c r="E97" s="34"/>
      <c r="F97" s="40"/>
      <c r="G97" s="40"/>
      <c r="H97" s="40"/>
      <c r="I97" s="40"/>
      <c r="J97" s="40"/>
      <c r="K97" s="40"/>
      <c r="L97" s="40"/>
      <c r="M97" s="40"/>
      <c r="P97" s="66">
        <v>0</v>
      </c>
      <c r="Q97" s="44" t="s">
        <v>423</v>
      </c>
      <c r="S97" t="s">
        <v>485</v>
      </c>
    </row>
    <row r="98" spans="2:19" ht="18.75">
      <c r="B98" s="1" t="s">
        <v>172</v>
      </c>
      <c r="C98" s="35" t="s">
        <v>173</v>
      </c>
      <c r="D98" s="34"/>
      <c r="E98" s="34"/>
      <c r="F98" s="40"/>
      <c r="G98" s="40"/>
      <c r="H98" s="40"/>
      <c r="I98" s="40"/>
      <c r="J98" s="40"/>
      <c r="K98" s="40"/>
      <c r="L98" s="40"/>
      <c r="M98" s="40"/>
      <c r="P98" s="66">
        <v>0</v>
      </c>
      <c r="Q98" s="44" t="s">
        <v>423</v>
      </c>
      <c r="S98" t="s">
        <v>422</v>
      </c>
    </row>
    <row r="99" spans="2:19" ht="18.75">
      <c r="B99" s="1" t="s">
        <v>174</v>
      </c>
      <c r="C99" s="35" t="s">
        <v>175</v>
      </c>
      <c r="D99" s="34"/>
      <c r="E99" s="34"/>
      <c r="F99" s="40"/>
      <c r="G99" s="40"/>
      <c r="H99" s="40"/>
      <c r="I99" s="40"/>
      <c r="J99" s="40"/>
      <c r="K99" s="40"/>
      <c r="L99" s="40"/>
      <c r="M99" s="40"/>
      <c r="P99" s="66">
        <v>0</v>
      </c>
      <c r="Q99" s="44" t="s">
        <v>423</v>
      </c>
      <c r="S99" t="s">
        <v>422</v>
      </c>
    </row>
    <row r="100" spans="2:19" ht="18.75">
      <c r="B100" s="1" t="s">
        <v>176</v>
      </c>
      <c r="C100" s="35" t="s">
        <v>177</v>
      </c>
      <c r="F100" s="40"/>
      <c r="G100" s="40"/>
      <c r="H100" s="40"/>
      <c r="I100" s="40"/>
      <c r="J100" s="40"/>
      <c r="K100" s="40"/>
      <c r="L100" s="40"/>
      <c r="M100" s="40"/>
      <c r="P100" s="66">
        <v>0</v>
      </c>
      <c r="Q100" s="44" t="s">
        <v>425</v>
      </c>
      <c r="S100" t="s">
        <v>422</v>
      </c>
    </row>
    <row r="101" spans="2:19" ht="18.75">
      <c r="B101" s="1" t="s">
        <v>178</v>
      </c>
      <c r="C101" s="35" t="s">
        <v>179</v>
      </c>
      <c r="F101" s="40"/>
      <c r="G101" s="40"/>
      <c r="H101" s="40"/>
      <c r="I101" s="40"/>
      <c r="J101" s="40"/>
      <c r="K101" s="40"/>
      <c r="L101" s="40"/>
      <c r="M101" s="40"/>
      <c r="P101" s="66">
        <v>0</v>
      </c>
      <c r="Q101" s="44" t="s">
        <v>425</v>
      </c>
      <c r="R101" t="s">
        <v>704</v>
      </c>
      <c r="S101" t="s">
        <v>422</v>
      </c>
    </row>
    <row r="102" spans="2:19" ht="18.75">
      <c r="B102" s="1" t="s">
        <v>180</v>
      </c>
      <c r="C102" s="35" t="s">
        <v>181</v>
      </c>
      <c r="F102" s="40"/>
      <c r="G102" s="40"/>
      <c r="H102" s="40"/>
      <c r="I102" s="40"/>
      <c r="J102" s="40"/>
      <c r="K102" s="40"/>
      <c r="L102" s="40"/>
      <c r="M102" s="40"/>
      <c r="P102" s="66">
        <v>0</v>
      </c>
      <c r="Q102" s="44" t="s">
        <v>425</v>
      </c>
      <c r="R102" t="s">
        <v>705</v>
      </c>
      <c r="S102" t="s">
        <v>422</v>
      </c>
    </row>
    <row r="103" spans="2:19">
      <c r="P103" s="71"/>
    </row>
  </sheetData>
  <hyperlinks>
    <hyperlink ref="T36" r:id="rId1" xr:uid="{2747F2C2-8A03-4F8E-BB0A-122CE15DA464}"/>
    <hyperlink ref="T37" r:id="rId2" xr:uid="{3A0549E4-6221-47B9-BC17-09380945AC9E}"/>
  </hyperlinks>
  <pageMargins left="0.7" right="0.7" top="0.78740157499999996" bottom="0.78740157499999996" header="0.3" footer="0.3"/>
  <pageSetup paperSize="9" orientation="portrait"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12EB1-BF57-4448-BE23-4D03FD37D4D8}">
  <dimension ref="A1:AT134"/>
  <sheetViews>
    <sheetView topLeftCell="A93" workbookViewId="0">
      <selection activeCell="A105" sqref="A105:XFD105"/>
    </sheetView>
  </sheetViews>
  <sheetFormatPr baseColWidth="10" defaultColWidth="11.42578125" defaultRowHeight="15"/>
  <cols>
    <col min="1" max="1" width="35.42578125" bestFit="1" customWidth="1"/>
    <col min="2" max="2" width="34.42578125" bestFit="1" customWidth="1"/>
    <col min="3" max="3" width="11.42578125" style="77"/>
    <col min="4" max="4" width="28.28515625" style="84" bestFit="1" customWidth="1"/>
    <col min="5" max="5" width="28.28515625" style="93" bestFit="1" customWidth="1"/>
    <col min="6" max="6" width="21.140625" style="86" bestFit="1" customWidth="1"/>
    <col min="7" max="7" width="18.7109375" style="84" bestFit="1" customWidth="1"/>
    <col min="8" max="8" width="23.85546875" style="93" bestFit="1" customWidth="1"/>
    <col min="9" max="9" width="23.140625" style="92" customWidth="1"/>
    <col min="10" max="10" width="23.140625" style="93" customWidth="1"/>
    <col min="11" max="11" width="225.5703125" style="93" hidden="1" customWidth="1"/>
    <col min="12" max="12" width="40.7109375" style="93" bestFit="1" customWidth="1"/>
    <col min="13" max="13" width="34" bestFit="1" customWidth="1"/>
    <col min="14" max="14" width="11.42578125" style="77"/>
    <col min="15" max="15" width="23.140625" bestFit="1" customWidth="1"/>
    <col min="16" max="16" width="28.28515625" bestFit="1" customWidth="1"/>
    <col min="17" max="17" width="21.140625" bestFit="1" customWidth="1"/>
    <col min="18" max="18" width="18.7109375" bestFit="1" customWidth="1"/>
    <col min="19" max="19" width="23.85546875" bestFit="1" customWidth="1"/>
    <col min="20" max="20" width="35.42578125" bestFit="1" customWidth="1"/>
    <col min="21" max="21" width="36.85546875" bestFit="1" customWidth="1"/>
    <col min="22" max="22" width="35.42578125" bestFit="1" customWidth="1"/>
    <col min="23" max="23" width="11.42578125" style="77"/>
    <col min="24" max="24" width="23.140625" bestFit="1" customWidth="1"/>
    <col min="25" max="25" width="28.28515625" bestFit="1" customWidth="1"/>
    <col min="26" max="26" width="21.140625" bestFit="1" customWidth="1"/>
    <col min="27" max="27" width="18.7109375" bestFit="1" customWidth="1"/>
    <col min="28" max="28" width="23.85546875" bestFit="1" customWidth="1"/>
    <col min="29" max="29" width="34" bestFit="1" customWidth="1"/>
    <col min="30" max="30" width="41.7109375" bestFit="1" customWidth="1"/>
    <col min="31" max="31" width="35.42578125" bestFit="1" customWidth="1"/>
    <col min="32" max="32" width="11.42578125" style="77"/>
    <col min="33" max="33" width="23.85546875" bestFit="1" customWidth="1"/>
    <col min="34" max="34" width="28.28515625" bestFit="1" customWidth="1"/>
    <col min="35" max="35" width="21.140625" bestFit="1" customWidth="1"/>
    <col min="36" max="36" width="18.7109375" bestFit="1" customWidth="1"/>
    <col min="37" max="37" width="23.85546875" bestFit="1" customWidth="1"/>
    <col min="39" max="39" width="41.7109375" bestFit="1" customWidth="1"/>
    <col min="40" max="40" width="28.28515625" bestFit="1" customWidth="1"/>
    <col min="41" max="41" width="11.42578125" style="77"/>
    <col min="42" max="42" width="23.140625" bestFit="1" customWidth="1"/>
    <col min="43" max="43" width="28.28515625" bestFit="1" customWidth="1"/>
    <col min="44" max="44" width="21.140625" bestFit="1" customWidth="1"/>
    <col min="45" max="45" width="18.7109375" bestFit="1" customWidth="1"/>
    <col min="46" max="46" width="23.85546875" bestFit="1" customWidth="1"/>
  </cols>
  <sheetData>
    <row r="1" spans="1:46" ht="36">
      <c r="A1" s="104" t="s">
        <v>706</v>
      </c>
      <c r="L1" s="104" t="s">
        <v>706</v>
      </c>
      <c r="O1" s="84"/>
      <c r="P1" s="93"/>
      <c r="Q1" s="86"/>
      <c r="R1" s="84"/>
      <c r="S1" s="93"/>
      <c r="T1" s="104"/>
      <c r="U1" s="104" t="s">
        <v>706</v>
      </c>
      <c r="X1" s="84"/>
      <c r="Y1" s="93"/>
      <c r="Z1" s="86"/>
      <c r="AA1" s="84"/>
      <c r="AB1" s="93"/>
      <c r="AD1" s="104" t="s">
        <v>706</v>
      </c>
      <c r="AG1" s="84"/>
      <c r="AH1" s="93"/>
      <c r="AI1" s="86"/>
      <c r="AJ1" s="84"/>
      <c r="AK1" s="93"/>
      <c r="AL1" s="66"/>
      <c r="AM1" s="104" t="s">
        <v>706</v>
      </c>
      <c r="AP1" s="84"/>
      <c r="AQ1" s="93"/>
      <c r="AR1" s="86"/>
      <c r="AS1" s="84"/>
      <c r="AT1" s="93"/>
    </row>
    <row r="2" spans="1:46" ht="28.5">
      <c r="A2" s="103" t="s">
        <v>418</v>
      </c>
      <c r="C2" s="52" t="s">
        <v>467</v>
      </c>
      <c r="D2" s="83" t="s">
        <v>468</v>
      </c>
      <c r="E2" s="94" t="s">
        <v>469</v>
      </c>
      <c r="F2" s="114" t="s">
        <v>470</v>
      </c>
      <c r="G2" s="83" t="s">
        <v>471</v>
      </c>
      <c r="H2" s="94" t="s">
        <v>472</v>
      </c>
      <c r="I2" s="97"/>
      <c r="J2" s="94"/>
      <c r="K2" s="94"/>
      <c r="L2" s="103" t="s">
        <v>394</v>
      </c>
      <c r="N2" s="52" t="s">
        <v>467</v>
      </c>
      <c r="O2" s="83" t="s">
        <v>468</v>
      </c>
      <c r="P2" s="94" t="s">
        <v>469</v>
      </c>
      <c r="Q2" s="114" t="s">
        <v>470</v>
      </c>
      <c r="R2" s="83" t="s">
        <v>471</v>
      </c>
      <c r="S2" s="94" t="s">
        <v>472</v>
      </c>
      <c r="T2" s="103"/>
      <c r="U2" s="103" t="s">
        <v>395</v>
      </c>
      <c r="W2" s="52" t="s">
        <v>467</v>
      </c>
      <c r="X2" s="83" t="s">
        <v>468</v>
      </c>
      <c r="Y2" s="94" t="s">
        <v>469</v>
      </c>
      <c r="Z2" s="114" t="s">
        <v>470</v>
      </c>
      <c r="AA2" s="83" t="s">
        <v>471</v>
      </c>
      <c r="AB2" s="94" t="s">
        <v>472</v>
      </c>
      <c r="AD2" s="103" t="s">
        <v>396</v>
      </c>
      <c r="AF2" s="52" t="s">
        <v>467</v>
      </c>
      <c r="AG2" s="83" t="s">
        <v>468</v>
      </c>
      <c r="AH2" s="94" t="s">
        <v>469</v>
      </c>
      <c r="AI2" s="114" t="s">
        <v>470</v>
      </c>
      <c r="AJ2" s="83" t="s">
        <v>471</v>
      </c>
      <c r="AK2" s="94" t="s">
        <v>472</v>
      </c>
      <c r="AL2" s="116"/>
      <c r="AM2" s="103" t="s">
        <v>397</v>
      </c>
      <c r="AO2" s="52" t="s">
        <v>467</v>
      </c>
      <c r="AP2" s="83" t="s">
        <v>468</v>
      </c>
      <c r="AQ2" s="94" t="s">
        <v>469</v>
      </c>
      <c r="AR2" s="114" t="s">
        <v>470</v>
      </c>
      <c r="AS2" s="83" t="s">
        <v>471</v>
      </c>
      <c r="AT2" s="94" t="s">
        <v>472</v>
      </c>
    </row>
    <row r="3" spans="1:46">
      <c r="A3" t="s">
        <v>393</v>
      </c>
      <c r="D3" s="84" t="s">
        <v>473</v>
      </c>
      <c r="F3" s="86" t="s">
        <v>474</v>
      </c>
      <c r="G3" s="86" t="s">
        <v>474</v>
      </c>
      <c r="H3" s="86"/>
      <c r="L3" t="s">
        <v>394</v>
      </c>
      <c r="O3" s="84"/>
      <c r="P3" s="93"/>
      <c r="Q3" s="86"/>
      <c r="R3" s="84"/>
      <c r="S3" s="93"/>
      <c r="U3" t="s">
        <v>395</v>
      </c>
      <c r="X3" s="84"/>
      <c r="Y3" s="93"/>
      <c r="Z3" s="86"/>
      <c r="AA3" s="84"/>
      <c r="AB3" s="93"/>
      <c r="AD3" t="s">
        <v>396</v>
      </c>
      <c r="AG3" s="84"/>
      <c r="AH3" s="93"/>
      <c r="AI3" s="86"/>
      <c r="AJ3" s="84"/>
      <c r="AK3" s="93"/>
      <c r="AL3" s="66"/>
      <c r="AM3" t="s">
        <v>397</v>
      </c>
      <c r="AP3" s="84"/>
      <c r="AQ3" s="93"/>
      <c r="AR3" s="86"/>
      <c r="AS3" s="84"/>
      <c r="AT3" s="93"/>
    </row>
    <row r="4" spans="1:46">
      <c r="L4"/>
      <c r="O4" s="84"/>
      <c r="P4" s="93"/>
      <c r="Q4" s="86"/>
      <c r="R4" s="84"/>
      <c r="S4" s="93"/>
      <c r="X4" s="84"/>
      <c r="Y4" s="93"/>
      <c r="Z4" s="86"/>
      <c r="AA4" s="84"/>
      <c r="AB4" s="93"/>
      <c r="AG4" s="84"/>
      <c r="AH4" s="93"/>
      <c r="AI4" s="86"/>
      <c r="AJ4" s="84"/>
      <c r="AK4" s="93"/>
      <c r="AL4" s="66"/>
      <c r="AP4" s="84"/>
      <c r="AQ4" s="93"/>
      <c r="AR4" s="86"/>
      <c r="AS4" s="84"/>
      <c r="AT4" s="93"/>
    </row>
    <row r="5" spans="1:46">
      <c r="B5" s="9"/>
      <c r="C5" s="78"/>
      <c r="D5" s="85"/>
      <c r="E5" s="95"/>
      <c r="F5" s="90"/>
      <c r="G5" s="85"/>
      <c r="H5" s="95"/>
      <c r="L5"/>
      <c r="M5" s="9"/>
      <c r="N5" s="78"/>
      <c r="O5" s="85"/>
      <c r="P5" s="95"/>
      <c r="Q5" s="90"/>
      <c r="R5" s="85"/>
      <c r="S5" s="95"/>
      <c r="V5" s="9"/>
      <c r="W5" s="78"/>
      <c r="X5" s="85"/>
      <c r="Y5" s="95"/>
      <c r="Z5" s="90"/>
      <c r="AA5" s="85"/>
      <c r="AB5" s="95"/>
      <c r="AE5" s="9"/>
      <c r="AF5" s="78"/>
      <c r="AG5" s="85"/>
      <c r="AH5" s="95"/>
      <c r="AI5" s="90"/>
      <c r="AJ5" s="85"/>
      <c r="AK5" s="95"/>
      <c r="AL5" s="66"/>
      <c r="AN5" s="9"/>
      <c r="AO5" s="78"/>
      <c r="AP5" s="85"/>
      <c r="AQ5" s="95"/>
      <c r="AR5" s="90"/>
      <c r="AS5" s="85"/>
      <c r="AT5" s="95"/>
    </row>
    <row r="6" spans="1:46">
      <c r="L6"/>
      <c r="O6" s="84"/>
      <c r="P6" s="93"/>
      <c r="Q6" s="86"/>
      <c r="R6" s="84"/>
      <c r="S6" s="93"/>
      <c r="X6" s="84"/>
      <c r="Y6" s="93"/>
      <c r="Z6" s="86"/>
      <c r="AA6" s="84"/>
      <c r="AB6" s="93"/>
      <c r="AG6" s="84"/>
      <c r="AH6" s="93"/>
      <c r="AI6" s="86"/>
      <c r="AJ6" s="84"/>
      <c r="AK6" s="93"/>
      <c r="AL6" s="66"/>
      <c r="AP6" s="84"/>
      <c r="AQ6" s="93"/>
      <c r="AR6" s="86"/>
      <c r="AS6" s="84"/>
      <c r="AT6" s="93"/>
    </row>
    <row r="7" spans="1:46">
      <c r="L7"/>
      <c r="O7" s="84"/>
      <c r="P7" s="93"/>
      <c r="Q7" s="86"/>
      <c r="R7" s="84"/>
      <c r="S7" s="93"/>
      <c r="X7" s="84"/>
      <c r="Y7" s="93"/>
      <c r="Z7" s="86"/>
      <c r="AA7" s="84"/>
      <c r="AB7" s="93"/>
      <c r="AG7" s="84"/>
      <c r="AH7" s="93"/>
      <c r="AI7" s="86"/>
      <c r="AJ7" s="84"/>
      <c r="AK7" s="93"/>
      <c r="AL7" s="66"/>
      <c r="AP7" s="84"/>
      <c r="AQ7" s="93"/>
      <c r="AR7" s="86"/>
      <c r="AS7" s="84"/>
      <c r="AT7" s="93"/>
    </row>
    <row r="8" spans="1:46">
      <c r="F8" s="89"/>
      <c r="G8" s="87"/>
      <c r="L8"/>
      <c r="O8" s="84"/>
      <c r="P8" s="93"/>
      <c r="Q8" s="89"/>
      <c r="R8" s="87"/>
      <c r="S8" s="93"/>
      <c r="X8" s="84"/>
      <c r="Y8" s="93"/>
      <c r="Z8" s="89"/>
      <c r="AA8" s="87"/>
      <c r="AB8" s="93"/>
      <c r="AG8" s="84"/>
      <c r="AH8" s="93"/>
      <c r="AI8" s="89"/>
      <c r="AJ8" s="87"/>
      <c r="AK8" s="93"/>
      <c r="AL8" s="66"/>
      <c r="AP8" s="84"/>
      <c r="AQ8" s="93"/>
      <c r="AR8" s="89"/>
      <c r="AS8" s="87"/>
      <c r="AT8" s="93"/>
    </row>
    <row r="9" spans="1:46" ht="21">
      <c r="A9" s="19" t="s">
        <v>7</v>
      </c>
      <c r="B9" s="16"/>
      <c r="C9" s="120">
        <f>'Infection Monkey'!$P8</f>
        <v>2</v>
      </c>
      <c r="D9" s="85">
        <f>H9*C9</f>
        <v>2.0711630377057886</v>
      </c>
      <c r="E9" s="85">
        <f>INDEX('UmfrageWerte berechnung'!$A:$Z, MATCH(A$3, 'UmfrageWerte berechnung'!$A:$A, 0), MATCH($K9, 'UmfrageWerte berechnung'!$1:$1, 0))</f>
        <v>1.25</v>
      </c>
      <c r="F9" s="86">
        <f>(E9^2)*C9</f>
        <v>3.125</v>
      </c>
      <c r="G9" s="84">
        <f>E9*C9</f>
        <v>2.5</v>
      </c>
      <c r="H9" s="95">
        <f t="shared" ref="H9:H14" si="0">E9/(H$120/H$119)</f>
        <v>1.0355815188528943</v>
      </c>
      <c r="K9" s="115" t="s">
        <v>225</v>
      </c>
      <c r="L9" s="19" t="s">
        <v>7</v>
      </c>
      <c r="M9" s="16"/>
      <c r="N9" s="120">
        <f>'Infection Monkey'!$P8</f>
        <v>2</v>
      </c>
      <c r="O9" s="85">
        <f>S9*N9</f>
        <v>2.2253922967189728</v>
      </c>
      <c r="P9" s="85">
        <f>INDEX('UmfrageWerte berechnung'!$A:$Z, MATCH(L$3, 'UmfrageWerte berechnung'!$A:$A, 0), MATCH($K9, 'UmfrageWerte berechnung'!$1:$1, 0))</f>
        <v>1.25</v>
      </c>
      <c r="Q9" s="86">
        <f>(P9^2)*N9</f>
        <v>3.125</v>
      </c>
      <c r="R9" s="84">
        <f>P9*N9</f>
        <v>2.5</v>
      </c>
      <c r="S9" s="95">
        <f t="shared" ref="S9:S14" si="1">P9/(S$120/S$119)</f>
        <v>1.1126961483594864</v>
      </c>
      <c r="T9" s="19"/>
      <c r="U9" s="19" t="s">
        <v>7</v>
      </c>
      <c r="V9" s="16"/>
      <c r="W9" s="120">
        <f>'Infection Monkey'!$P8</f>
        <v>2</v>
      </c>
      <c r="X9" s="85">
        <f>AB9*W9</f>
        <v>2.1606648199445999</v>
      </c>
      <c r="Y9" s="85">
        <f>INDEX('UmfrageWerte berechnung'!$A:$Z, MATCH(U$3, 'UmfrageWerte berechnung'!$A:$A, 0), MATCH($K9, 'UmfrageWerte berechnung'!$1:$1, 0))</f>
        <v>1.25</v>
      </c>
      <c r="Z9" s="86">
        <f>(Y9^2)*W9</f>
        <v>3.125</v>
      </c>
      <c r="AA9" s="84">
        <f>Y9*W9</f>
        <v>2.5</v>
      </c>
      <c r="AB9" s="95">
        <f t="shared" ref="AB9:AB14" si="2">Y9/(AB$120/AB$119)</f>
        <v>1.0803324099723</v>
      </c>
      <c r="AD9" s="19" t="s">
        <v>7</v>
      </c>
      <c r="AE9" s="16"/>
      <c r="AF9" s="120">
        <f>'Infection Monkey'!$P8</f>
        <v>2</v>
      </c>
      <c r="AG9" s="85">
        <f>AK9*AF9</f>
        <v>2.0131310844464574</v>
      </c>
      <c r="AH9" s="85">
        <f>INDEX('UmfrageWerte berechnung'!$A:$Z, MATCH(AD$3, 'UmfrageWerte berechnung'!$A:$A, 0), MATCH($K9, 'UmfrageWerte berechnung'!$1:$1, 0))</f>
        <v>1.1875</v>
      </c>
      <c r="AI9" s="86">
        <f>(AH9^2)*AF9</f>
        <v>2.8203125</v>
      </c>
      <c r="AJ9" s="84">
        <f>AH9*AF9</f>
        <v>2.375</v>
      </c>
      <c r="AK9" s="95">
        <f t="shared" ref="AK9:AK14" si="3">AH9/(AK$120/AK$119)</f>
        <v>1.0065655422232287</v>
      </c>
      <c r="AL9" s="66"/>
      <c r="AM9" s="19" t="s">
        <v>7</v>
      </c>
      <c r="AN9" s="16"/>
      <c r="AO9" s="120">
        <f>'Infection Monkey'!$P8</f>
        <v>2</v>
      </c>
      <c r="AP9" s="85">
        <f>AT9*AO9</f>
        <v>1.8065395095367847</v>
      </c>
      <c r="AQ9" s="85">
        <f>INDEX('UmfrageWerte berechnung'!$A:$Z, MATCH(AM$3, 'UmfrageWerte berechnung'!$A:$A, 0), MATCH($K9, 'UmfrageWerte berechnung'!$1:$1, 0))</f>
        <v>1.0625</v>
      </c>
      <c r="AR9" s="86">
        <f>(AQ9^2)*AO9</f>
        <v>2.2578125</v>
      </c>
      <c r="AS9" s="84">
        <f>AQ9*AO9</f>
        <v>2.125</v>
      </c>
      <c r="AT9" s="95">
        <f t="shared" ref="AT9:AT14" si="4">AQ9/(AT$120/AT$119)</f>
        <v>0.90326975476839233</v>
      </c>
    </row>
    <row r="10" spans="1:46">
      <c r="B10" s="10"/>
      <c r="C10" s="121">
        <f>'Infection Monkey'!$P9</f>
        <v>0</v>
      </c>
      <c r="D10" s="84">
        <f t="shared" ref="D10:D70" si="5">H10*C10</f>
        <v>0</v>
      </c>
      <c r="E10" s="85">
        <f>INDEX('UmfrageWerte berechnung'!$A:$Z, MATCH(A$3, 'UmfrageWerte berechnung'!$A:$A, 0), MATCH($K10, 'UmfrageWerte berechnung'!$1:$1, 0))</f>
        <v>1.25</v>
      </c>
      <c r="F10" s="86">
        <f t="shared" ref="F10:F70" si="6">(E10^2)*C10</f>
        <v>0</v>
      </c>
      <c r="G10" s="84">
        <f t="shared" ref="G10:G70" si="7">E10*C10</f>
        <v>0</v>
      </c>
      <c r="H10" s="84">
        <f t="shared" si="0"/>
        <v>1.0355815188528943</v>
      </c>
      <c r="I10" s="93"/>
      <c r="K10" s="115" t="s">
        <v>225</v>
      </c>
      <c r="L10"/>
      <c r="M10" s="10"/>
      <c r="N10" s="121">
        <f>'Infection Monkey'!$P9</f>
        <v>0</v>
      </c>
      <c r="O10" s="84">
        <f t="shared" ref="O10:O14" si="8">S10*N10</f>
        <v>0</v>
      </c>
      <c r="P10" s="85">
        <f>INDEX('UmfrageWerte berechnung'!$A:$Z, MATCH(L$3, 'UmfrageWerte berechnung'!$A:$A, 0), MATCH($K10, 'UmfrageWerte berechnung'!$1:$1, 0))</f>
        <v>1.25</v>
      </c>
      <c r="Q10" s="86">
        <f t="shared" ref="Q10:Q13" si="9">(P10^2)*N10</f>
        <v>0</v>
      </c>
      <c r="R10" s="84">
        <f t="shared" ref="R10:R11" si="10">P10*N10</f>
        <v>0</v>
      </c>
      <c r="S10" s="84">
        <f t="shared" si="1"/>
        <v>1.1126961483594864</v>
      </c>
      <c r="V10" s="10"/>
      <c r="W10" s="121">
        <f>'Infection Monkey'!$P9</f>
        <v>0</v>
      </c>
      <c r="X10" s="84">
        <f t="shared" ref="X10:X14" si="11">AB10*W10</f>
        <v>0</v>
      </c>
      <c r="Y10" s="85">
        <f>INDEX('UmfrageWerte berechnung'!$A:$Z, MATCH(U$3, 'UmfrageWerte berechnung'!$A:$A, 0), MATCH($K10, 'UmfrageWerte berechnung'!$1:$1, 0))</f>
        <v>1.25</v>
      </c>
      <c r="Z10" s="86">
        <f t="shared" ref="Z10:Z13" si="12">(Y10^2)*W10</f>
        <v>0</v>
      </c>
      <c r="AA10" s="84">
        <f t="shared" ref="AA10:AA11" si="13">Y10*W10</f>
        <v>0</v>
      </c>
      <c r="AB10" s="84">
        <f t="shared" si="2"/>
        <v>1.0803324099723</v>
      </c>
      <c r="AE10" s="10"/>
      <c r="AF10" s="121">
        <f>'Infection Monkey'!$P9</f>
        <v>0</v>
      </c>
      <c r="AG10" s="84">
        <f t="shared" ref="AG10:AG14" si="14">AK10*AF10</f>
        <v>0</v>
      </c>
      <c r="AH10" s="85">
        <f>INDEX('UmfrageWerte berechnung'!$A:$Z, MATCH(AD$3, 'UmfrageWerte berechnung'!$A:$A, 0), MATCH($K10, 'UmfrageWerte berechnung'!$1:$1, 0))</f>
        <v>1.1875</v>
      </c>
      <c r="AI10" s="86">
        <f t="shared" ref="AI10:AI13" si="15">(AH10^2)*AF10</f>
        <v>0</v>
      </c>
      <c r="AJ10" s="84">
        <f t="shared" ref="AJ10:AJ11" si="16">AH10*AF10</f>
        <v>0</v>
      </c>
      <c r="AK10" s="84">
        <f t="shared" si="3"/>
        <v>1.0065655422232287</v>
      </c>
      <c r="AL10" s="66"/>
      <c r="AN10" s="10"/>
      <c r="AO10" s="121">
        <f>'Infection Monkey'!$P9</f>
        <v>0</v>
      </c>
      <c r="AP10" s="84">
        <f t="shared" ref="AP10:AP14" si="17">AT10*AO10</f>
        <v>0</v>
      </c>
      <c r="AQ10" s="85">
        <f>INDEX('UmfrageWerte berechnung'!$A:$Z, MATCH(AM$3, 'UmfrageWerte berechnung'!$A:$A, 0), MATCH($K10, 'UmfrageWerte berechnung'!$1:$1, 0))</f>
        <v>1.0625</v>
      </c>
      <c r="AR10" s="86">
        <f t="shared" ref="AR10:AR13" si="18">(AQ10^2)*AO10</f>
        <v>0</v>
      </c>
      <c r="AS10" s="84">
        <f t="shared" ref="AS10:AS11" si="19">AQ10*AO10</f>
        <v>0</v>
      </c>
      <c r="AT10" s="84">
        <f t="shared" si="4"/>
        <v>0.90326975476839233</v>
      </c>
    </row>
    <row r="11" spans="1:46">
      <c r="B11" s="4"/>
      <c r="C11" s="121">
        <f>'Infection Monkey'!$P10</f>
        <v>3</v>
      </c>
      <c r="D11" s="84">
        <f t="shared" si="5"/>
        <v>2.7339352097716407</v>
      </c>
      <c r="E11" s="85">
        <f>INDEX('UmfrageWerte berechnung'!$A:$Z, MATCH(A$3, 'UmfrageWerte berechnung'!$A:$A, 0), MATCH($K11, 'UmfrageWerte berechnung'!$1:$1, 0))</f>
        <v>1.1000000000000001</v>
      </c>
      <c r="F11" s="86">
        <f t="shared" si="6"/>
        <v>3.6300000000000008</v>
      </c>
      <c r="G11" s="84">
        <f t="shared" si="7"/>
        <v>3.3000000000000003</v>
      </c>
      <c r="H11" s="84">
        <f t="shared" si="0"/>
        <v>0.91131173659054698</v>
      </c>
      <c r="I11" s="93"/>
      <c r="K11" s="115" t="str">
        <f>"Wie wichtig ist es Ihnen, dass das Tool 'out of the box' funktioniert und keine Drittanbietersoftware erfordert?
How important is it to you that the tool works 'out of the box' and does not require third-party software?"</f>
        <v>Wie wichtig ist es Ihnen, dass das Tool 'out of the box' funktioniert und keine Drittanbietersoftware erfordert?
How important is it to you that the tool works 'out of the box' and does not require third-party software?</v>
      </c>
      <c r="L11"/>
      <c r="M11" s="4"/>
      <c r="N11" s="121">
        <f>'Infection Monkey'!$P10</f>
        <v>3</v>
      </c>
      <c r="O11" s="84">
        <f t="shared" si="8"/>
        <v>3.1711840228245363</v>
      </c>
      <c r="P11" s="85">
        <f>INDEX('UmfrageWerte berechnung'!$A:$Z, MATCH(L$3, 'UmfrageWerte berechnung'!$A:$A, 0), MATCH($K11, 'UmfrageWerte berechnung'!$1:$1, 0))</f>
        <v>1.1875</v>
      </c>
      <c r="Q11" s="86">
        <f t="shared" si="9"/>
        <v>4.23046875</v>
      </c>
      <c r="R11" s="84">
        <f t="shared" si="10"/>
        <v>3.5625</v>
      </c>
      <c r="S11" s="84">
        <f t="shared" si="1"/>
        <v>1.0570613409415122</v>
      </c>
      <c r="V11" s="4"/>
      <c r="W11" s="121">
        <f>'Infection Monkey'!$P10</f>
        <v>3</v>
      </c>
      <c r="X11" s="84">
        <f t="shared" si="11"/>
        <v>2.1606648199445999</v>
      </c>
      <c r="Y11" s="85">
        <f>INDEX('UmfrageWerte berechnung'!$A:$Z, MATCH(U$3, 'UmfrageWerte berechnung'!$A:$A, 0), MATCH($K11, 'UmfrageWerte berechnung'!$1:$1, 0))</f>
        <v>0.83333333333333337</v>
      </c>
      <c r="Z11" s="86">
        <f t="shared" si="12"/>
        <v>2.0833333333333335</v>
      </c>
      <c r="AA11" s="84">
        <f t="shared" si="13"/>
        <v>2.5</v>
      </c>
      <c r="AB11" s="84">
        <f t="shared" si="2"/>
        <v>0.72022160664820001</v>
      </c>
      <c r="AE11" s="4"/>
      <c r="AF11" s="121">
        <f>'Infection Monkey'!$P10</f>
        <v>3</v>
      </c>
      <c r="AG11" s="84">
        <f t="shared" si="14"/>
        <v>3.6554222322843568</v>
      </c>
      <c r="AH11" s="85">
        <f>INDEX('UmfrageWerte berechnung'!$A:$Z, MATCH(AD$3, 'UmfrageWerte berechnung'!$A:$A, 0), MATCH($K11, 'UmfrageWerte berechnung'!$1:$1, 0))</f>
        <v>1.4375</v>
      </c>
      <c r="AI11" s="86">
        <f t="shared" si="15"/>
        <v>6.19921875</v>
      </c>
      <c r="AJ11" s="84">
        <f t="shared" si="16"/>
        <v>4.3125</v>
      </c>
      <c r="AK11" s="84">
        <f t="shared" si="3"/>
        <v>1.2184740774281189</v>
      </c>
      <c r="AL11" s="66"/>
      <c r="AN11" s="4"/>
      <c r="AO11" s="121">
        <f>'Infection Monkey'!$P10</f>
        <v>3</v>
      </c>
      <c r="AP11" s="84">
        <f t="shared" si="17"/>
        <v>3.1880108991825611</v>
      </c>
      <c r="AQ11" s="85">
        <f>INDEX('UmfrageWerte berechnung'!$A:$Z, MATCH(AM$3, 'UmfrageWerte berechnung'!$A:$A, 0), MATCH($K11, 'UmfrageWerte berechnung'!$1:$1, 0))</f>
        <v>1.25</v>
      </c>
      <c r="AR11" s="86">
        <f t="shared" si="18"/>
        <v>4.6875</v>
      </c>
      <c r="AS11" s="84">
        <f t="shared" si="19"/>
        <v>3.75</v>
      </c>
      <c r="AT11" s="84">
        <f t="shared" si="4"/>
        <v>1.0626702997275204</v>
      </c>
    </row>
    <row r="12" spans="1:46">
      <c r="B12" s="4"/>
      <c r="C12" s="121">
        <f>'Infection Monkey'!$P11</f>
        <v>3</v>
      </c>
      <c r="D12" s="84">
        <f t="shared" si="5"/>
        <v>2.7339352097716407</v>
      </c>
      <c r="E12" s="85">
        <f>INDEX('UmfrageWerte berechnung'!$A:$Z, MATCH(A$3, 'UmfrageWerte berechnung'!$A:$A, 0), MATCH($K12, 'UmfrageWerte berechnung'!$1:$1, 0))</f>
        <v>1.1000000000000001</v>
      </c>
      <c r="F12" s="86">
        <f t="shared" si="6"/>
        <v>3.6300000000000008</v>
      </c>
      <c r="G12" s="84">
        <f>E12*C12</f>
        <v>3.3000000000000003</v>
      </c>
      <c r="H12" s="84">
        <f t="shared" si="0"/>
        <v>0.91131173659054698</v>
      </c>
      <c r="I12" s="93"/>
      <c r="K12" s="115" t="str">
        <f>"Wie wichtig ist es Ihnen, dass das Tool 'out of the box' funktioniert und keine Drittanbietersoftware erfordert?
How important is it to you that the tool works 'out of the box' and does not require third-party software?"</f>
        <v>Wie wichtig ist es Ihnen, dass das Tool 'out of the box' funktioniert und keine Drittanbietersoftware erfordert?
How important is it to you that the tool works 'out of the box' and does not require third-party software?</v>
      </c>
      <c r="L12"/>
      <c r="M12" s="4"/>
      <c r="N12" s="121">
        <f>'Infection Monkey'!$P11</f>
        <v>3</v>
      </c>
      <c r="O12" s="84">
        <f t="shared" si="8"/>
        <v>3.1711840228245363</v>
      </c>
      <c r="P12" s="85">
        <f>INDEX('UmfrageWerte berechnung'!$A:$Z, MATCH(L$3, 'UmfrageWerte berechnung'!$A:$A, 0), MATCH($K12, 'UmfrageWerte berechnung'!$1:$1, 0))</f>
        <v>1.1875</v>
      </c>
      <c r="Q12" s="86">
        <f t="shared" si="9"/>
        <v>4.23046875</v>
      </c>
      <c r="R12" s="84">
        <f>P12*N12</f>
        <v>3.5625</v>
      </c>
      <c r="S12" s="84">
        <f t="shared" si="1"/>
        <v>1.0570613409415122</v>
      </c>
      <c r="V12" s="4"/>
      <c r="W12" s="121">
        <f>'Infection Monkey'!$P11</f>
        <v>3</v>
      </c>
      <c r="X12" s="84">
        <f t="shared" si="11"/>
        <v>2.1606648199445999</v>
      </c>
      <c r="Y12" s="85">
        <f>INDEX('UmfrageWerte berechnung'!$A:$Z, MATCH(U$3, 'UmfrageWerte berechnung'!$A:$A, 0), MATCH($K12, 'UmfrageWerte berechnung'!$1:$1, 0))</f>
        <v>0.83333333333333337</v>
      </c>
      <c r="Z12" s="86">
        <f t="shared" si="12"/>
        <v>2.0833333333333335</v>
      </c>
      <c r="AA12" s="84">
        <f>Y12*W12</f>
        <v>2.5</v>
      </c>
      <c r="AB12" s="84">
        <f t="shared" si="2"/>
        <v>0.72022160664820001</v>
      </c>
      <c r="AE12" s="4"/>
      <c r="AF12" s="121">
        <f>'Infection Monkey'!$P11</f>
        <v>3</v>
      </c>
      <c r="AG12" s="84">
        <f t="shared" si="14"/>
        <v>3.6554222322843568</v>
      </c>
      <c r="AH12" s="85">
        <f>INDEX('UmfrageWerte berechnung'!$A:$Z, MATCH(AD$3, 'UmfrageWerte berechnung'!$A:$A, 0), MATCH($K12, 'UmfrageWerte berechnung'!$1:$1, 0))</f>
        <v>1.4375</v>
      </c>
      <c r="AI12" s="86">
        <f t="shared" si="15"/>
        <v>6.19921875</v>
      </c>
      <c r="AJ12" s="84">
        <f>AH12*AF12</f>
        <v>4.3125</v>
      </c>
      <c r="AK12" s="84">
        <f t="shared" si="3"/>
        <v>1.2184740774281189</v>
      </c>
      <c r="AL12" s="66"/>
      <c r="AN12" s="4"/>
      <c r="AO12" s="121">
        <f>'Infection Monkey'!$P11</f>
        <v>3</v>
      </c>
      <c r="AP12" s="84">
        <f t="shared" si="17"/>
        <v>3.1880108991825611</v>
      </c>
      <c r="AQ12" s="85">
        <f>INDEX('UmfrageWerte berechnung'!$A:$Z, MATCH(AM$3, 'UmfrageWerte berechnung'!$A:$A, 0), MATCH($K12, 'UmfrageWerte berechnung'!$1:$1, 0))</f>
        <v>1.25</v>
      </c>
      <c r="AR12" s="86">
        <f t="shared" si="18"/>
        <v>4.6875</v>
      </c>
      <c r="AS12" s="84">
        <f>AQ12*AO12</f>
        <v>3.75</v>
      </c>
      <c r="AT12" s="84">
        <f t="shared" si="4"/>
        <v>1.0626702997275204</v>
      </c>
    </row>
    <row r="13" spans="1:46">
      <c r="B13" s="12"/>
      <c r="C13" s="121">
        <f>'Infection Monkey'!$P12</f>
        <v>3</v>
      </c>
      <c r="D13" s="84">
        <f t="shared" si="5"/>
        <v>2.6096654275092934</v>
      </c>
      <c r="E13" s="85">
        <f>INDEX('UmfrageWerte berechnung'!$A:$Z, MATCH(A$3, 'UmfrageWerte berechnung'!$A:$A, 0), MATCH($K13, 'UmfrageWerte berechnung'!$1:$1, 0))</f>
        <v>1.05</v>
      </c>
      <c r="F13" s="86">
        <f t="shared" si="6"/>
        <v>3.3075000000000001</v>
      </c>
      <c r="G13" s="84">
        <f t="shared" si="7"/>
        <v>3.1500000000000004</v>
      </c>
      <c r="H13" s="84">
        <f t="shared" si="0"/>
        <v>0.86988847583643114</v>
      </c>
      <c r="I13" s="93"/>
      <c r="K13" s="115" t="s">
        <v>387</v>
      </c>
      <c r="L13"/>
      <c r="M13" s="12"/>
      <c r="N13" s="121">
        <f>'Infection Monkey'!$P12</f>
        <v>3</v>
      </c>
      <c r="O13" s="84">
        <f t="shared" si="8"/>
        <v>3.3380884450784594</v>
      </c>
      <c r="P13" s="85">
        <f>INDEX('UmfrageWerte berechnung'!$A:$Z, MATCH(L$3, 'UmfrageWerte berechnung'!$A:$A, 0), MATCH($K13, 'UmfrageWerte berechnung'!$1:$1, 0))</f>
        <v>1.25</v>
      </c>
      <c r="Q13" s="86">
        <f t="shared" si="9"/>
        <v>4.6875</v>
      </c>
      <c r="R13" s="84">
        <f t="shared" ref="R13:R14" si="20">P13*N13</f>
        <v>3.75</v>
      </c>
      <c r="S13" s="84">
        <f t="shared" si="1"/>
        <v>1.1126961483594864</v>
      </c>
      <c r="V13" s="12"/>
      <c r="W13" s="121">
        <f>'Infection Monkey'!$P12</f>
        <v>3</v>
      </c>
      <c r="X13" s="84">
        <f t="shared" si="11"/>
        <v>2.1606648199445999</v>
      </c>
      <c r="Y13" s="85">
        <f>INDEX('UmfrageWerte berechnung'!$A:$Z, MATCH(U$3, 'UmfrageWerte berechnung'!$A:$A, 0), MATCH($K13, 'UmfrageWerte berechnung'!$1:$1, 0))</f>
        <v>0.83333333333333337</v>
      </c>
      <c r="Z13" s="86">
        <f t="shared" si="12"/>
        <v>2.0833333333333335</v>
      </c>
      <c r="AA13" s="84">
        <f t="shared" ref="AA13:AA14" si="21">Y13*W13</f>
        <v>2.5</v>
      </c>
      <c r="AB13" s="84">
        <f t="shared" si="2"/>
        <v>0.72022160664820001</v>
      </c>
      <c r="AE13" s="12"/>
      <c r="AF13" s="121">
        <f>'Infection Monkey'!$P12</f>
        <v>3</v>
      </c>
      <c r="AG13" s="84">
        <f t="shared" si="14"/>
        <v>3.3375594294770217</v>
      </c>
      <c r="AH13" s="85">
        <f>INDEX('UmfrageWerte berechnung'!$A:$Z, MATCH(AD$3, 'UmfrageWerte berechnung'!$A:$A, 0), MATCH($K13, 'UmfrageWerte berechnung'!$1:$1, 0))</f>
        <v>1.3125</v>
      </c>
      <c r="AI13" s="86">
        <f t="shared" si="15"/>
        <v>5.16796875</v>
      </c>
      <c r="AJ13" s="84">
        <f t="shared" ref="AJ13:AJ14" si="22">AH13*AF13</f>
        <v>3.9375</v>
      </c>
      <c r="AK13" s="84">
        <f t="shared" si="3"/>
        <v>1.1125198098256739</v>
      </c>
      <c r="AL13" s="66"/>
      <c r="AN13" s="12"/>
      <c r="AO13" s="121">
        <f>'Infection Monkey'!$P12</f>
        <v>3</v>
      </c>
      <c r="AP13" s="84">
        <f t="shared" si="17"/>
        <v>3.0286103542234328</v>
      </c>
      <c r="AQ13" s="85">
        <f>INDEX('UmfrageWerte berechnung'!$A:$Z, MATCH(AM$3, 'UmfrageWerte berechnung'!$A:$A, 0), MATCH($K13, 'UmfrageWerte berechnung'!$1:$1, 0))</f>
        <v>1.1875</v>
      </c>
      <c r="AR13" s="86">
        <f t="shared" si="18"/>
        <v>4.23046875</v>
      </c>
      <c r="AS13" s="84">
        <f t="shared" ref="AS13:AS14" si="23">AQ13*AO13</f>
        <v>3.5625</v>
      </c>
      <c r="AT13" s="84">
        <f t="shared" si="4"/>
        <v>1.0095367847411443</v>
      </c>
    </row>
    <row r="14" spans="1:46">
      <c r="B14" s="11"/>
      <c r="C14" s="121">
        <f>'Infection Monkey'!$P13</f>
        <v>3</v>
      </c>
      <c r="D14" s="84">
        <f t="shared" si="5"/>
        <v>2.6096654275092934</v>
      </c>
      <c r="E14" s="85">
        <f>INDEX('UmfrageWerte berechnung'!$A:$Z, MATCH(A$3, 'UmfrageWerte berechnung'!$A:$A, 0), MATCH($K14, 'UmfrageWerte berechnung'!$1:$1, 0))</f>
        <v>1.05</v>
      </c>
      <c r="F14" s="86">
        <f>(E14^2)*C14</f>
        <v>3.3075000000000001</v>
      </c>
      <c r="G14" s="84">
        <f t="shared" si="7"/>
        <v>3.1500000000000004</v>
      </c>
      <c r="H14" s="84">
        <f t="shared" si="0"/>
        <v>0.86988847583643114</v>
      </c>
      <c r="I14" s="93"/>
      <c r="K14" s="115" t="s">
        <v>387</v>
      </c>
      <c r="L14"/>
      <c r="M14" s="11"/>
      <c r="N14" s="121">
        <f>'Infection Monkey'!$P13</f>
        <v>3</v>
      </c>
      <c r="O14" s="84">
        <f t="shared" si="8"/>
        <v>3.3380884450784594</v>
      </c>
      <c r="P14" s="85">
        <f>INDEX('UmfrageWerte berechnung'!$A:$Z, MATCH(L$3, 'UmfrageWerte berechnung'!$A:$A, 0), MATCH($K14, 'UmfrageWerte berechnung'!$1:$1, 0))</f>
        <v>1.25</v>
      </c>
      <c r="Q14" s="86">
        <f>(P14^2)*N14</f>
        <v>4.6875</v>
      </c>
      <c r="R14" s="84">
        <f t="shared" si="20"/>
        <v>3.75</v>
      </c>
      <c r="S14" s="84">
        <f t="shared" si="1"/>
        <v>1.1126961483594864</v>
      </c>
      <c r="V14" s="11"/>
      <c r="W14" s="121">
        <f>'Infection Monkey'!$P13</f>
        <v>3</v>
      </c>
      <c r="X14" s="84">
        <f t="shared" si="11"/>
        <v>2.1606648199445999</v>
      </c>
      <c r="Y14" s="85">
        <f>INDEX('UmfrageWerte berechnung'!$A:$Z, MATCH(U$3, 'UmfrageWerte berechnung'!$A:$A, 0), MATCH($K14, 'UmfrageWerte berechnung'!$1:$1, 0))</f>
        <v>0.83333333333333337</v>
      </c>
      <c r="Z14" s="86">
        <f>(Y14^2)*W14</f>
        <v>2.0833333333333335</v>
      </c>
      <c r="AA14" s="84">
        <f t="shared" si="21"/>
        <v>2.5</v>
      </c>
      <c r="AB14" s="84">
        <f t="shared" si="2"/>
        <v>0.72022160664820001</v>
      </c>
      <c r="AC14" s="17"/>
      <c r="AE14" s="11"/>
      <c r="AF14" s="121">
        <f>'Infection Monkey'!$P13</f>
        <v>3</v>
      </c>
      <c r="AG14" s="84">
        <f t="shared" si="14"/>
        <v>3.3375594294770217</v>
      </c>
      <c r="AH14" s="85">
        <f>INDEX('UmfrageWerte berechnung'!$A:$Z, MATCH(AD$3, 'UmfrageWerte berechnung'!$A:$A, 0), MATCH($K14, 'UmfrageWerte berechnung'!$1:$1, 0))</f>
        <v>1.3125</v>
      </c>
      <c r="AI14" s="86">
        <f>(AH14^2)*AF14</f>
        <v>5.16796875</v>
      </c>
      <c r="AJ14" s="84">
        <f t="shared" si="22"/>
        <v>3.9375</v>
      </c>
      <c r="AK14" s="84">
        <f t="shared" si="3"/>
        <v>1.1125198098256739</v>
      </c>
      <c r="AL14" s="66"/>
      <c r="AN14" s="11"/>
      <c r="AO14" s="121">
        <f>'Infection Monkey'!$P13</f>
        <v>3</v>
      </c>
      <c r="AP14" s="84">
        <f t="shared" si="17"/>
        <v>3.0286103542234328</v>
      </c>
      <c r="AQ14" s="85">
        <f>INDEX('UmfrageWerte berechnung'!$A:$Z, MATCH(AM$3, 'UmfrageWerte berechnung'!$A:$A, 0), MATCH($K14, 'UmfrageWerte berechnung'!$1:$1, 0))</f>
        <v>1.1875</v>
      </c>
      <c r="AR14" s="86">
        <f>(AQ14^2)*AO14</f>
        <v>4.23046875</v>
      </c>
      <c r="AS14" s="84">
        <f t="shared" si="23"/>
        <v>3.5625</v>
      </c>
      <c r="AT14" s="84">
        <f t="shared" si="4"/>
        <v>1.0095367847411443</v>
      </c>
    </row>
    <row r="15" spans="1:46">
      <c r="B15" t="s">
        <v>475</v>
      </c>
      <c r="C15" s="78">
        <f t="shared" ref="C15:H15" si="24">SUM(C9:C14)</f>
        <v>14</v>
      </c>
      <c r="D15" s="78">
        <f t="shared" si="24"/>
        <v>12.758364312267657</v>
      </c>
      <c r="E15" s="95">
        <f t="shared" si="24"/>
        <v>6.8</v>
      </c>
      <c r="F15" s="90">
        <f t="shared" si="24"/>
        <v>17.000000000000004</v>
      </c>
      <c r="G15" s="85">
        <f t="shared" si="24"/>
        <v>15.400000000000002</v>
      </c>
      <c r="H15" s="85">
        <f t="shared" si="24"/>
        <v>5.6335634625597448</v>
      </c>
      <c r="I15" s="93"/>
      <c r="L15"/>
      <c r="M15" t="s">
        <v>475</v>
      </c>
      <c r="N15" s="78">
        <f t="shared" ref="N15:S15" si="25">SUM(N9:N14)</f>
        <v>14</v>
      </c>
      <c r="O15" s="78">
        <f t="shared" si="25"/>
        <v>15.243937232524964</v>
      </c>
      <c r="P15" s="95">
        <f t="shared" si="25"/>
        <v>7.375</v>
      </c>
      <c r="Q15" s="90">
        <f t="shared" si="25"/>
        <v>20.9609375</v>
      </c>
      <c r="R15" s="85">
        <f t="shared" si="25"/>
        <v>17.125</v>
      </c>
      <c r="S15" s="85">
        <f t="shared" si="25"/>
        <v>6.5649072753209694</v>
      </c>
      <c r="V15" t="s">
        <v>475</v>
      </c>
      <c r="W15" s="78">
        <f t="shared" ref="W15:AB15" si="26">SUM(W9:W14)</f>
        <v>14</v>
      </c>
      <c r="X15" s="78">
        <f t="shared" si="26"/>
        <v>10.803324099723</v>
      </c>
      <c r="Y15" s="95">
        <f t="shared" si="26"/>
        <v>5.833333333333333</v>
      </c>
      <c r="Z15" s="90">
        <f t="shared" si="26"/>
        <v>11.458333333333336</v>
      </c>
      <c r="AA15" s="85">
        <f t="shared" si="26"/>
        <v>12.5</v>
      </c>
      <c r="AB15" s="85">
        <f t="shared" si="26"/>
        <v>5.0415512465373995</v>
      </c>
      <c r="AE15" t="s">
        <v>475</v>
      </c>
      <c r="AF15" s="78">
        <f t="shared" ref="AF15:AK15" si="27">SUM(AF9:AF14)</f>
        <v>14</v>
      </c>
      <c r="AG15" s="78">
        <f t="shared" si="27"/>
        <v>15.999094407969213</v>
      </c>
      <c r="AH15" s="95">
        <f t="shared" si="27"/>
        <v>7.875</v>
      </c>
      <c r="AI15" s="90">
        <f t="shared" si="27"/>
        <v>25.5546875</v>
      </c>
      <c r="AJ15" s="85">
        <f t="shared" si="27"/>
        <v>18.875</v>
      </c>
      <c r="AK15" s="85">
        <f t="shared" si="27"/>
        <v>6.6751188589540424</v>
      </c>
      <c r="AL15" s="66"/>
      <c r="AN15" t="s">
        <v>475</v>
      </c>
      <c r="AO15" s="78">
        <f t="shared" ref="AO15:AT15" si="28">SUM(AO9:AO14)</f>
        <v>14</v>
      </c>
      <c r="AP15" s="78">
        <f t="shared" si="28"/>
        <v>14.239782016348773</v>
      </c>
      <c r="AQ15" s="95">
        <f t="shared" si="28"/>
        <v>7</v>
      </c>
      <c r="AR15" s="90">
        <f t="shared" si="28"/>
        <v>20.09375</v>
      </c>
      <c r="AS15" s="85">
        <f t="shared" si="28"/>
        <v>16.75</v>
      </c>
      <c r="AT15" s="85">
        <f t="shared" si="28"/>
        <v>5.9509536784741144</v>
      </c>
    </row>
    <row r="16" spans="1:46">
      <c r="B16" t="s">
        <v>476</v>
      </c>
      <c r="C16" s="87">
        <v>18</v>
      </c>
      <c r="D16" s="87">
        <f>SUM(D9:D14)</f>
        <v>12.758364312267657</v>
      </c>
      <c r="E16" s="96">
        <f>COUNT(E9:E14)*5</f>
        <v>30</v>
      </c>
      <c r="F16" s="89">
        <f>C16*5^2</f>
        <v>450</v>
      </c>
      <c r="G16" s="87">
        <f>C16*1.5</f>
        <v>27</v>
      </c>
      <c r="H16" s="87"/>
      <c r="I16" s="93"/>
      <c r="L16"/>
      <c r="M16" t="s">
        <v>476</v>
      </c>
      <c r="N16" s="87">
        <v>18</v>
      </c>
      <c r="O16" s="87">
        <f>SUM(O9:O14)</f>
        <v>15.243937232524964</v>
      </c>
      <c r="P16" s="96">
        <f>COUNT(P9:P14)*5</f>
        <v>30</v>
      </c>
      <c r="Q16" s="89">
        <f>N16*5^2</f>
        <v>450</v>
      </c>
      <c r="R16" s="87">
        <f>N16*1.5</f>
        <v>27</v>
      </c>
      <c r="S16" s="87"/>
      <c r="V16" t="s">
        <v>476</v>
      </c>
      <c r="W16" s="87">
        <v>18</v>
      </c>
      <c r="X16" s="87">
        <f>SUM(X9:X14)</f>
        <v>10.803324099723</v>
      </c>
      <c r="Y16" s="96">
        <f>COUNT(Y9:Y14)*5</f>
        <v>30</v>
      </c>
      <c r="Z16" s="89">
        <f>W16*5^2</f>
        <v>450</v>
      </c>
      <c r="AA16" s="87">
        <f>W16*1.5</f>
        <v>27</v>
      </c>
      <c r="AB16" s="87"/>
      <c r="AE16" t="s">
        <v>476</v>
      </c>
      <c r="AF16" s="87">
        <v>18</v>
      </c>
      <c r="AG16" s="87">
        <f>SUM(AG9:AG14)</f>
        <v>15.999094407969213</v>
      </c>
      <c r="AH16" s="96">
        <f>COUNT(AH9:AH14)*5</f>
        <v>30</v>
      </c>
      <c r="AI16" s="89">
        <f>AF16*5^2</f>
        <v>450</v>
      </c>
      <c r="AJ16" s="87">
        <f>AF16*1.5</f>
        <v>27</v>
      </c>
      <c r="AK16" s="87"/>
      <c r="AL16" s="93"/>
      <c r="AN16" t="s">
        <v>476</v>
      </c>
      <c r="AO16" s="87">
        <v>18</v>
      </c>
      <c r="AP16" s="87">
        <f>SUM(AP9:AP14)</f>
        <v>14.239782016348773</v>
      </c>
      <c r="AQ16" s="96">
        <f>COUNT(AQ9:AQ14)*5</f>
        <v>30</v>
      </c>
      <c r="AR16" s="89">
        <f>AO16*5^2</f>
        <v>450</v>
      </c>
      <c r="AS16" s="87">
        <f>AO16*1.5</f>
        <v>27</v>
      </c>
      <c r="AT16" s="87"/>
    </row>
    <row r="17" spans="1:46">
      <c r="C17" s="57"/>
      <c r="D17" s="86"/>
      <c r="H17" s="84"/>
      <c r="I17" s="93"/>
      <c r="L17"/>
      <c r="N17" s="57"/>
      <c r="O17" s="86"/>
      <c r="P17" s="93"/>
      <c r="Q17" s="86"/>
      <c r="R17" s="84"/>
      <c r="S17" s="84"/>
      <c r="W17" s="57"/>
      <c r="X17" s="86"/>
      <c r="Y17" s="93"/>
      <c r="Z17" s="86"/>
      <c r="AA17" s="84"/>
      <c r="AB17" s="84"/>
      <c r="AF17" s="57"/>
      <c r="AG17" s="86"/>
      <c r="AH17" s="93"/>
      <c r="AI17" s="86"/>
      <c r="AJ17" s="84"/>
      <c r="AK17" s="84"/>
      <c r="AL17" s="57"/>
      <c r="AO17" s="57"/>
      <c r="AP17" s="86"/>
      <c r="AQ17" s="93"/>
      <c r="AR17" s="86"/>
      <c r="AS17" s="84"/>
      <c r="AT17" s="84"/>
    </row>
    <row r="18" spans="1:46">
      <c r="C18" s="57"/>
      <c r="D18" s="86"/>
      <c r="H18" s="84"/>
      <c r="I18" s="93"/>
      <c r="L18"/>
      <c r="N18" s="57"/>
      <c r="O18" s="86"/>
      <c r="P18" s="93"/>
      <c r="Q18" s="86"/>
      <c r="R18" s="84"/>
      <c r="S18" s="84"/>
      <c r="W18" s="57"/>
      <c r="X18" s="86"/>
      <c r="Y18" s="93"/>
      <c r="Z18" s="86"/>
      <c r="AA18" s="84"/>
      <c r="AB18" s="84"/>
      <c r="AF18" s="57"/>
      <c r="AG18" s="86"/>
      <c r="AH18" s="93"/>
      <c r="AI18" s="86"/>
      <c r="AJ18" s="84"/>
      <c r="AK18" s="84"/>
      <c r="AL18" s="57"/>
      <c r="AO18" s="57"/>
      <c r="AP18" s="86"/>
      <c r="AQ18" s="93"/>
      <c r="AR18" s="86"/>
      <c r="AS18" s="84"/>
      <c r="AT18" s="84"/>
    </row>
    <row r="19" spans="1:46">
      <c r="C19" s="57"/>
      <c r="D19" s="86"/>
      <c r="H19" s="84"/>
      <c r="I19" s="93"/>
      <c r="L19"/>
      <c r="N19" s="57"/>
      <c r="O19" s="86"/>
      <c r="P19" s="93"/>
      <c r="Q19" s="86"/>
      <c r="R19" s="84"/>
      <c r="S19" s="84"/>
      <c r="W19" s="57"/>
      <c r="X19" s="86"/>
      <c r="Y19" s="93"/>
      <c r="Z19" s="86"/>
      <c r="AA19" s="84"/>
      <c r="AB19" s="84"/>
      <c r="AF19" s="57"/>
      <c r="AG19" s="86"/>
      <c r="AH19" s="93"/>
      <c r="AI19" s="86"/>
      <c r="AJ19" s="84"/>
      <c r="AK19" s="84"/>
      <c r="AL19" s="57"/>
      <c r="AO19" s="57"/>
      <c r="AP19" s="86"/>
      <c r="AQ19" s="93"/>
      <c r="AR19" s="86"/>
      <c r="AS19" s="84"/>
      <c r="AT19" s="84"/>
    </row>
    <row r="20" spans="1:46" ht="21">
      <c r="A20" s="19" t="s">
        <v>20</v>
      </c>
      <c r="B20" s="16"/>
      <c r="C20" s="120">
        <f>'Infection Monkey'!$P16</f>
        <v>2</v>
      </c>
      <c r="D20" s="95">
        <f t="shared" si="5"/>
        <v>1.9883165161975567</v>
      </c>
      <c r="E20" s="90">
        <f>INDEX('UmfrageWerte berechnung'!$A:$Z, MATCH(A$3, 'UmfrageWerte berechnung'!$A:$A, 0), MATCH($K20, 'UmfrageWerte berechnung'!$1:$1, 0))</f>
        <v>1.2</v>
      </c>
      <c r="F20" s="85">
        <f t="shared" si="6"/>
        <v>2.88</v>
      </c>
      <c r="G20" s="85">
        <f t="shared" si="7"/>
        <v>2.4</v>
      </c>
      <c r="H20" s="85">
        <f t="shared" ref="H20:H26" si="29">E20/(H$120/H$119)</f>
        <v>0.99415825809877834</v>
      </c>
      <c r="I20" s="93"/>
      <c r="K20" s="93" t="s">
        <v>228</v>
      </c>
      <c r="L20" s="19" t="s">
        <v>20</v>
      </c>
      <c r="M20" s="16"/>
      <c r="N20" s="120">
        <f>'Infection Monkey'!$P16</f>
        <v>2</v>
      </c>
      <c r="O20" s="95">
        <f t="shared" ref="O20:O26" si="30">S20*N20</f>
        <v>2.3366619115549216</v>
      </c>
      <c r="P20" s="90">
        <f>INDEX('UmfrageWerte berechnung'!$A:$Z, MATCH(L$3, 'UmfrageWerte berechnung'!$A:$A, 0), MATCH($K20, 'UmfrageWerte berechnung'!$1:$1, 0))</f>
        <v>1.3125</v>
      </c>
      <c r="Q20" s="85">
        <f t="shared" ref="Q20:Q26" si="31">(P20^2)*N20</f>
        <v>3.4453125</v>
      </c>
      <c r="R20" s="85">
        <f t="shared" ref="R20:R26" si="32">P20*N20</f>
        <v>2.625</v>
      </c>
      <c r="S20" s="85">
        <f t="shared" ref="S20:S26" si="33">P20/(S$120/S$119)</f>
        <v>1.1683309557774608</v>
      </c>
      <c r="T20" s="19"/>
      <c r="U20" s="19" t="s">
        <v>20</v>
      </c>
      <c r="V20" s="16"/>
      <c r="W20" s="120">
        <f>'Infection Monkey'!$P16</f>
        <v>2</v>
      </c>
      <c r="X20" s="95">
        <f t="shared" ref="X20:X26" si="34">AB20*W20</f>
        <v>2.3047091412742398</v>
      </c>
      <c r="Y20" s="90">
        <f>INDEX('UmfrageWerte berechnung'!$A:$Z, MATCH(U$3, 'UmfrageWerte berechnung'!$A:$A, 0), MATCH($K20, 'UmfrageWerte berechnung'!$1:$1, 0))</f>
        <v>1.3333333333333333</v>
      </c>
      <c r="Z20" s="85">
        <f t="shared" ref="Z20:Z26" si="35">(Y20^2)*W20</f>
        <v>3.5555555555555554</v>
      </c>
      <c r="AA20" s="85">
        <f t="shared" ref="AA20:AA26" si="36">Y20*W20</f>
        <v>2.6666666666666665</v>
      </c>
      <c r="AB20" s="85">
        <f t="shared" ref="AB20:AB26" si="37">Y20/(AB$120/AB$119)</f>
        <v>1.1523545706371199</v>
      </c>
      <c r="AD20" s="19" t="s">
        <v>20</v>
      </c>
      <c r="AE20" s="16"/>
      <c r="AF20" s="120">
        <f>'Infection Monkey'!$P16</f>
        <v>2</v>
      </c>
      <c r="AG20" s="95">
        <f t="shared" ref="AG20:AG26" si="38">AK20*AF20</f>
        <v>2.0131310844464574</v>
      </c>
      <c r="AH20" s="90">
        <f>INDEX('UmfrageWerte berechnung'!$A:$Z, MATCH(AD$3, 'UmfrageWerte berechnung'!$A:$A, 0), MATCH($K20, 'UmfrageWerte berechnung'!$1:$1, 0))</f>
        <v>1.1875</v>
      </c>
      <c r="AI20" s="85">
        <f t="shared" ref="AI20:AI26" si="39">(AH20^2)*AF20</f>
        <v>2.8203125</v>
      </c>
      <c r="AJ20" s="85">
        <f t="shared" ref="AJ20:AJ26" si="40">AH20*AF20</f>
        <v>2.375</v>
      </c>
      <c r="AK20" s="85">
        <f t="shared" ref="AK20:AK26" si="41">AH20/(AK$120/AK$119)</f>
        <v>1.0065655422232287</v>
      </c>
      <c r="AL20" s="66"/>
      <c r="AM20" s="19" t="s">
        <v>20</v>
      </c>
      <c r="AN20" s="16"/>
      <c r="AO20" s="120">
        <f>'Infection Monkey'!$P16</f>
        <v>2</v>
      </c>
      <c r="AP20" s="95">
        <f t="shared" ref="AP20:AP26" si="42">AT20*AO20</f>
        <v>2.0190735694822886</v>
      </c>
      <c r="AQ20" s="90">
        <f>INDEX('UmfrageWerte berechnung'!$A:$Z, MATCH(AM$3, 'UmfrageWerte berechnung'!$A:$A, 0), MATCH($K20, 'UmfrageWerte berechnung'!$1:$1, 0))</f>
        <v>1.1875</v>
      </c>
      <c r="AR20" s="85">
        <f t="shared" ref="AR20:AR26" si="43">(AQ20^2)*AO20</f>
        <v>2.8203125</v>
      </c>
      <c r="AS20" s="85">
        <f t="shared" ref="AS20:AS26" si="44">AQ20*AO20</f>
        <v>2.375</v>
      </c>
      <c r="AT20" s="85">
        <f t="shared" ref="AT20:AT26" si="45">AQ20/(AT$120/AT$119)</f>
        <v>1.0095367847411443</v>
      </c>
    </row>
    <row r="21" spans="1:46">
      <c r="B21" s="10"/>
      <c r="C21" s="121">
        <f>'Infection Monkey'!$P17</f>
        <v>1</v>
      </c>
      <c r="D21" s="93">
        <f t="shared" si="5"/>
        <v>0.99415825809877834</v>
      </c>
      <c r="E21" s="86">
        <f>INDEX('UmfrageWerte berechnung'!$A:$Z, MATCH(A$3, 'UmfrageWerte berechnung'!$A:$A, 0), MATCH($K21, 'UmfrageWerte berechnung'!$1:$1, 0))</f>
        <v>1.2</v>
      </c>
      <c r="F21" s="84">
        <f t="shared" si="6"/>
        <v>1.44</v>
      </c>
      <c r="G21" s="84">
        <f t="shared" si="7"/>
        <v>1.2</v>
      </c>
      <c r="H21" s="84">
        <f t="shared" si="29"/>
        <v>0.99415825809877834</v>
      </c>
      <c r="I21" s="93"/>
      <c r="K21" s="93" t="s">
        <v>228</v>
      </c>
      <c r="L21"/>
      <c r="M21" s="10"/>
      <c r="N21" s="121">
        <f>'Infection Monkey'!$P17</f>
        <v>1</v>
      </c>
      <c r="O21" s="93">
        <f t="shared" si="30"/>
        <v>1.1683309557774608</v>
      </c>
      <c r="P21" s="86">
        <f>INDEX('UmfrageWerte berechnung'!$A:$Z, MATCH(L$3, 'UmfrageWerte berechnung'!$A:$A, 0), MATCH($K21, 'UmfrageWerte berechnung'!$1:$1, 0))</f>
        <v>1.3125</v>
      </c>
      <c r="Q21" s="84">
        <f t="shared" si="31"/>
        <v>1.72265625</v>
      </c>
      <c r="R21" s="84">
        <f t="shared" si="32"/>
        <v>1.3125</v>
      </c>
      <c r="S21" s="84">
        <f t="shared" si="33"/>
        <v>1.1683309557774608</v>
      </c>
      <c r="V21" s="10"/>
      <c r="W21" s="121">
        <f>'Infection Monkey'!$P17</f>
        <v>1</v>
      </c>
      <c r="X21" s="93">
        <f t="shared" si="34"/>
        <v>1.1523545706371199</v>
      </c>
      <c r="Y21" s="86">
        <f>INDEX('UmfrageWerte berechnung'!$A:$Z, MATCH(U$3, 'UmfrageWerte berechnung'!$A:$A, 0), MATCH($K21, 'UmfrageWerte berechnung'!$1:$1, 0))</f>
        <v>1.3333333333333333</v>
      </c>
      <c r="Z21" s="84">
        <f t="shared" si="35"/>
        <v>1.7777777777777777</v>
      </c>
      <c r="AA21" s="84">
        <f t="shared" si="36"/>
        <v>1.3333333333333333</v>
      </c>
      <c r="AB21" s="84">
        <f t="shared" si="37"/>
        <v>1.1523545706371199</v>
      </c>
      <c r="AE21" s="10"/>
      <c r="AF21" s="121">
        <f>'Infection Monkey'!$P17</f>
        <v>1</v>
      </c>
      <c r="AG21" s="93">
        <f t="shared" si="38"/>
        <v>1.0065655422232287</v>
      </c>
      <c r="AH21" s="86">
        <f>INDEX('UmfrageWerte berechnung'!$A:$Z, MATCH(AD$3, 'UmfrageWerte berechnung'!$A:$A, 0), MATCH($K21, 'UmfrageWerte berechnung'!$1:$1, 0))</f>
        <v>1.1875</v>
      </c>
      <c r="AI21" s="84">
        <f t="shared" si="39"/>
        <v>1.41015625</v>
      </c>
      <c r="AJ21" s="84">
        <f t="shared" si="40"/>
        <v>1.1875</v>
      </c>
      <c r="AK21" s="84">
        <f t="shared" si="41"/>
        <v>1.0065655422232287</v>
      </c>
      <c r="AL21" s="66"/>
      <c r="AN21" s="10"/>
      <c r="AO21" s="121">
        <f>'Infection Monkey'!$P17</f>
        <v>1</v>
      </c>
      <c r="AP21" s="93">
        <f t="shared" si="42"/>
        <v>1.0095367847411443</v>
      </c>
      <c r="AQ21" s="86">
        <f>INDEX('UmfrageWerte berechnung'!$A:$Z, MATCH(AM$3, 'UmfrageWerte berechnung'!$A:$A, 0), MATCH($K21, 'UmfrageWerte berechnung'!$1:$1, 0))</f>
        <v>1.1875</v>
      </c>
      <c r="AR21" s="84">
        <f t="shared" si="43"/>
        <v>1.41015625</v>
      </c>
      <c r="AS21" s="84">
        <f t="shared" si="44"/>
        <v>1.1875</v>
      </c>
      <c r="AT21" s="84">
        <f t="shared" si="45"/>
        <v>1.0095367847411443</v>
      </c>
    </row>
    <row r="22" spans="1:46">
      <c r="B22" s="10"/>
      <c r="C22" s="121">
        <f>'Infection Monkey'!$P18</f>
        <v>3</v>
      </c>
      <c r="D22" s="93">
        <f t="shared" si="5"/>
        <v>2.9824747742963349</v>
      </c>
      <c r="E22" s="86">
        <f>INDEX('UmfrageWerte berechnung'!$A:$Z, MATCH(A$3, 'UmfrageWerte berechnung'!$A:$A, 0), MATCH($K22, 'UmfrageWerte berechnung'!$1:$1, 0))</f>
        <v>1.2</v>
      </c>
      <c r="F22" s="84">
        <f t="shared" si="6"/>
        <v>4.32</v>
      </c>
      <c r="G22" s="84">
        <f t="shared" si="7"/>
        <v>3.5999999999999996</v>
      </c>
      <c r="H22" s="84">
        <f t="shared" si="29"/>
        <v>0.99415825809877834</v>
      </c>
      <c r="I22" s="93"/>
      <c r="K22" s="93" t="s">
        <v>228</v>
      </c>
      <c r="L22"/>
      <c r="M22" s="10"/>
      <c r="N22" s="121">
        <f>'Infection Monkey'!$P18</f>
        <v>3</v>
      </c>
      <c r="O22" s="93">
        <f t="shared" si="30"/>
        <v>3.5049928673323825</v>
      </c>
      <c r="P22" s="86">
        <f>INDEX('UmfrageWerte berechnung'!$A:$Z, MATCH(L$3, 'UmfrageWerte berechnung'!$A:$A, 0), MATCH($K22, 'UmfrageWerte berechnung'!$1:$1, 0))</f>
        <v>1.3125</v>
      </c>
      <c r="Q22" s="84">
        <f t="shared" si="31"/>
        <v>5.16796875</v>
      </c>
      <c r="R22" s="84">
        <f t="shared" si="32"/>
        <v>3.9375</v>
      </c>
      <c r="S22" s="84">
        <f t="shared" si="33"/>
        <v>1.1683309557774608</v>
      </c>
      <c r="V22" s="10"/>
      <c r="W22" s="121">
        <f>'Infection Monkey'!$P18</f>
        <v>3</v>
      </c>
      <c r="X22" s="93">
        <f t="shared" si="34"/>
        <v>3.4570637119113599</v>
      </c>
      <c r="Y22" s="86">
        <f>INDEX('UmfrageWerte berechnung'!$A:$Z, MATCH(U$3, 'UmfrageWerte berechnung'!$A:$A, 0), MATCH($K22, 'UmfrageWerte berechnung'!$1:$1, 0))</f>
        <v>1.3333333333333333</v>
      </c>
      <c r="Z22" s="84">
        <f t="shared" si="35"/>
        <v>5.333333333333333</v>
      </c>
      <c r="AA22" s="84">
        <f t="shared" si="36"/>
        <v>4</v>
      </c>
      <c r="AB22" s="84">
        <f t="shared" si="37"/>
        <v>1.1523545706371199</v>
      </c>
      <c r="AE22" s="10"/>
      <c r="AF22" s="121">
        <f>'Infection Monkey'!$P18</f>
        <v>3</v>
      </c>
      <c r="AG22" s="93">
        <f t="shared" si="38"/>
        <v>3.0196966266696861</v>
      </c>
      <c r="AH22" s="86">
        <f>INDEX('UmfrageWerte berechnung'!$A:$Z, MATCH(AD$3, 'UmfrageWerte berechnung'!$A:$A, 0), MATCH($K22, 'UmfrageWerte berechnung'!$1:$1, 0))</f>
        <v>1.1875</v>
      </c>
      <c r="AI22" s="84">
        <f t="shared" si="39"/>
        <v>4.23046875</v>
      </c>
      <c r="AJ22" s="84">
        <f t="shared" si="40"/>
        <v>3.5625</v>
      </c>
      <c r="AK22" s="84">
        <f t="shared" si="41"/>
        <v>1.0065655422232287</v>
      </c>
      <c r="AL22" s="66"/>
      <c r="AN22" s="10"/>
      <c r="AO22" s="121">
        <f>'Infection Monkey'!$P18</f>
        <v>3</v>
      </c>
      <c r="AP22" s="93">
        <f t="shared" si="42"/>
        <v>3.0286103542234328</v>
      </c>
      <c r="AQ22" s="86">
        <f>INDEX('UmfrageWerte berechnung'!$A:$Z, MATCH(AM$3, 'UmfrageWerte berechnung'!$A:$A, 0), MATCH($K22, 'UmfrageWerte berechnung'!$1:$1, 0))</f>
        <v>1.1875</v>
      </c>
      <c r="AR22" s="84">
        <f t="shared" si="43"/>
        <v>4.23046875</v>
      </c>
      <c r="AS22" s="84">
        <f t="shared" si="44"/>
        <v>3.5625</v>
      </c>
      <c r="AT22" s="84">
        <f t="shared" si="45"/>
        <v>1.0095367847411443</v>
      </c>
    </row>
    <row r="23" spans="1:46">
      <c r="B23" s="10"/>
      <c r="C23" s="121">
        <f>'Infection Monkey'!$P19</f>
        <v>2</v>
      </c>
      <c r="D23" s="93">
        <f t="shared" si="5"/>
        <v>1.9883165161975567</v>
      </c>
      <c r="E23" s="86">
        <f>INDEX('UmfrageWerte berechnung'!$A:$Z, MATCH(A$3, 'UmfrageWerte berechnung'!$A:$A, 0), MATCH($K23, 'UmfrageWerte berechnung'!$1:$1, 0))</f>
        <v>1.2</v>
      </c>
      <c r="F23" s="84">
        <f t="shared" si="6"/>
        <v>2.88</v>
      </c>
      <c r="G23" s="84">
        <f t="shared" si="7"/>
        <v>2.4</v>
      </c>
      <c r="H23" s="84">
        <f t="shared" si="29"/>
        <v>0.99415825809877834</v>
      </c>
      <c r="I23" s="93"/>
      <c r="K23" s="93" t="s">
        <v>228</v>
      </c>
      <c r="L23"/>
      <c r="M23" s="10"/>
      <c r="N23" s="121">
        <f>'Infection Monkey'!$P19</f>
        <v>2</v>
      </c>
      <c r="O23" s="93">
        <f t="shared" si="30"/>
        <v>2.3366619115549216</v>
      </c>
      <c r="P23" s="86">
        <f>INDEX('UmfrageWerte berechnung'!$A:$Z, MATCH(L$3, 'UmfrageWerte berechnung'!$A:$A, 0), MATCH($K23, 'UmfrageWerte berechnung'!$1:$1, 0))</f>
        <v>1.3125</v>
      </c>
      <c r="Q23" s="84">
        <f t="shared" si="31"/>
        <v>3.4453125</v>
      </c>
      <c r="R23" s="84">
        <f t="shared" si="32"/>
        <v>2.625</v>
      </c>
      <c r="S23" s="84">
        <f t="shared" si="33"/>
        <v>1.1683309557774608</v>
      </c>
      <c r="V23" s="10"/>
      <c r="W23" s="121">
        <f>'Infection Monkey'!$P19</f>
        <v>2</v>
      </c>
      <c r="X23" s="93">
        <f t="shared" si="34"/>
        <v>2.3047091412742398</v>
      </c>
      <c r="Y23" s="86">
        <f>INDEX('UmfrageWerte berechnung'!$A:$Z, MATCH(U$3, 'UmfrageWerte berechnung'!$A:$A, 0), MATCH($K23, 'UmfrageWerte berechnung'!$1:$1, 0))</f>
        <v>1.3333333333333333</v>
      </c>
      <c r="Z23" s="84">
        <f t="shared" si="35"/>
        <v>3.5555555555555554</v>
      </c>
      <c r="AA23" s="84">
        <f t="shared" si="36"/>
        <v>2.6666666666666665</v>
      </c>
      <c r="AB23" s="84">
        <f t="shared" si="37"/>
        <v>1.1523545706371199</v>
      </c>
      <c r="AE23" s="10"/>
      <c r="AF23" s="121">
        <f>'Infection Monkey'!$P19</f>
        <v>2</v>
      </c>
      <c r="AG23" s="93">
        <f t="shared" si="38"/>
        <v>2.0131310844464574</v>
      </c>
      <c r="AH23" s="86">
        <f>INDEX('UmfrageWerte berechnung'!$A:$Z, MATCH(AD$3, 'UmfrageWerte berechnung'!$A:$A, 0), MATCH($K23, 'UmfrageWerte berechnung'!$1:$1, 0))</f>
        <v>1.1875</v>
      </c>
      <c r="AI23" s="84">
        <f t="shared" si="39"/>
        <v>2.8203125</v>
      </c>
      <c r="AJ23" s="84">
        <f t="shared" si="40"/>
        <v>2.375</v>
      </c>
      <c r="AK23" s="84">
        <f t="shared" si="41"/>
        <v>1.0065655422232287</v>
      </c>
      <c r="AL23" s="66"/>
      <c r="AN23" s="10"/>
      <c r="AO23" s="121">
        <f>'Infection Monkey'!$P19</f>
        <v>2</v>
      </c>
      <c r="AP23" s="93">
        <f t="shared" si="42"/>
        <v>2.0190735694822886</v>
      </c>
      <c r="AQ23" s="86">
        <f>INDEX('UmfrageWerte berechnung'!$A:$Z, MATCH(AM$3, 'UmfrageWerte berechnung'!$A:$A, 0), MATCH($K23, 'UmfrageWerte berechnung'!$1:$1, 0))</f>
        <v>1.1875</v>
      </c>
      <c r="AR23" s="84">
        <f t="shared" si="43"/>
        <v>2.8203125</v>
      </c>
      <c r="AS23" s="84">
        <f t="shared" si="44"/>
        <v>2.375</v>
      </c>
      <c r="AT23" s="84">
        <f t="shared" si="45"/>
        <v>1.0095367847411443</v>
      </c>
    </row>
    <row r="24" spans="1:46">
      <c r="B24" s="4"/>
      <c r="C24" s="121">
        <f>'Infection Monkey'!$P20</f>
        <v>2</v>
      </c>
      <c r="D24" s="93">
        <f t="shared" si="5"/>
        <v>1.9883165161975567</v>
      </c>
      <c r="E24" s="86">
        <f>INDEX('UmfrageWerte berechnung'!$A:$Z, MATCH(A$3, 'UmfrageWerte berechnung'!$A:$A, 0), MATCH($K24, 'UmfrageWerte berechnung'!$1:$1, 0))</f>
        <v>1.2</v>
      </c>
      <c r="F24" s="84">
        <f t="shared" si="6"/>
        <v>2.88</v>
      </c>
      <c r="G24" s="84">
        <f t="shared" si="7"/>
        <v>2.4</v>
      </c>
      <c r="H24" s="84">
        <f t="shared" si="29"/>
        <v>0.99415825809877834</v>
      </c>
      <c r="I24" s="93"/>
      <c r="K24" s="93" t="s">
        <v>228</v>
      </c>
      <c r="L24"/>
      <c r="M24" s="4"/>
      <c r="N24" s="121">
        <f>'Infection Monkey'!$P20</f>
        <v>2</v>
      </c>
      <c r="O24" s="93">
        <f t="shared" si="30"/>
        <v>2.3366619115549216</v>
      </c>
      <c r="P24" s="86">
        <f>INDEX('UmfrageWerte berechnung'!$A:$Z, MATCH(L$3, 'UmfrageWerte berechnung'!$A:$A, 0), MATCH($K24, 'UmfrageWerte berechnung'!$1:$1, 0))</f>
        <v>1.3125</v>
      </c>
      <c r="Q24" s="84">
        <f t="shared" si="31"/>
        <v>3.4453125</v>
      </c>
      <c r="R24" s="84">
        <f t="shared" si="32"/>
        <v>2.625</v>
      </c>
      <c r="S24" s="84">
        <f t="shared" si="33"/>
        <v>1.1683309557774608</v>
      </c>
      <c r="V24" s="4"/>
      <c r="W24" s="121">
        <f>'Infection Monkey'!$P20</f>
        <v>2</v>
      </c>
      <c r="X24" s="93">
        <f t="shared" si="34"/>
        <v>2.3047091412742398</v>
      </c>
      <c r="Y24" s="86">
        <f>INDEX('UmfrageWerte berechnung'!$A:$Z, MATCH(U$3, 'UmfrageWerte berechnung'!$A:$A, 0), MATCH($K24, 'UmfrageWerte berechnung'!$1:$1, 0))</f>
        <v>1.3333333333333333</v>
      </c>
      <c r="Z24" s="84">
        <f t="shared" si="35"/>
        <v>3.5555555555555554</v>
      </c>
      <c r="AA24" s="84">
        <f t="shared" si="36"/>
        <v>2.6666666666666665</v>
      </c>
      <c r="AB24" s="84">
        <f t="shared" si="37"/>
        <v>1.1523545706371199</v>
      </c>
      <c r="AE24" s="4"/>
      <c r="AF24" s="121">
        <f>'Infection Monkey'!$P20</f>
        <v>2</v>
      </c>
      <c r="AG24" s="93">
        <f t="shared" si="38"/>
        <v>2.0131310844464574</v>
      </c>
      <c r="AH24" s="86">
        <f>INDEX('UmfrageWerte berechnung'!$A:$Z, MATCH(AD$3, 'UmfrageWerte berechnung'!$A:$A, 0), MATCH($K24, 'UmfrageWerte berechnung'!$1:$1, 0))</f>
        <v>1.1875</v>
      </c>
      <c r="AI24" s="84">
        <f t="shared" si="39"/>
        <v>2.8203125</v>
      </c>
      <c r="AJ24" s="84">
        <f t="shared" si="40"/>
        <v>2.375</v>
      </c>
      <c r="AK24" s="84">
        <f t="shared" si="41"/>
        <v>1.0065655422232287</v>
      </c>
      <c r="AL24" s="66"/>
      <c r="AN24" s="4"/>
      <c r="AO24" s="121">
        <f>'Infection Monkey'!$P20</f>
        <v>2</v>
      </c>
      <c r="AP24" s="93">
        <f t="shared" si="42"/>
        <v>2.0190735694822886</v>
      </c>
      <c r="AQ24" s="86">
        <f>INDEX('UmfrageWerte berechnung'!$A:$Z, MATCH(AM$3, 'UmfrageWerte berechnung'!$A:$A, 0), MATCH($K24, 'UmfrageWerte berechnung'!$1:$1, 0))</f>
        <v>1.1875</v>
      </c>
      <c r="AR24" s="84">
        <f t="shared" si="43"/>
        <v>2.8203125</v>
      </c>
      <c r="AS24" s="84">
        <f t="shared" si="44"/>
        <v>2.375</v>
      </c>
      <c r="AT24" s="84">
        <f t="shared" si="45"/>
        <v>1.0095367847411443</v>
      </c>
    </row>
    <row r="25" spans="1:46">
      <c r="B25" s="4"/>
      <c r="C25" s="121">
        <f>'Infection Monkey'!$P21</f>
        <v>2</v>
      </c>
      <c r="D25" s="84">
        <f t="shared" si="5"/>
        <v>0</v>
      </c>
      <c r="E25" s="84"/>
      <c r="F25" s="86">
        <f t="shared" si="6"/>
        <v>0</v>
      </c>
      <c r="G25" s="84">
        <f t="shared" si="7"/>
        <v>0</v>
      </c>
      <c r="H25" s="84">
        <f t="shared" si="29"/>
        <v>0</v>
      </c>
      <c r="I25" s="93"/>
      <c r="K25" s="93">
        <v>0</v>
      </c>
      <c r="L25"/>
      <c r="M25" s="4"/>
      <c r="N25" s="122">
        <f>'Infection Monkey'!$P21</f>
        <v>2</v>
      </c>
      <c r="O25" s="84">
        <f t="shared" si="30"/>
        <v>0</v>
      </c>
      <c r="P25" s="84"/>
      <c r="Q25" s="86">
        <f t="shared" si="31"/>
        <v>0</v>
      </c>
      <c r="R25" s="84">
        <f t="shared" si="32"/>
        <v>0</v>
      </c>
      <c r="S25" s="84">
        <f t="shared" si="33"/>
        <v>0</v>
      </c>
      <c r="V25" s="4"/>
      <c r="W25" s="122">
        <f>'Infection Monkey'!$P21</f>
        <v>2</v>
      </c>
      <c r="X25" s="84">
        <f t="shared" si="34"/>
        <v>0</v>
      </c>
      <c r="Y25" s="84"/>
      <c r="Z25" s="86">
        <f t="shared" si="35"/>
        <v>0</v>
      </c>
      <c r="AA25" s="84">
        <f t="shared" si="36"/>
        <v>0</v>
      </c>
      <c r="AB25" s="84">
        <f t="shared" si="37"/>
        <v>0</v>
      </c>
      <c r="AE25" s="4"/>
      <c r="AF25" s="122">
        <f>'Infection Monkey'!$P21</f>
        <v>2</v>
      </c>
      <c r="AG25" s="84">
        <f t="shared" si="38"/>
        <v>0</v>
      </c>
      <c r="AH25" s="84"/>
      <c r="AI25" s="86">
        <f t="shared" si="39"/>
        <v>0</v>
      </c>
      <c r="AJ25" s="84">
        <f t="shared" si="40"/>
        <v>0</v>
      </c>
      <c r="AK25" s="84">
        <f t="shared" si="41"/>
        <v>0</v>
      </c>
      <c r="AL25" s="66"/>
      <c r="AN25" s="4"/>
      <c r="AO25" s="122">
        <f>'Infection Monkey'!$P21</f>
        <v>2</v>
      </c>
      <c r="AP25" s="84">
        <f t="shared" si="42"/>
        <v>0</v>
      </c>
      <c r="AQ25" s="84"/>
      <c r="AR25" s="86">
        <f t="shared" si="43"/>
        <v>0</v>
      </c>
      <c r="AS25" s="84">
        <f t="shared" si="44"/>
        <v>0</v>
      </c>
      <c r="AT25" s="84">
        <f t="shared" si="45"/>
        <v>0</v>
      </c>
    </row>
    <row r="26" spans="1:46">
      <c r="B26" s="100"/>
      <c r="C26" s="80"/>
      <c r="D26" s="84">
        <f t="shared" si="5"/>
        <v>0</v>
      </c>
      <c r="F26" s="86">
        <f t="shared" si="6"/>
        <v>0</v>
      </c>
      <c r="G26" s="84">
        <f t="shared" si="7"/>
        <v>0</v>
      </c>
      <c r="H26" s="84">
        <f t="shared" si="29"/>
        <v>0</v>
      </c>
      <c r="I26" s="93"/>
      <c r="K26" s="93">
        <v>0</v>
      </c>
      <c r="L26"/>
      <c r="M26" s="100"/>
      <c r="N26" s="80"/>
      <c r="O26" s="84">
        <f t="shared" si="30"/>
        <v>0</v>
      </c>
      <c r="P26" s="93"/>
      <c r="Q26" s="86">
        <f t="shared" si="31"/>
        <v>0</v>
      </c>
      <c r="R26" s="84">
        <f t="shared" si="32"/>
        <v>0</v>
      </c>
      <c r="S26" s="84">
        <f t="shared" si="33"/>
        <v>0</v>
      </c>
      <c r="V26" s="100"/>
      <c r="W26" s="80"/>
      <c r="X26" s="84">
        <f t="shared" si="34"/>
        <v>0</v>
      </c>
      <c r="Y26" s="93"/>
      <c r="Z26" s="86">
        <f t="shared" si="35"/>
        <v>0</v>
      </c>
      <c r="AA26" s="84">
        <f t="shared" si="36"/>
        <v>0</v>
      </c>
      <c r="AB26" s="84">
        <f t="shared" si="37"/>
        <v>0</v>
      </c>
      <c r="AC26" s="17"/>
      <c r="AE26" s="100"/>
      <c r="AF26" s="80"/>
      <c r="AG26" s="84">
        <f t="shared" si="38"/>
        <v>0</v>
      </c>
      <c r="AH26" s="93"/>
      <c r="AI26" s="86">
        <f t="shared" si="39"/>
        <v>0</v>
      </c>
      <c r="AJ26" s="84">
        <f t="shared" si="40"/>
        <v>0</v>
      </c>
      <c r="AK26" s="84">
        <f t="shared" si="41"/>
        <v>0</v>
      </c>
      <c r="AL26" s="66"/>
      <c r="AN26" s="100"/>
      <c r="AO26" s="80"/>
      <c r="AP26" s="84">
        <f t="shared" si="42"/>
        <v>0</v>
      </c>
      <c r="AQ26" s="93"/>
      <c r="AR26" s="86">
        <f t="shared" si="43"/>
        <v>0</v>
      </c>
      <c r="AS26" s="84">
        <f t="shared" si="44"/>
        <v>0</v>
      </c>
      <c r="AT26" s="84">
        <f t="shared" si="45"/>
        <v>0</v>
      </c>
    </row>
    <row r="27" spans="1:46">
      <c r="B27" t="s">
        <v>475</v>
      </c>
      <c r="C27" s="77">
        <f>SUM(C20:C25)</f>
        <v>12</v>
      </c>
      <c r="D27" s="78">
        <f>SUM(D21:D26)</f>
        <v>7.9532660647902267</v>
      </c>
      <c r="E27" s="95">
        <f>SUM(E20:E25)</f>
        <v>6</v>
      </c>
      <c r="F27" s="90">
        <f>SUM(F20:F26)</f>
        <v>14.399999999999999</v>
      </c>
      <c r="G27" s="85">
        <f>SUM(G20:G26)</f>
        <v>12</v>
      </c>
      <c r="H27" s="85">
        <f>SUM(H20:H26)</f>
        <v>4.9707912904938913</v>
      </c>
      <c r="I27" s="93"/>
      <c r="K27" s="93">
        <v>0</v>
      </c>
      <c r="L27"/>
      <c r="M27" t="s">
        <v>475</v>
      </c>
      <c r="N27" s="77">
        <f>SUM(N20:N25)</f>
        <v>12</v>
      </c>
      <c r="O27" s="78">
        <f>SUM(O21:O26)</f>
        <v>9.3466476462196866</v>
      </c>
      <c r="P27" s="95">
        <f>SUM(P20:P25)</f>
        <v>6.5625</v>
      </c>
      <c r="Q27" s="90">
        <f>SUM(Q20:Q26)</f>
        <v>17.2265625</v>
      </c>
      <c r="R27" s="85">
        <f>SUM(R20:R26)</f>
        <v>13.125</v>
      </c>
      <c r="S27" s="85">
        <f>SUM(S20:S26)</f>
        <v>5.8416547788873041</v>
      </c>
      <c r="V27" t="s">
        <v>475</v>
      </c>
      <c r="W27" s="77">
        <f>SUM(W20:W25)</f>
        <v>12</v>
      </c>
      <c r="X27" s="78">
        <f>SUM(X21:X26)</f>
        <v>9.218836565096959</v>
      </c>
      <c r="Y27" s="95">
        <f>SUM(Y20:Y25)</f>
        <v>6.6666666666666661</v>
      </c>
      <c r="Z27" s="90">
        <f>SUM(Z20:Z26)</f>
        <v>17.777777777777779</v>
      </c>
      <c r="AA27" s="85">
        <f>SUM(AA20:AA26)</f>
        <v>13.333333333333332</v>
      </c>
      <c r="AB27" s="85">
        <f>SUM(AB20:AB26)</f>
        <v>5.7617728531855992</v>
      </c>
      <c r="AE27" t="s">
        <v>475</v>
      </c>
      <c r="AF27" s="77">
        <f>SUM(AF20:AF25)</f>
        <v>12</v>
      </c>
      <c r="AG27" s="78">
        <f>SUM(AG21:AG26)</f>
        <v>8.0525243377858295</v>
      </c>
      <c r="AH27" s="95">
        <f>SUM(AH20:AH25)</f>
        <v>5.9375</v>
      </c>
      <c r="AI27" s="90">
        <f>SUM(AI20:AI26)</f>
        <v>14.1015625</v>
      </c>
      <c r="AJ27" s="85">
        <f>SUM(AJ20:AJ26)</f>
        <v>11.875</v>
      </c>
      <c r="AK27" s="85">
        <f>SUM(AK20:AK26)</f>
        <v>5.032827711116143</v>
      </c>
      <c r="AL27" s="66"/>
      <c r="AN27" t="s">
        <v>475</v>
      </c>
      <c r="AO27" s="77">
        <f>SUM(AO20:AO25)</f>
        <v>12</v>
      </c>
      <c r="AP27" s="78">
        <f>SUM(AP21:AP26)</f>
        <v>8.0762942779291542</v>
      </c>
      <c r="AQ27" s="95">
        <f>SUM(AQ20:AQ25)</f>
        <v>5.9375</v>
      </c>
      <c r="AR27" s="90">
        <f>SUM(AR20:AR26)</f>
        <v>14.1015625</v>
      </c>
      <c r="AS27" s="85">
        <f>SUM(AS20:AS26)</f>
        <v>11.875</v>
      </c>
      <c r="AT27" s="85">
        <f>SUM(AT20:AT26)</f>
        <v>5.0476839237057209</v>
      </c>
    </row>
    <row r="28" spans="1:46">
      <c r="B28" t="s">
        <v>476</v>
      </c>
      <c r="C28" s="96">
        <v>18</v>
      </c>
      <c r="D28" s="89"/>
      <c r="E28" s="96">
        <f>COUNT(E20:E26)*5</f>
        <v>25</v>
      </c>
      <c r="F28" s="89">
        <f>C28*5^2</f>
        <v>450</v>
      </c>
      <c r="G28" s="87">
        <f>C28*1.5</f>
        <v>27</v>
      </c>
      <c r="H28" s="87"/>
      <c r="I28" s="93"/>
      <c r="K28" s="93">
        <v>0</v>
      </c>
      <c r="L28"/>
      <c r="M28" t="s">
        <v>476</v>
      </c>
      <c r="N28" s="96">
        <v>18</v>
      </c>
      <c r="O28" s="89"/>
      <c r="P28" s="96">
        <f>COUNT(P20:P26)*5</f>
        <v>25</v>
      </c>
      <c r="Q28" s="89">
        <f>N28*5^2</f>
        <v>450</v>
      </c>
      <c r="R28" s="87">
        <f>N28*1.5</f>
        <v>27</v>
      </c>
      <c r="S28" s="87"/>
      <c r="V28" t="s">
        <v>476</v>
      </c>
      <c r="W28" s="96">
        <v>18</v>
      </c>
      <c r="X28" s="89"/>
      <c r="Y28" s="96">
        <f>COUNT(Y20:Y26)*5</f>
        <v>25</v>
      </c>
      <c r="Z28" s="89">
        <f>W28*5^2</f>
        <v>450</v>
      </c>
      <c r="AA28" s="87">
        <f>W28*1.5</f>
        <v>27</v>
      </c>
      <c r="AB28" s="87"/>
      <c r="AE28" t="s">
        <v>476</v>
      </c>
      <c r="AF28" s="96">
        <v>18</v>
      </c>
      <c r="AG28" s="89"/>
      <c r="AH28" s="96">
        <f>COUNT(AH20:AH26)*5</f>
        <v>25</v>
      </c>
      <c r="AI28" s="89">
        <f>AF28*5^2</f>
        <v>450</v>
      </c>
      <c r="AJ28" s="87">
        <f>AF28*1.5</f>
        <v>27</v>
      </c>
      <c r="AK28" s="87"/>
      <c r="AL28" s="93"/>
      <c r="AN28" t="s">
        <v>476</v>
      </c>
      <c r="AO28" s="96">
        <v>18</v>
      </c>
      <c r="AP28" s="89"/>
      <c r="AQ28" s="96">
        <f>COUNT(AQ20:AQ26)*5</f>
        <v>25</v>
      </c>
      <c r="AR28" s="89">
        <f>AO28*5^2</f>
        <v>450</v>
      </c>
      <c r="AS28" s="87">
        <f>AO28*1.5</f>
        <v>27</v>
      </c>
      <c r="AT28" s="87"/>
    </row>
    <row r="29" spans="1:46">
      <c r="C29" s="93"/>
      <c r="D29" s="86"/>
      <c r="E29" s="95"/>
      <c r="H29" s="84"/>
      <c r="I29" s="93"/>
      <c r="K29" s="93">
        <v>0</v>
      </c>
      <c r="L29"/>
      <c r="N29" s="93"/>
      <c r="O29" s="86"/>
      <c r="P29" s="95"/>
      <c r="Q29" s="86"/>
      <c r="R29" s="84"/>
      <c r="S29" s="84"/>
      <c r="W29" s="93"/>
      <c r="X29" s="86"/>
      <c r="Y29" s="95"/>
      <c r="Z29" s="86"/>
      <c r="AA29" s="84"/>
      <c r="AB29" s="84"/>
      <c r="AF29" s="93"/>
      <c r="AG29" s="86"/>
      <c r="AH29" s="95"/>
      <c r="AI29" s="86"/>
      <c r="AJ29" s="84"/>
      <c r="AK29" s="84"/>
      <c r="AL29" s="93"/>
      <c r="AO29" s="93"/>
      <c r="AP29" s="86"/>
      <c r="AQ29" s="95"/>
      <c r="AR29" s="86"/>
      <c r="AS29" s="84"/>
      <c r="AT29" s="84"/>
    </row>
    <row r="30" spans="1:46">
      <c r="C30" s="93"/>
      <c r="D30" s="86"/>
      <c r="H30" s="84"/>
      <c r="I30" s="93"/>
      <c r="K30" s="93">
        <v>0</v>
      </c>
      <c r="L30"/>
      <c r="N30" s="93"/>
      <c r="O30" s="86"/>
      <c r="P30" s="93"/>
      <c r="Q30" s="86"/>
      <c r="R30" s="84"/>
      <c r="S30" s="84"/>
      <c r="W30" s="93"/>
      <c r="X30" s="86"/>
      <c r="Y30" s="93"/>
      <c r="Z30" s="86"/>
      <c r="AA30" s="84"/>
      <c r="AB30" s="84"/>
      <c r="AF30" s="93"/>
      <c r="AG30" s="86"/>
      <c r="AH30" s="93"/>
      <c r="AI30" s="86"/>
      <c r="AJ30" s="84"/>
      <c r="AK30" s="84"/>
      <c r="AL30" s="93"/>
      <c r="AO30" s="93"/>
      <c r="AP30" s="86"/>
      <c r="AQ30" s="93"/>
      <c r="AR30" s="86"/>
      <c r="AS30" s="84"/>
      <c r="AT30" s="84"/>
    </row>
    <row r="31" spans="1:46">
      <c r="C31" s="93"/>
      <c r="D31" s="86"/>
      <c r="H31" s="84"/>
      <c r="I31" s="93"/>
      <c r="K31" s="93">
        <v>0</v>
      </c>
      <c r="L31"/>
      <c r="N31" s="93"/>
      <c r="O31" s="86"/>
      <c r="P31" s="93"/>
      <c r="Q31" s="86"/>
      <c r="R31" s="84"/>
      <c r="S31" s="84"/>
      <c r="W31" s="93"/>
      <c r="X31" s="86"/>
      <c r="Y31" s="93"/>
      <c r="Z31" s="86"/>
      <c r="AA31" s="84"/>
      <c r="AB31" s="84"/>
      <c r="AF31" s="93"/>
      <c r="AG31" s="86"/>
      <c r="AH31" s="93"/>
      <c r="AI31" s="86"/>
      <c r="AJ31" s="84"/>
      <c r="AK31" s="84"/>
      <c r="AL31" s="93"/>
      <c r="AO31" s="93"/>
      <c r="AP31" s="86"/>
      <c r="AQ31" s="93"/>
      <c r="AR31" s="86"/>
      <c r="AS31" s="84"/>
      <c r="AT31" s="84"/>
    </row>
    <row r="32" spans="1:46" ht="21">
      <c r="A32" s="19" t="s">
        <v>35</v>
      </c>
      <c r="B32" s="16"/>
      <c r="C32" s="120">
        <f>'Infection Monkey'!$P25</f>
        <v>3</v>
      </c>
      <c r="D32" s="95">
        <f t="shared" si="5"/>
        <v>3.1067445565586826</v>
      </c>
      <c r="E32" s="90">
        <f>INDEX('UmfrageWerte berechnung'!$A:$Z, MATCH(A$3, 'UmfrageWerte berechnung'!$A:$A, 0), MATCH($K32, 'UmfrageWerte berechnung'!$1:$1, 0))</f>
        <v>1.25</v>
      </c>
      <c r="F32" s="85">
        <f t="shared" si="6"/>
        <v>4.6875</v>
      </c>
      <c r="G32" s="85">
        <f t="shared" si="7"/>
        <v>3.75</v>
      </c>
      <c r="H32" s="85">
        <f t="shared" ref="H32:H46" si="46">E32/(H$120/H$119)</f>
        <v>1.0355815188528943</v>
      </c>
      <c r="I32" s="93"/>
      <c r="K32" s="93" t="s">
        <v>231</v>
      </c>
      <c r="L32" s="19" t="s">
        <v>35</v>
      </c>
      <c r="M32" s="16"/>
      <c r="N32" s="120">
        <f>'Infection Monkey'!$P25</f>
        <v>3</v>
      </c>
      <c r="O32" s="95">
        <f t="shared" ref="O32:O46" si="47">S32*N32</f>
        <v>3.3380884450784594</v>
      </c>
      <c r="P32" s="90">
        <f>INDEX('UmfrageWerte berechnung'!$A:$Z, MATCH(L$3, 'UmfrageWerte berechnung'!$A:$A, 0), MATCH($K32, 'UmfrageWerte berechnung'!$1:$1, 0))</f>
        <v>1.25</v>
      </c>
      <c r="Q32" s="85">
        <f t="shared" ref="Q32:Q46" si="48">(P32^2)*N32</f>
        <v>4.6875</v>
      </c>
      <c r="R32" s="85">
        <f t="shared" ref="R32:R46" si="49">P32*N32</f>
        <v>3.75</v>
      </c>
      <c r="S32" s="85">
        <f t="shared" ref="S32:S46" si="50">P32/(S$120/S$119)</f>
        <v>1.1126961483594864</v>
      </c>
      <c r="T32" s="19"/>
      <c r="U32" s="19" t="s">
        <v>35</v>
      </c>
      <c r="V32" s="16"/>
      <c r="W32" s="120">
        <f>'Infection Monkey'!$P25</f>
        <v>3</v>
      </c>
      <c r="X32" s="95">
        <f t="shared" ref="X32:X46" si="51">AB32*W32</f>
        <v>3.0249307479224399</v>
      </c>
      <c r="Y32" s="90">
        <f>INDEX('UmfrageWerte berechnung'!$A:$Z, MATCH(U$3, 'UmfrageWerte berechnung'!$A:$A, 0), MATCH($K32, 'UmfrageWerte berechnung'!$1:$1, 0))</f>
        <v>1.1666666666666667</v>
      </c>
      <c r="Z32" s="85">
        <f t="shared" ref="Z32:Z46" si="52">(Y32^2)*W32</f>
        <v>4.0833333333333339</v>
      </c>
      <c r="AA32" s="85">
        <f t="shared" ref="AA32:AA46" si="53">Y32*W32</f>
        <v>3.5</v>
      </c>
      <c r="AB32" s="85">
        <f t="shared" ref="AB32:AB46" si="54">Y32/(AB$120/AB$119)</f>
        <v>1.00831024930748</v>
      </c>
      <c r="AD32" s="19" t="s">
        <v>35</v>
      </c>
      <c r="AE32" s="16"/>
      <c r="AF32" s="120">
        <f>'Infection Monkey'!$P25</f>
        <v>3</v>
      </c>
      <c r="AG32" s="95">
        <f t="shared" ref="AG32:AG46" si="55">AK32*AF32</f>
        <v>3.1786280280733541</v>
      </c>
      <c r="AH32" s="90">
        <f>INDEX('UmfrageWerte berechnung'!$A:$Z, MATCH(AD$3, 'UmfrageWerte berechnung'!$A:$A, 0), MATCH($K32, 'UmfrageWerte berechnung'!$1:$1, 0))</f>
        <v>1.25</v>
      </c>
      <c r="AI32" s="85">
        <f t="shared" ref="AI32:AI46" si="56">(AH32^2)*AF32</f>
        <v>4.6875</v>
      </c>
      <c r="AJ32" s="85">
        <f t="shared" ref="AJ32:AJ46" si="57">AH32*AF32</f>
        <v>3.75</v>
      </c>
      <c r="AK32" s="85">
        <f t="shared" ref="AK32:AK46" si="58">AH32/(AK$120/AK$119)</f>
        <v>1.0595426760244513</v>
      </c>
      <c r="AL32" s="66"/>
      <c r="AM32" s="19" t="s">
        <v>35</v>
      </c>
      <c r="AN32" s="16"/>
      <c r="AO32" s="120">
        <f>'Infection Monkey'!$P25</f>
        <v>3</v>
      </c>
      <c r="AP32" s="95">
        <f t="shared" ref="AP32:AP46" si="59">AT32*AO32</f>
        <v>3.0286103542234328</v>
      </c>
      <c r="AQ32" s="90">
        <f>INDEX('UmfrageWerte berechnung'!$A:$Z, MATCH(AM$3, 'UmfrageWerte berechnung'!$A:$A, 0), MATCH($K32, 'UmfrageWerte berechnung'!$1:$1, 0))</f>
        <v>1.1875</v>
      </c>
      <c r="AR32" s="85">
        <f t="shared" ref="AR32:AR46" si="60">(AQ32^2)*AO32</f>
        <v>4.23046875</v>
      </c>
      <c r="AS32" s="85">
        <f t="shared" ref="AS32:AS46" si="61">AQ32*AO32</f>
        <v>3.5625</v>
      </c>
      <c r="AT32" s="85">
        <f t="shared" ref="AT32:AT46" si="62">AQ32/(AT$120/AT$119)</f>
        <v>1.0095367847411443</v>
      </c>
    </row>
    <row r="33" spans="2:46">
      <c r="B33" s="10"/>
      <c r="C33" s="121">
        <f>'Infection Monkey'!$P26</f>
        <v>3</v>
      </c>
      <c r="D33" s="93">
        <f t="shared" si="5"/>
        <v>3.1067445565586826</v>
      </c>
      <c r="E33" s="86">
        <f>INDEX('UmfrageWerte berechnung'!$A:$Z, MATCH(A$3, 'UmfrageWerte berechnung'!$A:$A, 0), MATCH($K33, 'UmfrageWerte berechnung'!$1:$1, 0))</f>
        <v>1.25</v>
      </c>
      <c r="F33" s="84">
        <f t="shared" si="6"/>
        <v>4.6875</v>
      </c>
      <c r="G33" s="84">
        <f t="shared" si="7"/>
        <v>3.75</v>
      </c>
      <c r="H33" s="84">
        <f t="shared" si="46"/>
        <v>1.0355815188528943</v>
      </c>
      <c r="I33" s="93"/>
      <c r="K33" s="93" t="s">
        <v>231</v>
      </c>
      <c r="L33"/>
      <c r="M33" s="10"/>
      <c r="N33" s="121">
        <f>'Infection Monkey'!$P26</f>
        <v>3</v>
      </c>
      <c r="O33" s="93">
        <f t="shared" si="47"/>
        <v>3.3380884450784594</v>
      </c>
      <c r="P33" s="86">
        <f>INDEX('UmfrageWerte berechnung'!$A:$Z, MATCH(L$3, 'UmfrageWerte berechnung'!$A:$A, 0), MATCH($K33, 'UmfrageWerte berechnung'!$1:$1, 0))</f>
        <v>1.25</v>
      </c>
      <c r="Q33" s="84">
        <f t="shared" si="48"/>
        <v>4.6875</v>
      </c>
      <c r="R33" s="84">
        <f t="shared" si="49"/>
        <v>3.75</v>
      </c>
      <c r="S33" s="84">
        <f t="shared" si="50"/>
        <v>1.1126961483594864</v>
      </c>
      <c r="V33" s="10"/>
      <c r="W33" s="121">
        <f>'Infection Monkey'!$P26</f>
        <v>3</v>
      </c>
      <c r="X33" s="93">
        <f t="shared" si="51"/>
        <v>3.0249307479224399</v>
      </c>
      <c r="Y33" s="86">
        <f>INDEX('UmfrageWerte berechnung'!$A:$Z, MATCH(U$3, 'UmfrageWerte berechnung'!$A:$A, 0), MATCH($K33, 'UmfrageWerte berechnung'!$1:$1, 0))</f>
        <v>1.1666666666666667</v>
      </c>
      <c r="Z33" s="84">
        <f t="shared" si="52"/>
        <v>4.0833333333333339</v>
      </c>
      <c r="AA33" s="84">
        <f t="shared" si="53"/>
        <v>3.5</v>
      </c>
      <c r="AB33" s="84">
        <f t="shared" si="54"/>
        <v>1.00831024930748</v>
      </c>
      <c r="AE33" s="10"/>
      <c r="AF33" s="121">
        <f>'Infection Monkey'!$P26</f>
        <v>3</v>
      </c>
      <c r="AG33" s="93">
        <f t="shared" si="55"/>
        <v>3.1786280280733541</v>
      </c>
      <c r="AH33" s="86">
        <f>INDEX('UmfrageWerte berechnung'!$A:$Z, MATCH(AD$3, 'UmfrageWerte berechnung'!$A:$A, 0), MATCH($K33, 'UmfrageWerte berechnung'!$1:$1, 0))</f>
        <v>1.25</v>
      </c>
      <c r="AI33" s="84">
        <f t="shared" si="56"/>
        <v>4.6875</v>
      </c>
      <c r="AJ33" s="84">
        <f t="shared" si="57"/>
        <v>3.75</v>
      </c>
      <c r="AK33" s="84">
        <f t="shared" si="58"/>
        <v>1.0595426760244513</v>
      </c>
      <c r="AL33" s="66"/>
      <c r="AN33" s="10"/>
      <c r="AO33" s="121">
        <f>'Infection Monkey'!$P26</f>
        <v>3</v>
      </c>
      <c r="AP33" s="93">
        <f t="shared" si="59"/>
        <v>3.0286103542234328</v>
      </c>
      <c r="AQ33" s="86">
        <f>INDEX('UmfrageWerte berechnung'!$A:$Z, MATCH(AM$3, 'UmfrageWerte berechnung'!$A:$A, 0), MATCH($K33, 'UmfrageWerte berechnung'!$1:$1, 0))</f>
        <v>1.1875</v>
      </c>
      <c r="AR33" s="84">
        <f t="shared" si="60"/>
        <v>4.23046875</v>
      </c>
      <c r="AS33" s="84">
        <f t="shared" si="61"/>
        <v>3.5625</v>
      </c>
      <c r="AT33" s="84">
        <f t="shared" si="62"/>
        <v>1.0095367847411443</v>
      </c>
    </row>
    <row r="34" spans="2:46">
      <c r="B34" s="10"/>
      <c r="C34" s="121">
        <f>'Infection Monkey'!$P27</f>
        <v>3</v>
      </c>
      <c r="D34" s="93">
        <f t="shared" si="5"/>
        <v>3.1067445565586826</v>
      </c>
      <c r="E34" s="86">
        <f>INDEX('UmfrageWerte berechnung'!$A:$Z, MATCH(A$3, 'UmfrageWerte berechnung'!$A:$A, 0), MATCH($K34, 'UmfrageWerte berechnung'!$1:$1, 0))</f>
        <v>1.25</v>
      </c>
      <c r="F34" s="84">
        <f t="shared" si="6"/>
        <v>4.6875</v>
      </c>
      <c r="G34" s="84">
        <f t="shared" si="7"/>
        <v>3.75</v>
      </c>
      <c r="H34" s="84">
        <f t="shared" si="46"/>
        <v>1.0355815188528943</v>
      </c>
      <c r="I34" s="93"/>
      <c r="K34" s="93" t="s">
        <v>231</v>
      </c>
      <c r="L34"/>
      <c r="M34" s="10"/>
      <c r="N34" s="121">
        <f>'Infection Monkey'!$P27</f>
        <v>3</v>
      </c>
      <c r="O34" s="93">
        <f t="shared" si="47"/>
        <v>3.3380884450784594</v>
      </c>
      <c r="P34" s="86">
        <f>INDEX('UmfrageWerte berechnung'!$A:$Z, MATCH(L$3, 'UmfrageWerte berechnung'!$A:$A, 0), MATCH($K34, 'UmfrageWerte berechnung'!$1:$1, 0))</f>
        <v>1.25</v>
      </c>
      <c r="Q34" s="84">
        <f t="shared" si="48"/>
        <v>4.6875</v>
      </c>
      <c r="R34" s="84">
        <f t="shared" si="49"/>
        <v>3.75</v>
      </c>
      <c r="S34" s="84">
        <f t="shared" si="50"/>
        <v>1.1126961483594864</v>
      </c>
      <c r="V34" s="10"/>
      <c r="W34" s="121">
        <f>'Infection Monkey'!$P27</f>
        <v>3</v>
      </c>
      <c r="X34" s="93">
        <f t="shared" si="51"/>
        <v>3.0249307479224399</v>
      </c>
      <c r="Y34" s="86">
        <f>INDEX('UmfrageWerte berechnung'!$A:$Z, MATCH(U$3, 'UmfrageWerte berechnung'!$A:$A, 0), MATCH($K34, 'UmfrageWerte berechnung'!$1:$1, 0))</f>
        <v>1.1666666666666667</v>
      </c>
      <c r="Z34" s="84">
        <f t="shared" si="52"/>
        <v>4.0833333333333339</v>
      </c>
      <c r="AA34" s="84">
        <f t="shared" si="53"/>
        <v>3.5</v>
      </c>
      <c r="AB34" s="84">
        <f t="shared" si="54"/>
        <v>1.00831024930748</v>
      </c>
      <c r="AE34" s="10"/>
      <c r="AF34" s="121">
        <f>'Infection Monkey'!$P27</f>
        <v>3</v>
      </c>
      <c r="AG34" s="93">
        <f t="shared" si="55"/>
        <v>3.1786280280733541</v>
      </c>
      <c r="AH34" s="86">
        <f>INDEX('UmfrageWerte berechnung'!$A:$Z, MATCH(AD$3, 'UmfrageWerte berechnung'!$A:$A, 0), MATCH($K34, 'UmfrageWerte berechnung'!$1:$1, 0))</f>
        <v>1.25</v>
      </c>
      <c r="AI34" s="84">
        <f t="shared" si="56"/>
        <v>4.6875</v>
      </c>
      <c r="AJ34" s="84">
        <f t="shared" si="57"/>
        <v>3.75</v>
      </c>
      <c r="AK34" s="84">
        <f t="shared" si="58"/>
        <v>1.0595426760244513</v>
      </c>
      <c r="AL34" s="66"/>
      <c r="AN34" s="10"/>
      <c r="AO34" s="121">
        <f>'Infection Monkey'!$P27</f>
        <v>3</v>
      </c>
      <c r="AP34" s="93">
        <f t="shared" si="59"/>
        <v>3.0286103542234328</v>
      </c>
      <c r="AQ34" s="86">
        <f>INDEX('UmfrageWerte berechnung'!$A:$Z, MATCH(AM$3, 'UmfrageWerte berechnung'!$A:$A, 0), MATCH($K34, 'UmfrageWerte berechnung'!$1:$1, 0))</f>
        <v>1.1875</v>
      </c>
      <c r="AR34" s="84">
        <f t="shared" si="60"/>
        <v>4.23046875</v>
      </c>
      <c r="AS34" s="84">
        <f t="shared" si="61"/>
        <v>3.5625</v>
      </c>
      <c r="AT34" s="84">
        <f t="shared" si="62"/>
        <v>1.0095367847411443</v>
      </c>
    </row>
    <row r="35" spans="2:46">
      <c r="B35" s="10"/>
      <c r="C35" s="121">
        <f>'Infection Monkey'!$P28</f>
        <v>0</v>
      </c>
      <c r="D35" s="93">
        <f t="shared" si="5"/>
        <v>0</v>
      </c>
      <c r="E35" s="86">
        <f>INDEX('UmfrageWerte berechnung'!$A:$Z, MATCH(A$3, 'UmfrageWerte berechnung'!$A:$A, 0), MATCH($K35, 'UmfrageWerte berechnung'!$1:$1, 0))</f>
        <v>1.25</v>
      </c>
      <c r="F35" s="84">
        <f t="shared" si="6"/>
        <v>0</v>
      </c>
      <c r="G35" s="84">
        <f t="shared" si="7"/>
        <v>0</v>
      </c>
      <c r="H35" s="84">
        <f t="shared" si="46"/>
        <v>1.0355815188528943</v>
      </c>
      <c r="I35" s="93"/>
      <c r="K35" s="93" t="s">
        <v>231</v>
      </c>
      <c r="L35"/>
      <c r="M35" s="10"/>
      <c r="N35" s="121">
        <f>'Infection Monkey'!$P28</f>
        <v>0</v>
      </c>
      <c r="O35" s="93">
        <f t="shared" si="47"/>
        <v>0</v>
      </c>
      <c r="P35" s="86">
        <f>INDEX('UmfrageWerte berechnung'!$A:$Z, MATCH(L$3, 'UmfrageWerte berechnung'!$A:$A, 0), MATCH($K35, 'UmfrageWerte berechnung'!$1:$1, 0))</f>
        <v>1.25</v>
      </c>
      <c r="Q35" s="84">
        <f t="shared" si="48"/>
        <v>0</v>
      </c>
      <c r="R35" s="84">
        <f t="shared" si="49"/>
        <v>0</v>
      </c>
      <c r="S35" s="84">
        <f t="shared" si="50"/>
        <v>1.1126961483594864</v>
      </c>
      <c r="V35" s="10"/>
      <c r="W35" s="121">
        <f>'Infection Monkey'!$P28</f>
        <v>0</v>
      </c>
      <c r="X35" s="93">
        <f t="shared" si="51"/>
        <v>0</v>
      </c>
      <c r="Y35" s="86">
        <f>INDEX('UmfrageWerte berechnung'!$A:$Z, MATCH(U$3, 'UmfrageWerte berechnung'!$A:$A, 0), MATCH($K35, 'UmfrageWerte berechnung'!$1:$1, 0))</f>
        <v>1.1666666666666667</v>
      </c>
      <c r="Z35" s="84">
        <f t="shared" si="52"/>
        <v>0</v>
      </c>
      <c r="AA35" s="84">
        <f t="shared" si="53"/>
        <v>0</v>
      </c>
      <c r="AB35" s="84">
        <f t="shared" si="54"/>
        <v>1.00831024930748</v>
      </c>
      <c r="AE35" s="10"/>
      <c r="AF35" s="121">
        <f>'Infection Monkey'!$P28</f>
        <v>0</v>
      </c>
      <c r="AG35" s="93">
        <f t="shared" si="55"/>
        <v>0</v>
      </c>
      <c r="AH35" s="86">
        <f>INDEX('UmfrageWerte berechnung'!$A:$Z, MATCH(AD$3, 'UmfrageWerte berechnung'!$A:$A, 0), MATCH($K35, 'UmfrageWerte berechnung'!$1:$1, 0))</f>
        <v>1.25</v>
      </c>
      <c r="AI35" s="84">
        <f t="shared" si="56"/>
        <v>0</v>
      </c>
      <c r="AJ35" s="84">
        <f t="shared" si="57"/>
        <v>0</v>
      </c>
      <c r="AK35" s="84">
        <f t="shared" si="58"/>
        <v>1.0595426760244513</v>
      </c>
      <c r="AL35" s="66"/>
      <c r="AN35" s="10"/>
      <c r="AO35" s="121">
        <f>'Infection Monkey'!$P28</f>
        <v>0</v>
      </c>
      <c r="AP35" s="93">
        <f t="shared" si="59"/>
        <v>0</v>
      </c>
      <c r="AQ35" s="86">
        <f>INDEX('UmfrageWerte berechnung'!$A:$Z, MATCH(AM$3, 'UmfrageWerte berechnung'!$A:$A, 0), MATCH($K35, 'UmfrageWerte berechnung'!$1:$1, 0))</f>
        <v>1.1875</v>
      </c>
      <c r="AR35" s="84">
        <f t="shared" si="60"/>
        <v>0</v>
      </c>
      <c r="AS35" s="84">
        <f t="shared" si="61"/>
        <v>0</v>
      </c>
      <c r="AT35" s="84">
        <f t="shared" si="62"/>
        <v>1.0095367847411443</v>
      </c>
    </row>
    <row r="36" spans="2:46">
      <c r="B36" s="10"/>
      <c r="C36" s="121">
        <f>'Infection Monkey'!$P29</f>
        <v>0</v>
      </c>
      <c r="D36" s="93">
        <f t="shared" si="5"/>
        <v>0</v>
      </c>
      <c r="E36" s="86">
        <f>INDEX('UmfrageWerte berechnung'!$A:$Z, MATCH(A$3, 'UmfrageWerte berechnung'!$A:$A, 0), MATCH($K36, 'UmfrageWerte berechnung'!$1:$1, 0))</f>
        <v>1.25</v>
      </c>
      <c r="F36" s="84">
        <f t="shared" si="6"/>
        <v>0</v>
      </c>
      <c r="G36" s="84">
        <f t="shared" si="7"/>
        <v>0</v>
      </c>
      <c r="H36" s="84">
        <f t="shared" si="46"/>
        <v>1.0355815188528943</v>
      </c>
      <c r="I36" s="93"/>
      <c r="K36" s="93" t="s">
        <v>231</v>
      </c>
      <c r="L36"/>
      <c r="M36" s="10"/>
      <c r="N36" s="121">
        <f>'Infection Monkey'!$P29</f>
        <v>0</v>
      </c>
      <c r="O36" s="93">
        <f t="shared" si="47"/>
        <v>0</v>
      </c>
      <c r="P36" s="86">
        <f>INDEX('UmfrageWerte berechnung'!$A:$Z, MATCH(L$3, 'UmfrageWerte berechnung'!$A:$A, 0), MATCH($K36, 'UmfrageWerte berechnung'!$1:$1, 0))</f>
        <v>1.25</v>
      </c>
      <c r="Q36" s="84">
        <f t="shared" si="48"/>
        <v>0</v>
      </c>
      <c r="R36" s="84">
        <f t="shared" si="49"/>
        <v>0</v>
      </c>
      <c r="S36" s="84">
        <f t="shared" si="50"/>
        <v>1.1126961483594864</v>
      </c>
      <c r="V36" s="10"/>
      <c r="W36" s="121">
        <f>'Infection Monkey'!$P29</f>
        <v>0</v>
      </c>
      <c r="X36" s="93">
        <f t="shared" si="51"/>
        <v>0</v>
      </c>
      <c r="Y36" s="86">
        <f>INDEX('UmfrageWerte berechnung'!$A:$Z, MATCH(U$3, 'UmfrageWerte berechnung'!$A:$A, 0), MATCH($K36, 'UmfrageWerte berechnung'!$1:$1, 0))</f>
        <v>1.1666666666666667</v>
      </c>
      <c r="Z36" s="84">
        <f t="shared" si="52"/>
        <v>0</v>
      </c>
      <c r="AA36" s="84">
        <f t="shared" si="53"/>
        <v>0</v>
      </c>
      <c r="AB36" s="84">
        <f t="shared" si="54"/>
        <v>1.00831024930748</v>
      </c>
      <c r="AE36" s="10"/>
      <c r="AF36" s="121">
        <f>'Infection Monkey'!$P29</f>
        <v>0</v>
      </c>
      <c r="AG36" s="93">
        <f t="shared" si="55"/>
        <v>0</v>
      </c>
      <c r="AH36" s="86">
        <f>INDEX('UmfrageWerte berechnung'!$A:$Z, MATCH(AD$3, 'UmfrageWerte berechnung'!$A:$A, 0), MATCH($K36, 'UmfrageWerte berechnung'!$1:$1, 0))</f>
        <v>1.25</v>
      </c>
      <c r="AI36" s="84">
        <f t="shared" si="56"/>
        <v>0</v>
      </c>
      <c r="AJ36" s="84">
        <f t="shared" si="57"/>
        <v>0</v>
      </c>
      <c r="AK36" s="84">
        <f t="shared" si="58"/>
        <v>1.0595426760244513</v>
      </c>
      <c r="AL36" s="66"/>
      <c r="AN36" s="10"/>
      <c r="AO36" s="121">
        <f>'Infection Monkey'!$P29</f>
        <v>0</v>
      </c>
      <c r="AP36" s="93">
        <f t="shared" si="59"/>
        <v>0</v>
      </c>
      <c r="AQ36" s="86">
        <f>INDEX('UmfrageWerte berechnung'!$A:$Z, MATCH(AM$3, 'UmfrageWerte berechnung'!$A:$A, 0), MATCH($K36, 'UmfrageWerte berechnung'!$1:$1, 0))</f>
        <v>1.1875</v>
      </c>
      <c r="AR36" s="84">
        <f t="shared" si="60"/>
        <v>0</v>
      </c>
      <c r="AS36" s="84">
        <f t="shared" si="61"/>
        <v>0</v>
      </c>
      <c r="AT36" s="84">
        <f t="shared" si="62"/>
        <v>1.0095367847411443</v>
      </c>
    </row>
    <row r="37" spans="2:46">
      <c r="B37" s="10"/>
      <c r="C37" s="121">
        <f>'Infection Monkey'!$P30</f>
        <v>2</v>
      </c>
      <c r="D37" s="93">
        <f t="shared" si="5"/>
        <v>2.0711630377057886</v>
      </c>
      <c r="E37" s="86">
        <f>INDEX('UmfrageWerte berechnung'!$A:$Z, MATCH(A$3, 'UmfrageWerte berechnung'!$A:$A, 0), MATCH($K37, 'UmfrageWerte berechnung'!$1:$1, 0))</f>
        <v>1.25</v>
      </c>
      <c r="F37" s="84">
        <f t="shared" si="6"/>
        <v>3.125</v>
      </c>
      <c r="G37" s="84">
        <f t="shared" si="7"/>
        <v>2.5</v>
      </c>
      <c r="H37" s="84">
        <f t="shared" si="46"/>
        <v>1.0355815188528943</v>
      </c>
      <c r="I37" s="93"/>
      <c r="K37" s="93" t="s">
        <v>231</v>
      </c>
      <c r="L37"/>
      <c r="M37" s="10"/>
      <c r="N37" s="121">
        <f>'Infection Monkey'!$P30</f>
        <v>2</v>
      </c>
      <c r="O37" s="93">
        <f t="shared" si="47"/>
        <v>2.2253922967189728</v>
      </c>
      <c r="P37" s="86">
        <f>INDEX('UmfrageWerte berechnung'!$A:$Z, MATCH(L$3, 'UmfrageWerte berechnung'!$A:$A, 0), MATCH($K37, 'UmfrageWerte berechnung'!$1:$1, 0))</f>
        <v>1.25</v>
      </c>
      <c r="Q37" s="84">
        <f t="shared" si="48"/>
        <v>3.125</v>
      </c>
      <c r="R37" s="84">
        <f t="shared" si="49"/>
        <v>2.5</v>
      </c>
      <c r="S37" s="84">
        <f t="shared" si="50"/>
        <v>1.1126961483594864</v>
      </c>
      <c r="V37" s="10"/>
      <c r="W37" s="121">
        <f>'Infection Monkey'!$P30</f>
        <v>2</v>
      </c>
      <c r="X37" s="93">
        <f t="shared" si="51"/>
        <v>2.0166204986149601</v>
      </c>
      <c r="Y37" s="86">
        <f>INDEX('UmfrageWerte berechnung'!$A:$Z, MATCH(U$3, 'UmfrageWerte berechnung'!$A:$A, 0), MATCH($K37, 'UmfrageWerte berechnung'!$1:$1, 0))</f>
        <v>1.1666666666666667</v>
      </c>
      <c r="Z37" s="84">
        <f t="shared" si="52"/>
        <v>2.7222222222222228</v>
      </c>
      <c r="AA37" s="84">
        <f t="shared" si="53"/>
        <v>2.3333333333333335</v>
      </c>
      <c r="AB37" s="84">
        <f t="shared" si="54"/>
        <v>1.00831024930748</v>
      </c>
      <c r="AE37" s="10"/>
      <c r="AF37" s="121">
        <f>'Infection Monkey'!$P30</f>
        <v>2</v>
      </c>
      <c r="AG37" s="93">
        <f t="shared" si="55"/>
        <v>2.1190853520489026</v>
      </c>
      <c r="AH37" s="86">
        <f>INDEX('UmfrageWerte berechnung'!$A:$Z, MATCH(AD$3, 'UmfrageWerte berechnung'!$A:$A, 0), MATCH($K37, 'UmfrageWerte berechnung'!$1:$1, 0))</f>
        <v>1.25</v>
      </c>
      <c r="AI37" s="84">
        <f t="shared" si="56"/>
        <v>3.125</v>
      </c>
      <c r="AJ37" s="84">
        <f t="shared" si="57"/>
        <v>2.5</v>
      </c>
      <c r="AK37" s="84">
        <f t="shared" si="58"/>
        <v>1.0595426760244513</v>
      </c>
      <c r="AL37" s="66"/>
      <c r="AN37" s="10"/>
      <c r="AO37" s="121">
        <f>'Infection Monkey'!$P30</f>
        <v>2</v>
      </c>
      <c r="AP37" s="93">
        <f t="shared" si="59"/>
        <v>2.0190735694822886</v>
      </c>
      <c r="AQ37" s="86">
        <f>INDEX('UmfrageWerte berechnung'!$A:$Z, MATCH(AM$3, 'UmfrageWerte berechnung'!$A:$A, 0), MATCH($K37, 'UmfrageWerte berechnung'!$1:$1, 0))</f>
        <v>1.1875</v>
      </c>
      <c r="AR37" s="84">
        <f t="shared" si="60"/>
        <v>2.8203125</v>
      </c>
      <c r="AS37" s="84">
        <f t="shared" si="61"/>
        <v>2.375</v>
      </c>
      <c r="AT37" s="84">
        <f t="shared" si="62"/>
        <v>1.0095367847411443</v>
      </c>
    </row>
    <row r="38" spans="2:46">
      <c r="B38" s="4"/>
      <c r="C38" s="121">
        <f>'Infection Monkey'!$P31</f>
        <v>3</v>
      </c>
      <c r="D38" s="93">
        <f t="shared" si="5"/>
        <v>3.3552841210833773</v>
      </c>
      <c r="E38" s="86">
        <f>INDEX('UmfrageWerte berechnung'!$A:$Z, MATCH(A$3, 'UmfrageWerte berechnung'!$A:$A, 0), MATCH($K38, 'UmfrageWerte berechnung'!$1:$1, 0))</f>
        <v>1.35</v>
      </c>
      <c r="F38" s="84">
        <f t="shared" si="6"/>
        <v>5.4675000000000011</v>
      </c>
      <c r="G38" s="84">
        <f t="shared" si="7"/>
        <v>4.0500000000000007</v>
      </c>
      <c r="H38" s="84">
        <f t="shared" si="46"/>
        <v>1.1184280403611258</v>
      </c>
      <c r="I38" s="93"/>
      <c r="K38" s="93" t="s">
        <v>232</v>
      </c>
      <c r="L38"/>
      <c r="M38" s="4"/>
      <c r="N38" s="121">
        <f>'Infection Monkey'!$P31</f>
        <v>3</v>
      </c>
      <c r="O38" s="93">
        <f t="shared" si="47"/>
        <v>2.6704707560627674</v>
      </c>
      <c r="P38" s="86">
        <f>INDEX('UmfrageWerte berechnung'!$A:$Z, MATCH(L$3, 'UmfrageWerte berechnung'!$A:$A, 0), MATCH($K38, 'UmfrageWerte berechnung'!$1:$1, 0))</f>
        <v>1</v>
      </c>
      <c r="Q38" s="84">
        <f t="shared" si="48"/>
        <v>3</v>
      </c>
      <c r="R38" s="84">
        <f t="shared" si="49"/>
        <v>3</v>
      </c>
      <c r="S38" s="84">
        <f t="shared" si="50"/>
        <v>0.89015691868758917</v>
      </c>
      <c r="V38" s="4"/>
      <c r="W38" s="121">
        <f>'Infection Monkey'!$P31</f>
        <v>3</v>
      </c>
      <c r="X38" s="93">
        <f t="shared" si="51"/>
        <v>3.0249307479224399</v>
      </c>
      <c r="Y38" s="86">
        <f>INDEX('UmfrageWerte berechnung'!$A:$Z, MATCH(U$3, 'UmfrageWerte berechnung'!$A:$A, 0), MATCH($K38, 'UmfrageWerte berechnung'!$1:$1, 0))</f>
        <v>1.1666666666666667</v>
      </c>
      <c r="Z38" s="84">
        <f t="shared" si="52"/>
        <v>4.0833333333333339</v>
      </c>
      <c r="AA38" s="84">
        <f t="shared" si="53"/>
        <v>3.5</v>
      </c>
      <c r="AB38" s="84">
        <f t="shared" si="54"/>
        <v>1.00831024930748</v>
      </c>
      <c r="AE38" s="4"/>
      <c r="AF38" s="121">
        <f>'Infection Monkey'!$P31</f>
        <v>3</v>
      </c>
      <c r="AG38" s="93">
        <f t="shared" si="55"/>
        <v>3.4964908308806892</v>
      </c>
      <c r="AH38" s="86">
        <f>INDEX('UmfrageWerte berechnung'!$A:$Z, MATCH(AD$3, 'UmfrageWerte berechnung'!$A:$A, 0), MATCH($K38, 'UmfrageWerte berechnung'!$1:$1, 0))</f>
        <v>1.375</v>
      </c>
      <c r="AI38" s="84">
        <f t="shared" si="56"/>
        <v>5.671875</v>
      </c>
      <c r="AJ38" s="84">
        <f t="shared" si="57"/>
        <v>4.125</v>
      </c>
      <c r="AK38" s="84">
        <f t="shared" si="58"/>
        <v>1.1654969436268965</v>
      </c>
      <c r="AL38" s="66"/>
      <c r="AN38" s="4"/>
      <c r="AO38" s="121">
        <f>'Infection Monkey'!$P31</f>
        <v>3</v>
      </c>
      <c r="AP38" s="93">
        <f t="shared" si="59"/>
        <v>3.1880108991825611</v>
      </c>
      <c r="AQ38" s="86">
        <f>INDEX('UmfrageWerte berechnung'!$A:$Z, MATCH(AM$3, 'UmfrageWerte berechnung'!$A:$A, 0), MATCH($K38, 'UmfrageWerte berechnung'!$1:$1, 0))</f>
        <v>1.25</v>
      </c>
      <c r="AR38" s="84">
        <f t="shared" si="60"/>
        <v>4.6875</v>
      </c>
      <c r="AS38" s="84">
        <f t="shared" si="61"/>
        <v>3.75</v>
      </c>
      <c r="AT38" s="84">
        <f t="shared" si="62"/>
        <v>1.0626702997275204</v>
      </c>
    </row>
    <row r="39" spans="2:46">
      <c r="B39" s="12"/>
      <c r="C39" s="121">
        <f>'Infection Monkey'!$P32</f>
        <v>0</v>
      </c>
      <c r="D39" s="93">
        <f t="shared" si="5"/>
        <v>0</v>
      </c>
      <c r="E39" s="86">
        <f>INDEX('UmfrageWerte berechnung'!$A:$Z, MATCH(A$3, 'UmfrageWerte berechnung'!$A:$A, 0), MATCH($K39, 'UmfrageWerte berechnung'!$1:$1, 0))</f>
        <v>1</v>
      </c>
      <c r="F39" s="84">
        <f t="shared" si="6"/>
        <v>0</v>
      </c>
      <c r="G39" s="84">
        <f t="shared" si="7"/>
        <v>0</v>
      </c>
      <c r="H39" s="84">
        <f t="shared" si="46"/>
        <v>0.8284652150823153</v>
      </c>
      <c r="I39" s="93"/>
      <c r="K39" s="93" t="s">
        <v>388</v>
      </c>
      <c r="L39"/>
      <c r="M39" s="12"/>
      <c r="N39" s="121">
        <f>'Infection Monkey'!$P32</f>
        <v>0</v>
      </c>
      <c r="O39" s="93">
        <f t="shared" si="47"/>
        <v>0</v>
      </c>
      <c r="P39" s="86">
        <f>INDEX('UmfrageWerte berechnung'!$A:$Z, MATCH(L$3, 'UmfrageWerte berechnung'!$A:$A, 0), MATCH($K39, 'UmfrageWerte berechnung'!$1:$1, 0))</f>
        <v>1.125</v>
      </c>
      <c r="Q39" s="84">
        <f t="shared" si="48"/>
        <v>0</v>
      </c>
      <c r="R39" s="84">
        <f t="shared" si="49"/>
        <v>0</v>
      </c>
      <c r="S39" s="84">
        <f t="shared" si="50"/>
        <v>1.0014265335235377</v>
      </c>
      <c r="V39" s="12"/>
      <c r="W39" s="121">
        <f>'Infection Monkey'!$P32</f>
        <v>0</v>
      </c>
      <c r="X39" s="93">
        <f t="shared" si="51"/>
        <v>0</v>
      </c>
      <c r="Y39" s="86">
        <f>INDEX('UmfrageWerte berechnung'!$A:$Z, MATCH(U$3, 'UmfrageWerte berechnung'!$A:$A, 0), MATCH($K39, 'UmfrageWerte berechnung'!$1:$1, 0))</f>
        <v>1.0833333333333333</v>
      </c>
      <c r="Z39" s="84">
        <f t="shared" si="52"/>
        <v>0</v>
      </c>
      <c r="AA39" s="84">
        <f t="shared" si="53"/>
        <v>0</v>
      </c>
      <c r="AB39" s="84">
        <f t="shared" si="54"/>
        <v>0.93628808864265989</v>
      </c>
      <c r="AE39" s="12"/>
      <c r="AF39" s="121">
        <f>'Infection Monkey'!$P32</f>
        <v>0</v>
      </c>
      <c r="AG39" s="93">
        <f t="shared" si="55"/>
        <v>0</v>
      </c>
      <c r="AH39" s="86">
        <f>INDEX('UmfrageWerte berechnung'!$A:$Z, MATCH(AD$3, 'UmfrageWerte berechnung'!$A:$A, 0), MATCH($K39, 'UmfrageWerte berechnung'!$1:$1, 0))</f>
        <v>1</v>
      </c>
      <c r="AI39" s="84">
        <f t="shared" si="56"/>
        <v>0</v>
      </c>
      <c r="AJ39" s="84">
        <f t="shared" si="57"/>
        <v>0</v>
      </c>
      <c r="AK39" s="84">
        <f t="shared" si="58"/>
        <v>0.84763414081956101</v>
      </c>
      <c r="AL39" s="66"/>
      <c r="AN39" s="12"/>
      <c r="AO39" s="121">
        <f>'Infection Monkey'!$P32</f>
        <v>0</v>
      </c>
      <c r="AP39" s="93">
        <f t="shared" si="59"/>
        <v>0</v>
      </c>
      <c r="AQ39" s="86">
        <f>INDEX('UmfrageWerte berechnung'!$A:$Z, MATCH(AM$3, 'UmfrageWerte berechnung'!$A:$A, 0), MATCH($K39, 'UmfrageWerte berechnung'!$1:$1, 0))</f>
        <v>0.875</v>
      </c>
      <c r="AR39" s="84">
        <f t="shared" si="60"/>
        <v>0</v>
      </c>
      <c r="AS39" s="84">
        <f t="shared" si="61"/>
        <v>0</v>
      </c>
      <c r="AT39" s="84">
        <f t="shared" si="62"/>
        <v>0.7438692098092643</v>
      </c>
    </row>
    <row r="40" spans="2:46">
      <c r="B40" s="12"/>
      <c r="C40" s="121">
        <f>'Infection Monkey'!$P33</f>
        <v>3</v>
      </c>
      <c r="D40" s="93">
        <f t="shared" si="5"/>
        <v>2.4853956452469461</v>
      </c>
      <c r="E40" s="86">
        <f>INDEX('UmfrageWerte berechnung'!$A:$Z, MATCH(A$3, 'UmfrageWerte berechnung'!$A:$A, 0), MATCH($K40, 'UmfrageWerte berechnung'!$1:$1, 0))</f>
        <v>1</v>
      </c>
      <c r="F40" s="84">
        <f t="shared" si="6"/>
        <v>3</v>
      </c>
      <c r="G40" s="84">
        <f t="shared" si="7"/>
        <v>3</v>
      </c>
      <c r="H40" s="84">
        <f t="shared" si="46"/>
        <v>0.8284652150823153</v>
      </c>
      <c r="I40" s="93"/>
      <c r="K40" s="93" t="s">
        <v>388</v>
      </c>
      <c r="L40"/>
      <c r="M40" s="12"/>
      <c r="N40" s="121">
        <f>'Infection Monkey'!$P33</f>
        <v>3</v>
      </c>
      <c r="O40" s="93">
        <f t="shared" si="47"/>
        <v>3.0042796005706132</v>
      </c>
      <c r="P40" s="86">
        <f>INDEX('UmfrageWerte berechnung'!$A:$Z, MATCH(L$3, 'UmfrageWerte berechnung'!$A:$A, 0), MATCH($K40, 'UmfrageWerte berechnung'!$1:$1, 0))</f>
        <v>1.125</v>
      </c>
      <c r="Q40" s="84">
        <f t="shared" si="48"/>
        <v>3.796875</v>
      </c>
      <c r="R40" s="84">
        <f t="shared" si="49"/>
        <v>3.375</v>
      </c>
      <c r="S40" s="84">
        <f t="shared" si="50"/>
        <v>1.0014265335235377</v>
      </c>
      <c r="V40" s="12"/>
      <c r="W40" s="121">
        <f>'Infection Monkey'!$P33</f>
        <v>3</v>
      </c>
      <c r="X40" s="93">
        <f t="shared" si="51"/>
        <v>2.8088642659279799</v>
      </c>
      <c r="Y40" s="86">
        <f>INDEX('UmfrageWerte berechnung'!$A:$Z, MATCH(U$3, 'UmfrageWerte berechnung'!$A:$A, 0), MATCH($K40, 'UmfrageWerte berechnung'!$1:$1, 0))</f>
        <v>1.0833333333333333</v>
      </c>
      <c r="Z40" s="84">
        <f t="shared" si="52"/>
        <v>3.520833333333333</v>
      </c>
      <c r="AA40" s="84">
        <f t="shared" si="53"/>
        <v>3.25</v>
      </c>
      <c r="AB40" s="84">
        <f t="shared" si="54"/>
        <v>0.93628808864265989</v>
      </c>
      <c r="AE40" s="12"/>
      <c r="AF40" s="121">
        <f>'Infection Monkey'!$P33</f>
        <v>3</v>
      </c>
      <c r="AG40" s="93">
        <f t="shared" si="55"/>
        <v>2.5429024224586829</v>
      </c>
      <c r="AH40" s="86">
        <f>INDEX('UmfrageWerte berechnung'!$A:$Z, MATCH(AD$3, 'UmfrageWerte berechnung'!$A:$A, 0), MATCH($K40, 'UmfrageWerte berechnung'!$1:$1, 0))</f>
        <v>1</v>
      </c>
      <c r="AI40" s="84">
        <f t="shared" si="56"/>
        <v>3</v>
      </c>
      <c r="AJ40" s="84">
        <f t="shared" si="57"/>
        <v>3</v>
      </c>
      <c r="AK40" s="84">
        <f t="shared" si="58"/>
        <v>0.84763414081956101</v>
      </c>
      <c r="AL40" s="66"/>
      <c r="AN40" s="12"/>
      <c r="AO40" s="121">
        <f>'Infection Monkey'!$P33</f>
        <v>3</v>
      </c>
      <c r="AP40" s="93">
        <f t="shared" si="59"/>
        <v>2.2316076294277929</v>
      </c>
      <c r="AQ40" s="86">
        <f>INDEX('UmfrageWerte berechnung'!$A:$Z, MATCH(AM$3, 'UmfrageWerte berechnung'!$A:$A, 0), MATCH($K40, 'UmfrageWerte berechnung'!$1:$1, 0))</f>
        <v>0.875</v>
      </c>
      <c r="AR40" s="84">
        <f t="shared" si="60"/>
        <v>2.296875</v>
      </c>
      <c r="AS40" s="84">
        <f t="shared" si="61"/>
        <v>2.625</v>
      </c>
      <c r="AT40" s="84">
        <f t="shared" si="62"/>
        <v>0.7438692098092643</v>
      </c>
    </row>
    <row r="41" spans="2:46">
      <c r="B41" s="12"/>
      <c r="C41" s="121">
        <f>'Infection Monkey'!$P34</f>
        <v>3</v>
      </c>
      <c r="D41" s="93">
        <f t="shared" si="5"/>
        <v>2.4853956452469461</v>
      </c>
      <c r="E41" s="86">
        <f>INDEX('UmfrageWerte berechnung'!$A:$Z, MATCH(A$3, 'UmfrageWerte berechnung'!$A:$A, 0), MATCH($K41, 'UmfrageWerte berechnung'!$1:$1, 0))</f>
        <v>1</v>
      </c>
      <c r="F41" s="84">
        <f t="shared" si="6"/>
        <v>3</v>
      </c>
      <c r="G41" s="84">
        <f t="shared" si="7"/>
        <v>3</v>
      </c>
      <c r="H41" s="84">
        <f t="shared" si="46"/>
        <v>0.8284652150823153</v>
      </c>
      <c r="I41" s="93"/>
      <c r="K41" s="93" t="s">
        <v>388</v>
      </c>
      <c r="L41"/>
      <c r="M41" s="12"/>
      <c r="N41" s="121">
        <f>'Infection Monkey'!$P34</f>
        <v>3</v>
      </c>
      <c r="O41" s="93">
        <f t="shared" si="47"/>
        <v>3.0042796005706132</v>
      </c>
      <c r="P41" s="86">
        <f>INDEX('UmfrageWerte berechnung'!$A:$Z, MATCH(L$3, 'UmfrageWerte berechnung'!$A:$A, 0), MATCH($K41, 'UmfrageWerte berechnung'!$1:$1, 0))</f>
        <v>1.125</v>
      </c>
      <c r="Q41" s="84">
        <f t="shared" si="48"/>
        <v>3.796875</v>
      </c>
      <c r="R41" s="84">
        <f t="shared" si="49"/>
        <v>3.375</v>
      </c>
      <c r="S41" s="84">
        <f t="shared" si="50"/>
        <v>1.0014265335235377</v>
      </c>
      <c r="V41" s="12"/>
      <c r="W41" s="121">
        <f>'Infection Monkey'!$P34</f>
        <v>3</v>
      </c>
      <c r="X41" s="93">
        <f t="shared" si="51"/>
        <v>2.8088642659279799</v>
      </c>
      <c r="Y41" s="86">
        <f>INDEX('UmfrageWerte berechnung'!$A:$Z, MATCH(U$3, 'UmfrageWerte berechnung'!$A:$A, 0), MATCH($K41, 'UmfrageWerte berechnung'!$1:$1, 0))</f>
        <v>1.0833333333333333</v>
      </c>
      <c r="Z41" s="84">
        <f t="shared" si="52"/>
        <v>3.520833333333333</v>
      </c>
      <c r="AA41" s="84">
        <f t="shared" si="53"/>
        <v>3.25</v>
      </c>
      <c r="AB41" s="84">
        <f t="shared" si="54"/>
        <v>0.93628808864265989</v>
      </c>
      <c r="AE41" s="12"/>
      <c r="AF41" s="121">
        <f>'Infection Monkey'!$P34</f>
        <v>3</v>
      </c>
      <c r="AG41" s="93">
        <f t="shared" si="55"/>
        <v>2.5429024224586829</v>
      </c>
      <c r="AH41" s="86">
        <f>INDEX('UmfrageWerte berechnung'!$A:$Z, MATCH(AD$3, 'UmfrageWerte berechnung'!$A:$A, 0), MATCH($K41, 'UmfrageWerte berechnung'!$1:$1, 0))</f>
        <v>1</v>
      </c>
      <c r="AI41" s="84">
        <f t="shared" si="56"/>
        <v>3</v>
      </c>
      <c r="AJ41" s="84">
        <f t="shared" si="57"/>
        <v>3</v>
      </c>
      <c r="AK41" s="84">
        <f t="shared" si="58"/>
        <v>0.84763414081956101</v>
      </c>
      <c r="AL41" s="66"/>
      <c r="AN41" s="12"/>
      <c r="AO41" s="121">
        <f>'Infection Monkey'!$P34</f>
        <v>3</v>
      </c>
      <c r="AP41" s="93">
        <f t="shared" si="59"/>
        <v>2.2316076294277929</v>
      </c>
      <c r="AQ41" s="86">
        <f>INDEX('UmfrageWerte berechnung'!$A:$Z, MATCH(AM$3, 'UmfrageWerte berechnung'!$A:$A, 0), MATCH($K41, 'UmfrageWerte berechnung'!$1:$1, 0))</f>
        <v>0.875</v>
      </c>
      <c r="AR41" s="84">
        <f t="shared" si="60"/>
        <v>2.296875</v>
      </c>
      <c r="AS41" s="84">
        <f t="shared" si="61"/>
        <v>2.625</v>
      </c>
      <c r="AT41" s="84">
        <f t="shared" si="62"/>
        <v>0.7438692098092643</v>
      </c>
    </row>
    <row r="42" spans="2:46">
      <c r="B42" s="22"/>
      <c r="C42" s="121">
        <f>'Infection Monkey'!$P35</f>
        <v>0</v>
      </c>
      <c r="D42" s="93">
        <f t="shared" si="5"/>
        <v>0</v>
      </c>
      <c r="E42" s="86">
        <f>INDEX('UmfrageWerte berechnung'!$A:$Z, MATCH(A$3, 'UmfrageWerte berechnung'!$A:$A, 0), MATCH($K42, 'UmfrageWerte berechnung'!$1:$1, 0))</f>
        <v>0.65</v>
      </c>
      <c r="F42" s="84">
        <f t="shared" si="6"/>
        <v>0</v>
      </c>
      <c r="G42" s="84">
        <f t="shared" si="7"/>
        <v>0</v>
      </c>
      <c r="H42" s="84">
        <f t="shared" si="46"/>
        <v>0.53850238980350495</v>
      </c>
      <c r="I42" s="93"/>
      <c r="K42" s="93" t="s">
        <v>235</v>
      </c>
      <c r="L42"/>
      <c r="M42" s="22"/>
      <c r="N42" s="121">
        <f>'Infection Monkey'!$P35</f>
        <v>0</v>
      </c>
      <c r="O42" s="93">
        <f t="shared" si="47"/>
        <v>0</v>
      </c>
      <c r="P42" s="86">
        <f>INDEX('UmfrageWerte berechnung'!$A:$Z, MATCH(L$3, 'UmfrageWerte berechnung'!$A:$A, 0), MATCH($K42, 'UmfrageWerte berechnung'!$1:$1, 0))</f>
        <v>0.625</v>
      </c>
      <c r="Q42" s="84">
        <f t="shared" si="48"/>
        <v>0</v>
      </c>
      <c r="R42" s="84">
        <f t="shared" si="49"/>
        <v>0</v>
      </c>
      <c r="S42" s="84">
        <f t="shared" si="50"/>
        <v>0.55634807417974319</v>
      </c>
      <c r="V42" s="22"/>
      <c r="W42" s="121">
        <f>'Infection Monkey'!$P35</f>
        <v>0</v>
      </c>
      <c r="X42" s="93">
        <f t="shared" si="51"/>
        <v>0</v>
      </c>
      <c r="Y42" s="86">
        <f>INDEX('UmfrageWerte berechnung'!$A:$Z, MATCH(U$3, 'UmfrageWerte berechnung'!$A:$A, 0), MATCH($K42, 'UmfrageWerte berechnung'!$1:$1, 0))</f>
        <v>0.58333333333333337</v>
      </c>
      <c r="Z42" s="84">
        <f t="shared" si="52"/>
        <v>0</v>
      </c>
      <c r="AA42" s="84">
        <f t="shared" si="53"/>
        <v>0</v>
      </c>
      <c r="AB42" s="84">
        <f t="shared" si="54"/>
        <v>0.50415512465374002</v>
      </c>
      <c r="AE42" s="22"/>
      <c r="AF42" s="121">
        <f>'Infection Monkey'!$P35</f>
        <v>0</v>
      </c>
      <c r="AG42" s="93">
        <f t="shared" si="55"/>
        <v>0</v>
      </c>
      <c r="AH42" s="86">
        <f>INDEX('UmfrageWerte berechnung'!$A:$Z, MATCH(AD$3, 'UmfrageWerte berechnung'!$A:$A, 0), MATCH($K42, 'UmfrageWerte berechnung'!$1:$1, 0))</f>
        <v>0.5</v>
      </c>
      <c r="AI42" s="84">
        <f t="shared" si="56"/>
        <v>0</v>
      </c>
      <c r="AJ42" s="84">
        <f t="shared" si="57"/>
        <v>0</v>
      </c>
      <c r="AK42" s="84">
        <f t="shared" si="58"/>
        <v>0.42381707040978051</v>
      </c>
      <c r="AL42" s="66"/>
      <c r="AN42" s="22"/>
      <c r="AO42" s="121">
        <f>'Infection Monkey'!$P35</f>
        <v>0</v>
      </c>
      <c r="AP42" s="93">
        <f t="shared" si="59"/>
        <v>0</v>
      </c>
      <c r="AQ42" s="86">
        <f>INDEX('UmfrageWerte berechnung'!$A:$Z, MATCH(AM$3, 'UmfrageWerte berechnung'!$A:$A, 0), MATCH($K42, 'UmfrageWerte berechnung'!$1:$1, 0))</f>
        <v>0.5</v>
      </c>
      <c r="AR42" s="84">
        <f t="shared" si="60"/>
        <v>0</v>
      </c>
      <c r="AS42" s="84">
        <f t="shared" si="61"/>
        <v>0</v>
      </c>
      <c r="AT42" s="84">
        <f t="shared" si="62"/>
        <v>0.42506811989100818</v>
      </c>
    </row>
    <row r="43" spans="2:46">
      <c r="B43" s="21"/>
      <c r="C43" s="121">
        <f>'Infection Monkey'!$P36</f>
        <v>0</v>
      </c>
      <c r="D43" s="93">
        <f t="shared" si="5"/>
        <v>0</v>
      </c>
      <c r="E43" s="86">
        <f>INDEX('UmfrageWerte berechnung'!$A:$Z, MATCH(A$3, 'UmfrageWerte berechnung'!$A:$A, 0), MATCH($K43, 'UmfrageWerte berechnung'!$1:$1, 0))</f>
        <v>1.3</v>
      </c>
      <c r="F43" s="84">
        <f t="shared" si="6"/>
        <v>0</v>
      </c>
      <c r="G43" s="84">
        <f t="shared" si="7"/>
        <v>0</v>
      </c>
      <c r="H43" s="84">
        <f t="shared" si="46"/>
        <v>1.0770047796070099</v>
      </c>
      <c r="I43" s="93"/>
      <c r="K43" s="93" t="s">
        <v>234</v>
      </c>
      <c r="L43"/>
      <c r="M43" s="21"/>
      <c r="N43" s="121">
        <f>'Infection Monkey'!$P36</f>
        <v>0</v>
      </c>
      <c r="O43" s="93">
        <f t="shared" si="47"/>
        <v>0</v>
      </c>
      <c r="P43" s="86">
        <f>INDEX('UmfrageWerte berechnung'!$A:$Z, MATCH(L$3, 'UmfrageWerte berechnung'!$A:$A, 0), MATCH($K43, 'UmfrageWerte berechnung'!$1:$1, 0))</f>
        <v>1.0625</v>
      </c>
      <c r="Q43" s="84">
        <f t="shared" si="48"/>
        <v>0</v>
      </c>
      <c r="R43" s="84">
        <f t="shared" si="49"/>
        <v>0</v>
      </c>
      <c r="S43" s="84">
        <f t="shared" si="50"/>
        <v>0.9457917261055635</v>
      </c>
      <c r="V43" s="21"/>
      <c r="W43" s="121">
        <f>'Infection Monkey'!$P36</f>
        <v>0</v>
      </c>
      <c r="X43" s="93">
        <f t="shared" si="51"/>
        <v>0</v>
      </c>
      <c r="Y43" s="86">
        <f>INDEX('UmfrageWerte berechnung'!$A:$Z, MATCH(U$3, 'UmfrageWerte berechnung'!$A:$A, 0), MATCH($K43, 'UmfrageWerte berechnung'!$1:$1, 0))</f>
        <v>1.1666666666666667</v>
      </c>
      <c r="Z43" s="84">
        <f t="shared" si="52"/>
        <v>0</v>
      </c>
      <c r="AA43" s="84">
        <f t="shared" si="53"/>
        <v>0</v>
      </c>
      <c r="AB43" s="84">
        <f t="shared" si="54"/>
        <v>1.00831024930748</v>
      </c>
      <c r="AE43" s="21"/>
      <c r="AF43" s="121">
        <f>'Infection Monkey'!$P36</f>
        <v>0</v>
      </c>
      <c r="AG43" s="93">
        <f t="shared" si="55"/>
        <v>0</v>
      </c>
      <c r="AH43" s="86">
        <f>INDEX('UmfrageWerte berechnung'!$A:$Z, MATCH(AD$3, 'UmfrageWerte berechnung'!$A:$A, 0), MATCH($K43, 'UmfrageWerte berechnung'!$1:$1, 0))</f>
        <v>1</v>
      </c>
      <c r="AI43" s="84">
        <f t="shared" si="56"/>
        <v>0</v>
      </c>
      <c r="AJ43" s="84">
        <f t="shared" si="57"/>
        <v>0</v>
      </c>
      <c r="AK43" s="84">
        <f t="shared" si="58"/>
        <v>0.84763414081956101</v>
      </c>
      <c r="AL43" s="66"/>
      <c r="AN43" s="21"/>
      <c r="AO43" s="121">
        <f>'Infection Monkey'!$P36</f>
        <v>0</v>
      </c>
      <c r="AP43" s="93">
        <f t="shared" si="59"/>
        <v>0</v>
      </c>
      <c r="AQ43" s="86">
        <f>INDEX('UmfrageWerte berechnung'!$A:$Z, MATCH(AM$3, 'UmfrageWerte berechnung'!$A:$A, 0), MATCH($K43, 'UmfrageWerte berechnung'!$1:$1, 0))</f>
        <v>1.3125</v>
      </c>
      <c r="AR43" s="84">
        <f t="shared" si="60"/>
        <v>0</v>
      </c>
      <c r="AS43" s="84">
        <f t="shared" si="61"/>
        <v>0</v>
      </c>
      <c r="AT43" s="84">
        <f t="shared" si="62"/>
        <v>1.1158038147138964</v>
      </c>
    </row>
    <row r="44" spans="2:46">
      <c r="B44" s="21"/>
      <c r="C44" s="121">
        <f>'Infection Monkey'!$P37</f>
        <v>3</v>
      </c>
      <c r="D44" s="93">
        <f t="shared" si="5"/>
        <v>3.23101433882103</v>
      </c>
      <c r="E44" s="86">
        <f>INDEX('UmfrageWerte berechnung'!$A:$Z, MATCH(A$3, 'UmfrageWerte berechnung'!$A:$A, 0), MATCH($K44, 'UmfrageWerte berechnung'!$1:$1, 0))</f>
        <v>1.3</v>
      </c>
      <c r="F44" s="84">
        <f t="shared" si="6"/>
        <v>5.07</v>
      </c>
      <c r="G44" s="84">
        <f t="shared" si="7"/>
        <v>3.9000000000000004</v>
      </c>
      <c r="H44" s="84">
        <f t="shared" si="46"/>
        <v>1.0770047796070099</v>
      </c>
      <c r="I44" s="93"/>
      <c r="K44" s="93" t="s">
        <v>234</v>
      </c>
      <c r="L44"/>
      <c r="M44" s="21"/>
      <c r="N44" s="121">
        <f>'Infection Monkey'!$P37</f>
        <v>3</v>
      </c>
      <c r="O44" s="93">
        <f t="shared" si="47"/>
        <v>2.8373751783166905</v>
      </c>
      <c r="P44" s="86">
        <f>INDEX('UmfrageWerte berechnung'!$A:$Z, MATCH(L$3, 'UmfrageWerte berechnung'!$A:$A, 0), MATCH($K44, 'UmfrageWerte berechnung'!$1:$1, 0))</f>
        <v>1.0625</v>
      </c>
      <c r="Q44" s="84">
        <f t="shared" si="48"/>
        <v>3.38671875</v>
      </c>
      <c r="R44" s="84">
        <f t="shared" si="49"/>
        <v>3.1875</v>
      </c>
      <c r="S44" s="84">
        <f t="shared" si="50"/>
        <v>0.9457917261055635</v>
      </c>
      <c r="V44" s="21"/>
      <c r="W44" s="121">
        <f>'Infection Monkey'!$P37</f>
        <v>3</v>
      </c>
      <c r="X44" s="93">
        <f t="shared" si="51"/>
        <v>3.0249307479224399</v>
      </c>
      <c r="Y44" s="86">
        <f>INDEX('UmfrageWerte berechnung'!$A:$Z, MATCH(U$3, 'UmfrageWerte berechnung'!$A:$A, 0), MATCH($K44, 'UmfrageWerte berechnung'!$1:$1, 0))</f>
        <v>1.1666666666666667</v>
      </c>
      <c r="Z44" s="84">
        <f t="shared" si="52"/>
        <v>4.0833333333333339</v>
      </c>
      <c r="AA44" s="84">
        <f t="shared" si="53"/>
        <v>3.5</v>
      </c>
      <c r="AB44" s="84">
        <f t="shared" si="54"/>
        <v>1.00831024930748</v>
      </c>
      <c r="AE44" s="21"/>
      <c r="AF44" s="121">
        <f>'Infection Monkey'!$P37</f>
        <v>3</v>
      </c>
      <c r="AG44" s="93">
        <f t="shared" si="55"/>
        <v>2.5429024224586829</v>
      </c>
      <c r="AH44" s="86">
        <f>INDEX('UmfrageWerte berechnung'!$A:$Z, MATCH(AD$3, 'UmfrageWerte berechnung'!$A:$A, 0), MATCH($K44, 'UmfrageWerte berechnung'!$1:$1, 0))</f>
        <v>1</v>
      </c>
      <c r="AI44" s="84">
        <f t="shared" si="56"/>
        <v>3</v>
      </c>
      <c r="AJ44" s="84">
        <f t="shared" si="57"/>
        <v>3</v>
      </c>
      <c r="AK44" s="84">
        <f t="shared" si="58"/>
        <v>0.84763414081956101</v>
      </c>
      <c r="AL44" s="66"/>
      <c r="AN44" s="21"/>
      <c r="AO44" s="121">
        <f>'Infection Monkey'!$P37</f>
        <v>3</v>
      </c>
      <c r="AP44" s="93">
        <f t="shared" si="59"/>
        <v>3.3474114441416893</v>
      </c>
      <c r="AQ44" s="86">
        <f>INDEX('UmfrageWerte berechnung'!$A:$Z, MATCH(AM$3, 'UmfrageWerte berechnung'!$A:$A, 0), MATCH($K44, 'UmfrageWerte berechnung'!$1:$1, 0))</f>
        <v>1.3125</v>
      </c>
      <c r="AR44" s="84">
        <f t="shared" si="60"/>
        <v>5.16796875</v>
      </c>
      <c r="AS44" s="84">
        <f t="shared" si="61"/>
        <v>3.9375</v>
      </c>
      <c r="AT44" s="84">
        <f t="shared" si="62"/>
        <v>1.1158038147138964</v>
      </c>
    </row>
    <row r="45" spans="2:46">
      <c r="B45" s="21"/>
      <c r="C45" s="121">
        <f>'Infection Monkey'!$P38</f>
        <v>0</v>
      </c>
      <c r="D45" s="93">
        <f t="shared" si="5"/>
        <v>0</v>
      </c>
      <c r="E45" s="86">
        <f>INDEX('UmfrageWerte berechnung'!$A:$Z, MATCH(A$3, 'UmfrageWerte berechnung'!$A:$A, 0), MATCH($K45, 'UmfrageWerte berechnung'!$1:$1, 0))</f>
        <v>1.3</v>
      </c>
      <c r="F45" s="84">
        <f t="shared" si="6"/>
        <v>0</v>
      </c>
      <c r="G45" s="84">
        <f t="shared" si="7"/>
        <v>0</v>
      </c>
      <c r="H45" s="84">
        <f t="shared" si="46"/>
        <v>1.0770047796070099</v>
      </c>
      <c r="I45" s="93"/>
      <c r="K45" s="93" t="s">
        <v>234</v>
      </c>
      <c r="L45"/>
      <c r="M45" s="21"/>
      <c r="N45" s="121">
        <f>'Infection Monkey'!$P38</f>
        <v>0</v>
      </c>
      <c r="O45" s="93">
        <f t="shared" si="47"/>
        <v>0</v>
      </c>
      <c r="P45" s="86">
        <f>INDEX('UmfrageWerte berechnung'!$A:$Z, MATCH(L$3, 'UmfrageWerte berechnung'!$A:$A, 0), MATCH($K45, 'UmfrageWerte berechnung'!$1:$1, 0))</f>
        <v>1.0625</v>
      </c>
      <c r="Q45" s="84">
        <f t="shared" si="48"/>
        <v>0</v>
      </c>
      <c r="R45" s="84">
        <f t="shared" si="49"/>
        <v>0</v>
      </c>
      <c r="S45" s="84">
        <f t="shared" si="50"/>
        <v>0.9457917261055635</v>
      </c>
      <c r="V45" s="21"/>
      <c r="W45" s="121">
        <f>'Infection Monkey'!$P38</f>
        <v>0</v>
      </c>
      <c r="X45" s="93">
        <f t="shared" si="51"/>
        <v>0</v>
      </c>
      <c r="Y45" s="86">
        <f>INDEX('UmfrageWerte berechnung'!$A:$Z, MATCH(U$3, 'UmfrageWerte berechnung'!$A:$A, 0), MATCH($K45, 'UmfrageWerte berechnung'!$1:$1, 0))</f>
        <v>1.1666666666666667</v>
      </c>
      <c r="Z45" s="84">
        <f t="shared" si="52"/>
        <v>0</v>
      </c>
      <c r="AA45" s="84">
        <f t="shared" si="53"/>
        <v>0</v>
      </c>
      <c r="AB45" s="84">
        <f t="shared" si="54"/>
        <v>1.00831024930748</v>
      </c>
      <c r="AE45" s="21"/>
      <c r="AF45" s="121">
        <f>'Infection Monkey'!$P38</f>
        <v>0</v>
      </c>
      <c r="AG45" s="93">
        <f t="shared" si="55"/>
        <v>0</v>
      </c>
      <c r="AH45" s="86">
        <f>INDEX('UmfrageWerte berechnung'!$A:$Z, MATCH(AD$3, 'UmfrageWerte berechnung'!$A:$A, 0), MATCH($K45, 'UmfrageWerte berechnung'!$1:$1, 0))</f>
        <v>1</v>
      </c>
      <c r="AI45" s="84">
        <f t="shared" si="56"/>
        <v>0</v>
      </c>
      <c r="AJ45" s="84">
        <f t="shared" si="57"/>
        <v>0</v>
      </c>
      <c r="AK45" s="84">
        <f t="shared" si="58"/>
        <v>0.84763414081956101</v>
      </c>
      <c r="AL45" s="66"/>
      <c r="AN45" s="21"/>
      <c r="AO45" s="121">
        <f>'Infection Monkey'!$P38</f>
        <v>0</v>
      </c>
      <c r="AP45" s="93">
        <f t="shared" si="59"/>
        <v>0</v>
      </c>
      <c r="AQ45" s="86">
        <f>INDEX('UmfrageWerte berechnung'!$A:$Z, MATCH(AM$3, 'UmfrageWerte berechnung'!$A:$A, 0), MATCH($K45, 'UmfrageWerte berechnung'!$1:$1, 0))</f>
        <v>1.3125</v>
      </c>
      <c r="AR45" s="84">
        <f t="shared" si="60"/>
        <v>0</v>
      </c>
      <c r="AS45" s="84">
        <f t="shared" si="61"/>
        <v>0</v>
      </c>
      <c r="AT45" s="84">
        <f t="shared" si="62"/>
        <v>1.1158038147138964</v>
      </c>
    </row>
    <row r="46" spans="2:46">
      <c r="B46" s="22"/>
      <c r="C46" s="122">
        <f>'Infection Monkey'!$P39</f>
        <v>3</v>
      </c>
      <c r="D46" s="84">
        <f t="shared" si="5"/>
        <v>1.615507169410515</v>
      </c>
      <c r="E46" s="84">
        <f>INDEX('UmfrageWerte berechnung'!$A:$Z, MATCH(A$3, 'UmfrageWerte berechnung'!$A:$A, 0), MATCH($K46, 'UmfrageWerte berechnung'!$1:$1, 0))</f>
        <v>0.65</v>
      </c>
      <c r="F46" s="86">
        <f t="shared" si="6"/>
        <v>1.2675000000000001</v>
      </c>
      <c r="G46" s="84">
        <f t="shared" si="7"/>
        <v>1.9500000000000002</v>
      </c>
      <c r="H46" s="84">
        <f t="shared" si="46"/>
        <v>0.53850238980350495</v>
      </c>
      <c r="I46" s="93"/>
      <c r="K46" s="93" t="s">
        <v>235</v>
      </c>
      <c r="L46"/>
      <c r="M46" s="22"/>
      <c r="N46" s="122">
        <f>'Infection Monkey'!$P39</f>
        <v>3</v>
      </c>
      <c r="O46" s="84">
        <f t="shared" si="47"/>
        <v>1.6690442225392297</v>
      </c>
      <c r="P46" s="84">
        <f>INDEX('UmfrageWerte berechnung'!$A:$Z, MATCH(L$3, 'UmfrageWerte berechnung'!$A:$A, 0), MATCH($K46, 'UmfrageWerte berechnung'!$1:$1, 0))</f>
        <v>0.625</v>
      </c>
      <c r="Q46" s="86">
        <f t="shared" si="48"/>
        <v>1.171875</v>
      </c>
      <c r="R46" s="84">
        <f t="shared" si="49"/>
        <v>1.875</v>
      </c>
      <c r="S46" s="84">
        <f t="shared" si="50"/>
        <v>0.55634807417974319</v>
      </c>
      <c r="V46" s="22"/>
      <c r="W46" s="122">
        <f>'Infection Monkey'!$P39</f>
        <v>3</v>
      </c>
      <c r="X46" s="84">
        <f t="shared" si="51"/>
        <v>1.5124653739612199</v>
      </c>
      <c r="Y46" s="84">
        <f>INDEX('UmfrageWerte berechnung'!$A:$Z, MATCH(U$3, 'UmfrageWerte berechnung'!$A:$A, 0), MATCH($K46, 'UmfrageWerte berechnung'!$1:$1, 0))</f>
        <v>0.58333333333333337</v>
      </c>
      <c r="Z46" s="86">
        <f t="shared" si="52"/>
        <v>1.0208333333333335</v>
      </c>
      <c r="AA46" s="84">
        <f t="shared" si="53"/>
        <v>1.75</v>
      </c>
      <c r="AB46" s="84">
        <f t="shared" si="54"/>
        <v>0.50415512465374002</v>
      </c>
      <c r="AE46" s="22"/>
      <c r="AF46" s="122">
        <f>'Infection Monkey'!$P39</f>
        <v>3</v>
      </c>
      <c r="AG46" s="84">
        <f t="shared" si="55"/>
        <v>1.2714512112293415</v>
      </c>
      <c r="AH46" s="84">
        <f>INDEX('UmfrageWerte berechnung'!$A:$Z, MATCH(AD$3, 'UmfrageWerte berechnung'!$A:$A, 0), MATCH($K46, 'UmfrageWerte berechnung'!$1:$1, 0))</f>
        <v>0.5</v>
      </c>
      <c r="AI46" s="86">
        <f t="shared" si="56"/>
        <v>0.75</v>
      </c>
      <c r="AJ46" s="84">
        <f t="shared" si="57"/>
        <v>1.5</v>
      </c>
      <c r="AK46" s="84">
        <f t="shared" si="58"/>
        <v>0.42381707040978051</v>
      </c>
      <c r="AL46" s="66"/>
      <c r="AN46" s="22"/>
      <c r="AO46" s="122">
        <f>'Infection Monkey'!$P39</f>
        <v>3</v>
      </c>
      <c r="AP46" s="84">
        <f t="shared" si="59"/>
        <v>1.2752043596730245</v>
      </c>
      <c r="AQ46" s="84">
        <f>INDEX('UmfrageWerte berechnung'!$A:$Z, MATCH(AM$3, 'UmfrageWerte berechnung'!$A:$A, 0), MATCH($K46, 'UmfrageWerte berechnung'!$1:$1, 0))</f>
        <v>0.5</v>
      </c>
      <c r="AR46" s="86">
        <f t="shared" si="60"/>
        <v>0.75</v>
      </c>
      <c r="AS46" s="84">
        <f t="shared" si="61"/>
        <v>1.5</v>
      </c>
      <c r="AT46" s="84">
        <f t="shared" si="62"/>
        <v>0.42506811989100818</v>
      </c>
    </row>
    <row r="47" spans="2:46">
      <c r="B47" t="s">
        <v>475</v>
      </c>
      <c r="C47" s="77">
        <f t="shared" ref="C47:H47" si="63">SUM(C32:C46)</f>
        <v>26</v>
      </c>
      <c r="D47" s="69">
        <f t="shared" si="63"/>
        <v>24.563993627190655</v>
      </c>
      <c r="E47" s="90">
        <f t="shared" si="63"/>
        <v>17.05</v>
      </c>
      <c r="F47" s="90">
        <f t="shared" si="63"/>
        <v>34.9925</v>
      </c>
      <c r="G47" s="85">
        <f t="shared" si="63"/>
        <v>29.650000000000002</v>
      </c>
      <c r="H47" s="85">
        <f t="shared" si="63"/>
        <v>14.125331917153479</v>
      </c>
      <c r="I47" s="93"/>
      <c r="K47" s="93">
        <v>0</v>
      </c>
      <c r="L47"/>
      <c r="M47" t="s">
        <v>475</v>
      </c>
      <c r="N47" s="77">
        <f t="shared" ref="N47:S47" si="64">SUM(N32:N46)</f>
        <v>26</v>
      </c>
      <c r="O47" s="69">
        <f t="shared" si="64"/>
        <v>25.425106990014267</v>
      </c>
      <c r="P47" s="90">
        <f t="shared" si="64"/>
        <v>16.3125</v>
      </c>
      <c r="Q47" s="90">
        <f t="shared" si="64"/>
        <v>32.33984375</v>
      </c>
      <c r="R47" s="85">
        <f t="shared" si="64"/>
        <v>28.5625</v>
      </c>
      <c r="S47" s="85">
        <f t="shared" si="64"/>
        <v>14.520684736091296</v>
      </c>
      <c r="V47" t="s">
        <v>475</v>
      </c>
      <c r="W47" s="77">
        <f t="shared" ref="W47:AB47" si="65">SUM(W32:W46)</f>
        <v>26</v>
      </c>
      <c r="X47" s="69">
        <f t="shared" si="65"/>
        <v>24.271468144044341</v>
      </c>
      <c r="Y47" s="90">
        <f t="shared" si="65"/>
        <v>16.083333333333336</v>
      </c>
      <c r="Z47" s="90">
        <f t="shared" si="65"/>
        <v>31.201388888888889</v>
      </c>
      <c r="AA47" s="85">
        <f t="shared" si="65"/>
        <v>28.083333333333336</v>
      </c>
      <c r="AB47" s="85">
        <f t="shared" si="65"/>
        <v>13.90027700831026</v>
      </c>
      <c r="AE47" t="s">
        <v>475</v>
      </c>
      <c r="AF47" s="77">
        <f t="shared" ref="AF47:AK47" si="66">SUM(AF32:AF46)</f>
        <v>26</v>
      </c>
      <c r="AG47" s="69">
        <f t="shared" si="66"/>
        <v>24.051618745755036</v>
      </c>
      <c r="AH47" s="90">
        <f t="shared" si="66"/>
        <v>15.875</v>
      </c>
      <c r="AI47" s="90">
        <f t="shared" si="66"/>
        <v>32.609375</v>
      </c>
      <c r="AJ47" s="85">
        <f t="shared" si="66"/>
        <v>28.375</v>
      </c>
      <c r="AK47" s="85">
        <f t="shared" si="66"/>
        <v>13.456191985510534</v>
      </c>
      <c r="AL47" s="66"/>
      <c r="AN47" t="s">
        <v>475</v>
      </c>
      <c r="AO47" s="77">
        <f t="shared" ref="AO47:AT47" si="67">SUM(AO32:AO46)</f>
        <v>26</v>
      </c>
      <c r="AP47" s="69">
        <f t="shared" si="67"/>
        <v>23.378746594005445</v>
      </c>
      <c r="AQ47" s="90">
        <f t="shared" si="67"/>
        <v>15.9375</v>
      </c>
      <c r="AR47" s="90">
        <f t="shared" si="67"/>
        <v>30.7109375</v>
      </c>
      <c r="AS47" s="85">
        <f t="shared" si="67"/>
        <v>27.5</v>
      </c>
      <c r="AT47" s="85">
        <f t="shared" si="67"/>
        <v>13.549046321525882</v>
      </c>
    </row>
    <row r="48" spans="2:46">
      <c r="B48" t="s">
        <v>476</v>
      </c>
      <c r="C48" s="57">
        <v>42</v>
      </c>
      <c r="D48" s="89"/>
      <c r="E48" s="96">
        <f>COUNT(E32:E46)*5</f>
        <v>75</v>
      </c>
      <c r="F48" s="89">
        <f>C48*5^2</f>
        <v>1050</v>
      </c>
      <c r="G48" s="87">
        <f>C48*1.5</f>
        <v>63</v>
      </c>
      <c r="H48" s="87"/>
      <c r="I48" s="93"/>
      <c r="K48" s="93">
        <v>0</v>
      </c>
      <c r="L48"/>
      <c r="M48" t="s">
        <v>476</v>
      </c>
      <c r="N48" s="57">
        <v>42</v>
      </c>
      <c r="O48" s="89"/>
      <c r="P48" s="96">
        <f>COUNT(P32:P46)*5</f>
        <v>75</v>
      </c>
      <c r="Q48" s="89">
        <f>N48*5^2</f>
        <v>1050</v>
      </c>
      <c r="R48" s="87">
        <f>N48*1.5</f>
        <v>63</v>
      </c>
      <c r="S48" s="87"/>
      <c r="V48" t="s">
        <v>476</v>
      </c>
      <c r="W48" s="57">
        <v>42</v>
      </c>
      <c r="X48" s="89"/>
      <c r="Y48" s="96">
        <f>COUNT(Y32:Y46)*5</f>
        <v>75</v>
      </c>
      <c r="Z48" s="89">
        <f>W48*5^2</f>
        <v>1050</v>
      </c>
      <c r="AA48" s="87">
        <f>W48*1.5</f>
        <v>63</v>
      </c>
      <c r="AB48" s="87"/>
      <c r="AE48" t="s">
        <v>476</v>
      </c>
      <c r="AF48" s="57">
        <v>42</v>
      </c>
      <c r="AG48" s="89"/>
      <c r="AH48" s="96">
        <f>COUNT(AH32:AH46)*5</f>
        <v>75</v>
      </c>
      <c r="AI48" s="89">
        <f>AF48*5^2</f>
        <v>1050</v>
      </c>
      <c r="AJ48" s="87">
        <f>AF48*1.5</f>
        <v>63</v>
      </c>
      <c r="AK48" s="87"/>
      <c r="AL48" s="57"/>
      <c r="AN48" t="s">
        <v>476</v>
      </c>
      <c r="AO48" s="57">
        <v>42</v>
      </c>
      <c r="AP48" s="89"/>
      <c r="AQ48" s="96">
        <f>COUNT(AQ32:AQ46)*5</f>
        <v>75</v>
      </c>
      <c r="AR48" s="89">
        <f>AO48*5^2</f>
        <v>1050</v>
      </c>
      <c r="AS48" s="87">
        <f>AO48*1.5</f>
        <v>63</v>
      </c>
      <c r="AT48" s="87"/>
    </row>
    <row r="49" spans="1:46">
      <c r="C49" s="91"/>
      <c r="D49" s="86"/>
      <c r="H49" s="84"/>
      <c r="I49" s="93"/>
      <c r="K49" s="93">
        <v>0</v>
      </c>
      <c r="L49"/>
      <c r="N49" s="91"/>
      <c r="O49" s="86"/>
      <c r="P49" s="93"/>
      <c r="Q49" s="86"/>
      <c r="R49" s="84"/>
      <c r="S49" s="84"/>
      <c r="W49" s="91"/>
      <c r="X49" s="86"/>
      <c r="Y49" s="93"/>
      <c r="Z49" s="86"/>
      <c r="AA49" s="84"/>
      <c r="AB49" s="84"/>
      <c r="AF49" s="91"/>
      <c r="AG49" s="86"/>
      <c r="AH49" s="93"/>
      <c r="AI49" s="86"/>
      <c r="AJ49" s="84"/>
      <c r="AK49" s="84"/>
      <c r="AL49" s="57"/>
      <c r="AO49" s="91"/>
      <c r="AP49" s="86"/>
      <c r="AQ49" s="93"/>
      <c r="AR49" s="86"/>
      <c r="AS49" s="84"/>
      <c r="AT49" s="84"/>
    </row>
    <row r="50" spans="1:46">
      <c r="C50" s="57"/>
      <c r="D50" s="86"/>
      <c r="H50" s="84"/>
      <c r="I50" s="93"/>
      <c r="K50" s="93">
        <v>0</v>
      </c>
      <c r="L50"/>
      <c r="N50" s="57"/>
      <c r="O50" s="86"/>
      <c r="P50" s="93"/>
      <c r="Q50" s="86"/>
      <c r="R50" s="84"/>
      <c r="S50" s="84"/>
      <c r="W50" s="57"/>
      <c r="X50" s="86"/>
      <c r="Y50" s="93"/>
      <c r="Z50" s="86"/>
      <c r="AA50" s="84"/>
      <c r="AB50" s="84"/>
      <c r="AF50" s="57"/>
      <c r="AG50" s="86"/>
      <c r="AH50" s="93"/>
      <c r="AI50" s="86"/>
      <c r="AJ50" s="84"/>
      <c r="AK50" s="84"/>
      <c r="AL50" s="57"/>
      <c r="AO50" s="57"/>
      <c r="AP50" s="86"/>
      <c r="AQ50" s="93"/>
      <c r="AR50" s="86"/>
      <c r="AS50" s="84"/>
      <c r="AT50" s="84"/>
    </row>
    <row r="51" spans="1:46">
      <c r="C51" s="57"/>
      <c r="D51" s="86"/>
      <c r="H51" s="84"/>
      <c r="I51" s="93"/>
      <c r="K51" s="93">
        <v>0</v>
      </c>
      <c r="L51"/>
      <c r="N51" s="57"/>
      <c r="O51" s="86"/>
      <c r="P51" s="93"/>
      <c r="Q51" s="86"/>
      <c r="R51" s="84"/>
      <c r="S51" s="84"/>
      <c r="W51" s="57"/>
      <c r="X51" s="86"/>
      <c r="Y51" s="93"/>
      <c r="Z51" s="86"/>
      <c r="AA51" s="84"/>
      <c r="AB51" s="84"/>
      <c r="AF51" s="57"/>
      <c r="AG51" s="86"/>
      <c r="AH51" s="93"/>
      <c r="AI51" s="86"/>
      <c r="AJ51" s="84"/>
      <c r="AK51" s="84"/>
      <c r="AL51" s="57"/>
      <c r="AO51" s="57"/>
      <c r="AP51" s="86"/>
      <c r="AQ51" s="93"/>
      <c r="AR51" s="86"/>
      <c r="AS51" s="84"/>
      <c r="AT51" s="84"/>
    </row>
    <row r="52" spans="1:46" ht="21">
      <c r="A52" s="19" t="s">
        <v>66</v>
      </c>
      <c r="B52" s="16"/>
      <c r="C52" s="120">
        <f>'Infection Monkey'!$P42</f>
        <v>3</v>
      </c>
      <c r="D52" s="85">
        <f t="shared" si="5"/>
        <v>3.23101433882103</v>
      </c>
      <c r="E52" s="85">
        <f>INDEX('UmfrageWerte berechnung'!$A:$Z, MATCH(A$3, 'UmfrageWerte berechnung'!$A:$A, 0), MATCH($K52, 'UmfrageWerte berechnung'!$1:$1, 0))</f>
        <v>1.3</v>
      </c>
      <c r="F52" s="90">
        <f t="shared" si="6"/>
        <v>5.07</v>
      </c>
      <c r="G52" s="85">
        <f t="shared" si="7"/>
        <v>3.9000000000000004</v>
      </c>
      <c r="H52" s="85">
        <f t="shared" ref="H52:H70" si="68">E52/(H$120/H$119)</f>
        <v>1.0770047796070099</v>
      </c>
      <c r="I52" s="93"/>
      <c r="K52" s="93" t="s">
        <v>236</v>
      </c>
      <c r="L52" s="19" t="s">
        <v>66</v>
      </c>
      <c r="M52" s="16"/>
      <c r="N52" s="120">
        <f>'Infection Monkey'!$P42</f>
        <v>3</v>
      </c>
      <c r="O52" s="85">
        <f t="shared" ref="O52:O60" si="69">S52*N52</f>
        <v>3.5049928673323825</v>
      </c>
      <c r="P52" s="85">
        <f>INDEX('UmfrageWerte berechnung'!$A:$Z, MATCH(L$3, 'UmfrageWerte berechnung'!$A:$A, 0), MATCH($K52, 'UmfrageWerte berechnung'!$1:$1, 0))</f>
        <v>1.3125</v>
      </c>
      <c r="Q52" s="90">
        <f t="shared" ref="Q52:Q70" si="70">(P52^2)*N52</f>
        <v>5.16796875</v>
      </c>
      <c r="R52" s="85">
        <f t="shared" ref="R52:R70" si="71">P52*N52</f>
        <v>3.9375</v>
      </c>
      <c r="S52" s="85">
        <f t="shared" ref="S52:S70" si="72">P52/(S$120/S$119)</f>
        <v>1.1683309557774608</v>
      </c>
      <c r="T52" s="19"/>
      <c r="U52" s="19" t="s">
        <v>66</v>
      </c>
      <c r="V52" s="16"/>
      <c r="W52" s="120">
        <f>'Infection Monkey'!$P42</f>
        <v>3</v>
      </c>
      <c r="X52" s="85">
        <f t="shared" ref="X52:X60" si="73">AB52*W52</f>
        <v>3.4570637119113599</v>
      </c>
      <c r="Y52" s="85">
        <f>INDEX('UmfrageWerte berechnung'!$A:$Z, MATCH(U$3, 'UmfrageWerte berechnung'!$A:$A, 0), MATCH($K52, 'UmfrageWerte berechnung'!$1:$1, 0))</f>
        <v>1.3333333333333333</v>
      </c>
      <c r="Z52" s="90">
        <f t="shared" ref="Z52:Z70" si="74">(Y52^2)*W52</f>
        <v>5.333333333333333</v>
      </c>
      <c r="AA52" s="85">
        <f t="shared" ref="AA52:AA70" si="75">Y52*W52</f>
        <v>4</v>
      </c>
      <c r="AB52" s="85">
        <f t="shared" ref="AB52:AB70" si="76">Y52/(AB$120/AB$119)</f>
        <v>1.1523545706371199</v>
      </c>
      <c r="AD52" s="19" t="s">
        <v>66</v>
      </c>
      <c r="AE52" s="16"/>
      <c r="AF52" s="120">
        <f>'Infection Monkey'!$P42</f>
        <v>3</v>
      </c>
      <c r="AG52" s="85">
        <f t="shared" ref="AG52:AG60" si="77">AK52*AF52</f>
        <v>3.8143536336880244</v>
      </c>
      <c r="AH52" s="85">
        <f>INDEX('UmfrageWerte berechnung'!$A:$Z, MATCH(AD$3, 'UmfrageWerte berechnung'!$A:$A, 0), MATCH($K52, 'UmfrageWerte berechnung'!$1:$1, 0))</f>
        <v>1.5</v>
      </c>
      <c r="AI52" s="90">
        <f t="shared" ref="AI52:AI70" si="78">(AH52^2)*AF52</f>
        <v>6.75</v>
      </c>
      <c r="AJ52" s="85">
        <f t="shared" ref="AJ52:AJ70" si="79">AH52*AF52</f>
        <v>4.5</v>
      </c>
      <c r="AK52" s="85">
        <f t="shared" ref="AK52:AK70" si="80">AH52/(AK$120/AK$119)</f>
        <v>1.2714512112293415</v>
      </c>
      <c r="AL52" s="66"/>
      <c r="AM52" s="19" t="s">
        <v>66</v>
      </c>
      <c r="AN52" s="16"/>
      <c r="AO52" s="120">
        <f>'Infection Monkey'!$P42</f>
        <v>3</v>
      </c>
      <c r="AP52" s="85">
        <f t="shared" ref="AP52:AP60" si="81">AT52*AO52</f>
        <v>3.3474114441416893</v>
      </c>
      <c r="AQ52" s="85">
        <f>INDEX('UmfrageWerte berechnung'!$A:$Z, MATCH(AM$3, 'UmfrageWerte berechnung'!$A:$A, 0), MATCH($K52, 'UmfrageWerte berechnung'!$1:$1, 0))</f>
        <v>1.3125</v>
      </c>
      <c r="AR52" s="90">
        <f t="shared" ref="AR52:AR70" si="82">(AQ52^2)*AO52</f>
        <v>5.16796875</v>
      </c>
      <c r="AS52" s="85">
        <f t="shared" ref="AS52:AS70" si="83">AQ52*AO52</f>
        <v>3.9375</v>
      </c>
      <c r="AT52" s="85">
        <f t="shared" ref="AT52:AT70" si="84">AQ52/(AT$120/AT$119)</f>
        <v>1.1158038147138964</v>
      </c>
    </row>
    <row r="53" spans="1:46">
      <c r="B53" s="10"/>
      <c r="C53" s="121">
        <f>'Infection Monkey'!$P43</f>
        <v>0</v>
      </c>
      <c r="D53" s="93">
        <f t="shared" si="5"/>
        <v>0</v>
      </c>
      <c r="E53" s="86">
        <f>INDEX('UmfrageWerte berechnung'!$A:$Z, MATCH(A$3, 'UmfrageWerte berechnung'!$A:$A, 0), MATCH($K53, 'UmfrageWerte berechnung'!$1:$1, 0))</f>
        <v>1.3</v>
      </c>
      <c r="F53" s="84">
        <f t="shared" si="6"/>
        <v>0</v>
      </c>
      <c r="G53" s="84">
        <f t="shared" si="7"/>
        <v>0</v>
      </c>
      <c r="H53" s="84">
        <f t="shared" si="68"/>
        <v>1.0770047796070099</v>
      </c>
      <c r="I53" s="93"/>
      <c r="K53" s="93" t="s">
        <v>236</v>
      </c>
      <c r="L53"/>
      <c r="M53" s="10"/>
      <c r="N53" s="121">
        <f>'Infection Monkey'!$P43</f>
        <v>0</v>
      </c>
      <c r="O53" s="93">
        <f t="shared" si="69"/>
        <v>0</v>
      </c>
      <c r="P53" s="86">
        <f>INDEX('UmfrageWerte berechnung'!$A:$Z, MATCH(L$3, 'UmfrageWerte berechnung'!$A:$A, 0), MATCH($K53, 'UmfrageWerte berechnung'!$1:$1, 0))</f>
        <v>1.3125</v>
      </c>
      <c r="Q53" s="84">
        <f t="shared" si="70"/>
        <v>0</v>
      </c>
      <c r="R53" s="84">
        <f t="shared" si="71"/>
        <v>0</v>
      </c>
      <c r="S53" s="84">
        <f t="shared" si="72"/>
        <v>1.1683309557774608</v>
      </c>
      <c r="V53" s="10"/>
      <c r="W53" s="121">
        <f>'Infection Monkey'!$P43</f>
        <v>0</v>
      </c>
      <c r="X53" s="93">
        <f t="shared" si="73"/>
        <v>0</v>
      </c>
      <c r="Y53" s="86">
        <f>INDEX('UmfrageWerte berechnung'!$A:$Z, MATCH(U$3, 'UmfrageWerte berechnung'!$A:$A, 0), MATCH($K53, 'UmfrageWerte berechnung'!$1:$1, 0))</f>
        <v>1.3333333333333333</v>
      </c>
      <c r="Z53" s="84">
        <f t="shared" si="74"/>
        <v>0</v>
      </c>
      <c r="AA53" s="84">
        <f t="shared" si="75"/>
        <v>0</v>
      </c>
      <c r="AB53" s="84">
        <f t="shared" si="76"/>
        <v>1.1523545706371199</v>
      </c>
      <c r="AE53" s="10"/>
      <c r="AF53" s="121">
        <f>'Infection Monkey'!$P43</f>
        <v>0</v>
      </c>
      <c r="AG53" s="93">
        <f t="shared" si="77"/>
        <v>0</v>
      </c>
      <c r="AH53" s="86">
        <f>INDEX('UmfrageWerte berechnung'!$A:$Z, MATCH(AD$3, 'UmfrageWerte berechnung'!$A:$A, 0), MATCH($K53, 'UmfrageWerte berechnung'!$1:$1, 0))</f>
        <v>1.5</v>
      </c>
      <c r="AI53" s="84">
        <f t="shared" si="78"/>
        <v>0</v>
      </c>
      <c r="AJ53" s="84">
        <f t="shared" si="79"/>
        <v>0</v>
      </c>
      <c r="AK53" s="84">
        <f t="shared" si="80"/>
        <v>1.2714512112293415</v>
      </c>
      <c r="AL53" s="66"/>
      <c r="AN53" s="10"/>
      <c r="AO53" s="121">
        <f>'Infection Monkey'!$P43</f>
        <v>0</v>
      </c>
      <c r="AP53" s="93">
        <f t="shared" si="81"/>
        <v>0</v>
      </c>
      <c r="AQ53" s="86">
        <f>INDEX('UmfrageWerte berechnung'!$A:$Z, MATCH(AM$3, 'UmfrageWerte berechnung'!$A:$A, 0), MATCH($K53, 'UmfrageWerte berechnung'!$1:$1, 0))</f>
        <v>1.3125</v>
      </c>
      <c r="AR53" s="84">
        <f t="shared" si="82"/>
        <v>0</v>
      </c>
      <c r="AS53" s="84">
        <f t="shared" si="83"/>
        <v>0</v>
      </c>
      <c r="AT53" s="84">
        <f t="shared" si="84"/>
        <v>1.1158038147138964</v>
      </c>
    </row>
    <row r="54" spans="1:46">
      <c r="B54" s="10"/>
      <c r="C54" s="121">
        <f>'Infection Monkey'!$P44</f>
        <v>3</v>
      </c>
      <c r="D54" s="93">
        <f t="shared" si="5"/>
        <v>3.23101433882103</v>
      </c>
      <c r="E54" s="86">
        <f>INDEX('UmfrageWerte berechnung'!$A:$Z, MATCH(A$3, 'UmfrageWerte berechnung'!$A:$A, 0), MATCH($K54, 'UmfrageWerte berechnung'!$1:$1, 0))</f>
        <v>1.3</v>
      </c>
      <c r="F54" s="84">
        <f t="shared" si="6"/>
        <v>5.07</v>
      </c>
      <c r="G54" s="84">
        <f t="shared" si="7"/>
        <v>3.9000000000000004</v>
      </c>
      <c r="H54" s="84">
        <f t="shared" si="68"/>
        <v>1.0770047796070099</v>
      </c>
      <c r="I54" s="93"/>
      <c r="K54" s="93" t="s">
        <v>236</v>
      </c>
      <c r="L54"/>
      <c r="M54" s="10"/>
      <c r="N54" s="121">
        <f>'Infection Monkey'!$P44</f>
        <v>3</v>
      </c>
      <c r="O54" s="93">
        <f t="shared" si="69"/>
        <v>3.5049928673323825</v>
      </c>
      <c r="P54" s="86">
        <f>INDEX('UmfrageWerte berechnung'!$A:$Z, MATCH(L$3, 'UmfrageWerte berechnung'!$A:$A, 0), MATCH($K54, 'UmfrageWerte berechnung'!$1:$1, 0))</f>
        <v>1.3125</v>
      </c>
      <c r="Q54" s="84">
        <f t="shared" si="70"/>
        <v>5.16796875</v>
      </c>
      <c r="R54" s="84">
        <f t="shared" si="71"/>
        <v>3.9375</v>
      </c>
      <c r="S54" s="84">
        <f t="shared" si="72"/>
        <v>1.1683309557774608</v>
      </c>
      <c r="V54" s="10"/>
      <c r="W54" s="121">
        <f>'Infection Monkey'!$P44</f>
        <v>3</v>
      </c>
      <c r="X54" s="93">
        <f t="shared" si="73"/>
        <v>3.4570637119113599</v>
      </c>
      <c r="Y54" s="86">
        <f>INDEX('UmfrageWerte berechnung'!$A:$Z, MATCH(U$3, 'UmfrageWerte berechnung'!$A:$A, 0), MATCH($K54, 'UmfrageWerte berechnung'!$1:$1, 0))</f>
        <v>1.3333333333333333</v>
      </c>
      <c r="Z54" s="84">
        <f t="shared" si="74"/>
        <v>5.333333333333333</v>
      </c>
      <c r="AA54" s="84">
        <f t="shared" si="75"/>
        <v>4</v>
      </c>
      <c r="AB54" s="84">
        <f t="shared" si="76"/>
        <v>1.1523545706371199</v>
      </c>
      <c r="AE54" s="10"/>
      <c r="AF54" s="121">
        <f>'Infection Monkey'!$P44</f>
        <v>3</v>
      </c>
      <c r="AG54" s="93">
        <f t="shared" si="77"/>
        <v>3.8143536336880244</v>
      </c>
      <c r="AH54" s="86">
        <f>INDEX('UmfrageWerte berechnung'!$A:$Z, MATCH(AD$3, 'UmfrageWerte berechnung'!$A:$A, 0), MATCH($K54, 'UmfrageWerte berechnung'!$1:$1, 0))</f>
        <v>1.5</v>
      </c>
      <c r="AI54" s="84">
        <f t="shared" si="78"/>
        <v>6.75</v>
      </c>
      <c r="AJ54" s="84">
        <f t="shared" si="79"/>
        <v>4.5</v>
      </c>
      <c r="AK54" s="84">
        <f t="shared" si="80"/>
        <v>1.2714512112293415</v>
      </c>
      <c r="AL54" s="66"/>
      <c r="AN54" s="10"/>
      <c r="AO54" s="121">
        <f>'Infection Monkey'!$P44</f>
        <v>3</v>
      </c>
      <c r="AP54" s="93">
        <f t="shared" si="81"/>
        <v>3.3474114441416893</v>
      </c>
      <c r="AQ54" s="86">
        <f>INDEX('UmfrageWerte berechnung'!$A:$Z, MATCH(AM$3, 'UmfrageWerte berechnung'!$A:$A, 0), MATCH($K54, 'UmfrageWerte berechnung'!$1:$1, 0))</f>
        <v>1.3125</v>
      </c>
      <c r="AR54" s="84">
        <f t="shared" si="82"/>
        <v>5.16796875</v>
      </c>
      <c r="AS54" s="84">
        <f t="shared" si="83"/>
        <v>3.9375</v>
      </c>
      <c r="AT54" s="84">
        <f t="shared" si="84"/>
        <v>1.1158038147138964</v>
      </c>
    </row>
    <row r="55" spans="1:46">
      <c r="B55" s="4"/>
      <c r="C55" s="121">
        <f>'Infection Monkey'!$P45</f>
        <v>3</v>
      </c>
      <c r="D55" s="93">
        <f t="shared" si="5"/>
        <v>2.3611258629845988</v>
      </c>
      <c r="E55" s="86">
        <f>INDEX('UmfrageWerte berechnung'!$A:$Z, MATCH(A$3, 'UmfrageWerte berechnung'!$A:$A, 0), MATCH($K55, 'UmfrageWerte berechnung'!$1:$1, 0))</f>
        <v>0.95</v>
      </c>
      <c r="F55" s="84">
        <f t="shared" si="6"/>
        <v>2.7075</v>
      </c>
      <c r="G55" s="84">
        <f t="shared" si="7"/>
        <v>2.8499999999999996</v>
      </c>
      <c r="H55" s="84">
        <f t="shared" si="68"/>
        <v>0.78704195432819957</v>
      </c>
      <c r="I55" s="93"/>
      <c r="K55" s="93" t="s">
        <v>237</v>
      </c>
      <c r="L55"/>
      <c r="M55" s="4"/>
      <c r="N55" s="121">
        <f>'Infection Monkey'!$P45</f>
        <v>3</v>
      </c>
      <c r="O55" s="93">
        <f t="shared" si="69"/>
        <v>2.5035663338088447</v>
      </c>
      <c r="P55" s="86">
        <f>INDEX('UmfrageWerte berechnung'!$A:$Z, MATCH(L$3, 'UmfrageWerte berechnung'!$A:$A, 0), MATCH($K55, 'UmfrageWerte berechnung'!$1:$1, 0))</f>
        <v>0.9375</v>
      </c>
      <c r="Q55" s="84">
        <f t="shared" si="70"/>
        <v>2.63671875</v>
      </c>
      <c r="R55" s="84">
        <f t="shared" si="71"/>
        <v>2.8125</v>
      </c>
      <c r="S55" s="84">
        <f t="shared" si="72"/>
        <v>0.83452211126961484</v>
      </c>
      <c r="V55" s="4"/>
      <c r="W55" s="121">
        <f>'Infection Monkey'!$P45</f>
        <v>3</v>
      </c>
      <c r="X55" s="93">
        <f t="shared" si="73"/>
        <v>1.9445983379501399</v>
      </c>
      <c r="Y55" s="86">
        <f>INDEX('UmfrageWerte berechnung'!$A:$Z, MATCH(U$3, 'UmfrageWerte berechnung'!$A:$A, 0), MATCH($K55, 'UmfrageWerte berechnung'!$1:$1, 0))</f>
        <v>0.75</v>
      </c>
      <c r="Z55" s="84">
        <f t="shared" si="74"/>
        <v>1.6875</v>
      </c>
      <c r="AA55" s="84">
        <f t="shared" si="75"/>
        <v>2.25</v>
      </c>
      <c r="AB55" s="84">
        <f t="shared" si="76"/>
        <v>0.64819944598337997</v>
      </c>
      <c r="AE55" s="4"/>
      <c r="AF55" s="121">
        <f>'Infection Monkey'!$P45</f>
        <v>3</v>
      </c>
      <c r="AG55" s="93">
        <f t="shared" si="77"/>
        <v>2.5429024224586829</v>
      </c>
      <c r="AH55" s="86">
        <f>INDEX('UmfrageWerte berechnung'!$A:$Z, MATCH(AD$3, 'UmfrageWerte berechnung'!$A:$A, 0), MATCH($K55, 'UmfrageWerte berechnung'!$1:$1, 0))</f>
        <v>1</v>
      </c>
      <c r="AI55" s="84">
        <f t="shared" si="78"/>
        <v>3</v>
      </c>
      <c r="AJ55" s="84">
        <f t="shared" si="79"/>
        <v>3</v>
      </c>
      <c r="AK55" s="84">
        <f t="shared" si="80"/>
        <v>0.84763414081956101</v>
      </c>
      <c r="AL55" s="66"/>
      <c r="AN55" s="4"/>
      <c r="AO55" s="121">
        <f>'Infection Monkey'!$P45</f>
        <v>3</v>
      </c>
      <c r="AP55" s="93">
        <f t="shared" si="81"/>
        <v>1.7534059945504088</v>
      </c>
      <c r="AQ55" s="86">
        <f>INDEX('UmfrageWerte berechnung'!$A:$Z, MATCH(AM$3, 'UmfrageWerte berechnung'!$A:$A, 0), MATCH($K55, 'UmfrageWerte berechnung'!$1:$1, 0))</f>
        <v>0.6875</v>
      </c>
      <c r="AR55" s="84">
        <f t="shared" si="82"/>
        <v>1.41796875</v>
      </c>
      <c r="AS55" s="84">
        <f t="shared" si="83"/>
        <v>2.0625</v>
      </c>
      <c r="AT55" s="84">
        <f t="shared" si="84"/>
        <v>0.58446866485013627</v>
      </c>
    </row>
    <row r="56" spans="1:46">
      <c r="B56" s="4"/>
      <c r="C56" s="121">
        <f>'Infection Monkey'!$P46</f>
        <v>2</v>
      </c>
      <c r="D56" s="93">
        <f t="shared" si="5"/>
        <v>1.5740839086563991</v>
      </c>
      <c r="E56" s="86">
        <f>INDEX('UmfrageWerte berechnung'!$A:$Z, MATCH(A$3, 'UmfrageWerte berechnung'!$A:$A, 0), MATCH($K56, 'UmfrageWerte berechnung'!$1:$1, 0))</f>
        <v>0.95</v>
      </c>
      <c r="F56" s="84">
        <f t="shared" si="6"/>
        <v>1.8049999999999999</v>
      </c>
      <c r="G56" s="84">
        <f t="shared" si="7"/>
        <v>1.9</v>
      </c>
      <c r="H56" s="84">
        <f t="shared" si="68"/>
        <v>0.78704195432819957</v>
      </c>
      <c r="I56" s="93"/>
      <c r="K56" s="93" t="s">
        <v>237</v>
      </c>
      <c r="L56"/>
      <c r="M56" s="4"/>
      <c r="N56" s="121">
        <f>'Infection Monkey'!$P46</f>
        <v>2</v>
      </c>
      <c r="O56" s="93">
        <f t="shared" si="69"/>
        <v>1.6690442225392297</v>
      </c>
      <c r="P56" s="86">
        <f>INDEX('UmfrageWerte berechnung'!$A:$Z, MATCH(L$3, 'UmfrageWerte berechnung'!$A:$A, 0), MATCH($K56, 'UmfrageWerte berechnung'!$1:$1, 0))</f>
        <v>0.9375</v>
      </c>
      <c r="Q56" s="84">
        <f t="shared" si="70"/>
        <v>1.7578125</v>
      </c>
      <c r="R56" s="84">
        <f t="shared" si="71"/>
        <v>1.875</v>
      </c>
      <c r="S56" s="84">
        <f t="shared" si="72"/>
        <v>0.83452211126961484</v>
      </c>
      <c r="V56" s="4"/>
      <c r="W56" s="121">
        <f>'Infection Monkey'!$P46</f>
        <v>2</v>
      </c>
      <c r="X56" s="93">
        <f t="shared" si="73"/>
        <v>1.2963988919667599</v>
      </c>
      <c r="Y56" s="86">
        <f>INDEX('UmfrageWerte berechnung'!$A:$Z, MATCH(U$3, 'UmfrageWerte berechnung'!$A:$A, 0), MATCH($K56, 'UmfrageWerte berechnung'!$1:$1, 0))</f>
        <v>0.75</v>
      </c>
      <c r="Z56" s="84">
        <f t="shared" si="74"/>
        <v>1.125</v>
      </c>
      <c r="AA56" s="84">
        <f t="shared" si="75"/>
        <v>1.5</v>
      </c>
      <c r="AB56" s="84">
        <f t="shared" si="76"/>
        <v>0.64819944598337997</v>
      </c>
      <c r="AE56" s="4"/>
      <c r="AF56" s="121">
        <f>'Infection Monkey'!$P46</f>
        <v>2</v>
      </c>
      <c r="AG56" s="93">
        <f t="shared" si="77"/>
        <v>1.695268281639122</v>
      </c>
      <c r="AH56" s="86">
        <f>INDEX('UmfrageWerte berechnung'!$A:$Z, MATCH(AD$3, 'UmfrageWerte berechnung'!$A:$A, 0), MATCH($K56, 'UmfrageWerte berechnung'!$1:$1, 0))</f>
        <v>1</v>
      </c>
      <c r="AI56" s="84">
        <f t="shared" si="78"/>
        <v>2</v>
      </c>
      <c r="AJ56" s="84">
        <f t="shared" si="79"/>
        <v>2</v>
      </c>
      <c r="AK56" s="84">
        <f t="shared" si="80"/>
        <v>0.84763414081956101</v>
      </c>
      <c r="AL56" s="66"/>
      <c r="AN56" s="4"/>
      <c r="AO56" s="121">
        <f>'Infection Monkey'!$P46</f>
        <v>2</v>
      </c>
      <c r="AP56" s="93">
        <f t="shared" si="81"/>
        <v>1.1689373297002725</v>
      </c>
      <c r="AQ56" s="86">
        <f>INDEX('UmfrageWerte berechnung'!$A:$Z, MATCH(AM$3, 'UmfrageWerte berechnung'!$A:$A, 0), MATCH($K56, 'UmfrageWerte berechnung'!$1:$1, 0))</f>
        <v>0.6875</v>
      </c>
      <c r="AR56" s="84">
        <f t="shared" si="82"/>
        <v>0.9453125</v>
      </c>
      <c r="AS56" s="84">
        <f t="shared" si="83"/>
        <v>1.375</v>
      </c>
      <c r="AT56" s="84">
        <f t="shared" si="84"/>
        <v>0.58446866485013627</v>
      </c>
    </row>
    <row r="57" spans="1:46">
      <c r="B57" s="12"/>
      <c r="C57" s="121">
        <f>'Infection Monkey'!$P47</f>
        <v>0</v>
      </c>
      <c r="D57" s="93">
        <f t="shared" si="5"/>
        <v>0</v>
      </c>
      <c r="E57" s="86">
        <f>INDEX('UmfrageWerte berechnung'!$A:$Z, MATCH(A$3, 'UmfrageWerte berechnung'!$A:$A, 0), MATCH($K57, 'UmfrageWerte berechnung'!$1:$1, 0))</f>
        <v>1</v>
      </c>
      <c r="F57" s="84">
        <f t="shared" si="6"/>
        <v>0</v>
      </c>
      <c r="G57" s="84">
        <f t="shared" si="7"/>
        <v>0</v>
      </c>
      <c r="H57" s="84">
        <f t="shared" si="68"/>
        <v>0.8284652150823153</v>
      </c>
      <c r="I57" s="93"/>
      <c r="K57" s="93" t="s">
        <v>238</v>
      </c>
      <c r="L57"/>
      <c r="M57" s="12"/>
      <c r="N57" s="121">
        <f>'Infection Monkey'!$P47</f>
        <v>0</v>
      </c>
      <c r="O57" s="93">
        <f t="shared" si="69"/>
        <v>0</v>
      </c>
      <c r="P57" s="86">
        <f>INDEX('UmfrageWerte berechnung'!$A:$Z, MATCH(L$3, 'UmfrageWerte berechnung'!$A:$A, 0), MATCH($K57, 'UmfrageWerte berechnung'!$1:$1, 0))</f>
        <v>1.0625</v>
      </c>
      <c r="Q57" s="84">
        <f t="shared" si="70"/>
        <v>0</v>
      </c>
      <c r="R57" s="84">
        <f t="shared" si="71"/>
        <v>0</v>
      </c>
      <c r="S57" s="84">
        <f t="shared" si="72"/>
        <v>0.9457917261055635</v>
      </c>
      <c r="V57" s="12"/>
      <c r="W57" s="121">
        <f>'Infection Monkey'!$P47</f>
        <v>0</v>
      </c>
      <c r="X57" s="93">
        <f t="shared" si="73"/>
        <v>0</v>
      </c>
      <c r="Y57" s="86">
        <f>INDEX('UmfrageWerte berechnung'!$A:$Z, MATCH(U$3, 'UmfrageWerte berechnung'!$A:$A, 0), MATCH($K57, 'UmfrageWerte berechnung'!$1:$1, 0))</f>
        <v>0.91666666666666663</v>
      </c>
      <c r="Z57" s="84">
        <f t="shared" si="74"/>
        <v>0</v>
      </c>
      <c r="AA57" s="84">
        <f t="shared" si="75"/>
        <v>0</v>
      </c>
      <c r="AB57" s="84">
        <f t="shared" si="76"/>
        <v>0.79224376731301993</v>
      </c>
      <c r="AE57" s="12"/>
      <c r="AF57" s="121">
        <f>'Infection Monkey'!$P47</f>
        <v>0</v>
      </c>
      <c r="AG57" s="93">
        <f t="shared" si="77"/>
        <v>0</v>
      </c>
      <c r="AH57" s="86">
        <f>INDEX('UmfrageWerte berechnung'!$A:$Z, MATCH(AD$3, 'UmfrageWerte berechnung'!$A:$A, 0), MATCH($K57, 'UmfrageWerte berechnung'!$1:$1, 0))</f>
        <v>1</v>
      </c>
      <c r="AI57" s="84">
        <f t="shared" si="78"/>
        <v>0</v>
      </c>
      <c r="AJ57" s="84">
        <f t="shared" si="79"/>
        <v>0</v>
      </c>
      <c r="AK57" s="84">
        <f t="shared" si="80"/>
        <v>0.84763414081956101</v>
      </c>
      <c r="AL57" s="66"/>
      <c r="AN57" s="12"/>
      <c r="AO57" s="121">
        <f>'Infection Monkey'!$P47</f>
        <v>0</v>
      </c>
      <c r="AP57" s="93">
        <f t="shared" si="81"/>
        <v>0</v>
      </c>
      <c r="AQ57" s="86">
        <f>INDEX('UmfrageWerte berechnung'!$A:$Z, MATCH(AM$3, 'UmfrageWerte berechnung'!$A:$A, 0), MATCH($K57, 'UmfrageWerte berechnung'!$1:$1, 0))</f>
        <v>0.6875</v>
      </c>
      <c r="AR57" s="84">
        <f t="shared" si="82"/>
        <v>0</v>
      </c>
      <c r="AS57" s="84">
        <f t="shared" si="83"/>
        <v>0</v>
      </c>
      <c r="AT57" s="84">
        <f t="shared" si="84"/>
        <v>0.58446866485013627</v>
      </c>
    </row>
    <row r="58" spans="1:46">
      <c r="B58" s="12"/>
      <c r="C58" s="121">
        <f>'Infection Monkey'!$P48</f>
        <v>2</v>
      </c>
      <c r="D58" s="93">
        <f t="shared" si="5"/>
        <v>1.6569304301646306</v>
      </c>
      <c r="E58" s="86">
        <f>INDEX('UmfrageWerte berechnung'!$A:$Z, MATCH(A$3, 'UmfrageWerte berechnung'!$A:$A, 0), MATCH($K58, 'UmfrageWerte berechnung'!$1:$1, 0))</f>
        <v>1</v>
      </c>
      <c r="F58" s="84">
        <f t="shared" si="6"/>
        <v>2</v>
      </c>
      <c r="G58" s="84">
        <f t="shared" si="7"/>
        <v>2</v>
      </c>
      <c r="H58" s="84">
        <f t="shared" si="68"/>
        <v>0.8284652150823153</v>
      </c>
      <c r="I58" s="93"/>
      <c r="K58" s="93" t="s">
        <v>238</v>
      </c>
      <c r="L58"/>
      <c r="M58" s="12"/>
      <c r="N58" s="121">
        <f>'Infection Monkey'!$P48</f>
        <v>2</v>
      </c>
      <c r="O58" s="93">
        <f t="shared" si="69"/>
        <v>1.891583452211127</v>
      </c>
      <c r="P58" s="86">
        <f>INDEX('UmfrageWerte berechnung'!$A:$Z, MATCH(L$3, 'UmfrageWerte berechnung'!$A:$A, 0), MATCH($K58, 'UmfrageWerte berechnung'!$1:$1, 0))</f>
        <v>1.0625</v>
      </c>
      <c r="Q58" s="84">
        <f t="shared" si="70"/>
        <v>2.2578125</v>
      </c>
      <c r="R58" s="84">
        <f t="shared" si="71"/>
        <v>2.125</v>
      </c>
      <c r="S58" s="84">
        <f t="shared" si="72"/>
        <v>0.9457917261055635</v>
      </c>
      <c r="V58" s="12"/>
      <c r="W58" s="121">
        <f>'Infection Monkey'!$P48</f>
        <v>2</v>
      </c>
      <c r="X58" s="93">
        <f t="shared" si="73"/>
        <v>1.5844875346260399</v>
      </c>
      <c r="Y58" s="86">
        <f>INDEX('UmfrageWerte berechnung'!$A:$Z, MATCH(U$3, 'UmfrageWerte berechnung'!$A:$A, 0), MATCH($K58, 'UmfrageWerte berechnung'!$1:$1, 0))</f>
        <v>0.91666666666666663</v>
      </c>
      <c r="Z58" s="84">
        <f t="shared" si="74"/>
        <v>1.6805555555555554</v>
      </c>
      <c r="AA58" s="84">
        <f t="shared" si="75"/>
        <v>1.8333333333333333</v>
      </c>
      <c r="AB58" s="84">
        <f t="shared" si="76"/>
        <v>0.79224376731301993</v>
      </c>
      <c r="AE58" s="12"/>
      <c r="AF58" s="121">
        <f>'Infection Monkey'!$P48</f>
        <v>2</v>
      </c>
      <c r="AG58" s="93">
        <f t="shared" si="77"/>
        <v>1.695268281639122</v>
      </c>
      <c r="AH58" s="86">
        <f>INDEX('UmfrageWerte berechnung'!$A:$Z, MATCH(AD$3, 'UmfrageWerte berechnung'!$A:$A, 0), MATCH($K58, 'UmfrageWerte berechnung'!$1:$1, 0))</f>
        <v>1</v>
      </c>
      <c r="AI58" s="84">
        <f t="shared" si="78"/>
        <v>2</v>
      </c>
      <c r="AJ58" s="84">
        <f t="shared" si="79"/>
        <v>2</v>
      </c>
      <c r="AK58" s="84">
        <f t="shared" si="80"/>
        <v>0.84763414081956101</v>
      </c>
      <c r="AL58" s="66"/>
      <c r="AN58" s="12"/>
      <c r="AO58" s="121">
        <f>'Infection Monkey'!$P48</f>
        <v>2</v>
      </c>
      <c r="AP58" s="93">
        <f t="shared" si="81"/>
        <v>1.1689373297002725</v>
      </c>
      <c r="AQ58" s="86">
        <f>INDEX('UmfrageWerte berechnung'!$A:$Z, MATCH(AM$3, 'UmfrageWerte berechnung'!$A:$A, 0), MATCH($K58, 'UmfrageWerte berechnung'!$1:$1, 0))</f>
        <v>0.6875</v>
      </c>
      <c r="AR58" s="84">
        <f t="shared" si="82"/>
        <v>0.9453125</v>
      </c>
      <c r="AS58" s="84">
        <f t="shared" si="83"/>
        <v>1.375</v>
      </c>
      <c r="AT58" s="84">
        <f t="shared" si="84"/>
        <v>0.58446866485013627</v>
      </c>
    </row>
    <row r="59" spans="1:46">
      <c r="B59" s="12"/>
      <c r="C59" s="121">
        <f>'Infection Monkey'!$P49</f>
        <v>2</v>
      </c>
      <c r="D59" s="93">
        <f t="shared" si="5"/>
        <v>1.6569304301646306</v>
      </c>
      <c r="E59" s="86">
        <f>INDEX('UmfrageWerte berechnung'!$A:$Z, MATCH(A$3, 'UmfrageWerte berechnung'!$A:$A, 0), MATCH($K59, 'UmfrageWerte berechnung'!$1:$1, 0))</f>
        <v>1</v>
      </c>
      <c r="F59" s="84">
        <f t="shared" si="6"/>
        <v>2</v>
      </c>
      <c r="G59" s="84">
        <f t="shared" si="7"/>
        <v>2</v>
      </c>
      <c r="H59" s="84">
        <f t="shared" si="68"/>
        <v>0.8284652150823153</v>
      </c>
      <c r="I59" s="93"/>
      <c r="K59" s="93" t="s">
        <v>238</v>
      </c>
      <c r="L59"/>
      <c r="M59" s="12"/>
      <c r="N59" s="121">
        <f>'Infection Monkey'!$P49</f>
        <v>2</v>
      </c>
      <c r="O59" s="93">
        <f t="shared" si="69"/>
        <v>1.891583452211127</v>
      </c>
      <c r="P59" s="86">
        <f>INDEX('UmfrageWerte berechnung'!$A:$Z, MATCH(L$3, 'UmfrageWerte berechnung'!$A:$A, 0), MATCH($K59, 'UmfrageWerte berechnung'!$1:$1, 0))</f>
        <v>1.0625</v>
      </c>
      <c r="Q59" s="84">
        <f t="shared" si="70"/>
        <v>2.2578125</v>
      </c>
      <c r="R59" s="84">
        <f t="shared" si="71"/>
        <v>2.125</v>
      </c>
      <c r="S59" s="84">
        <f t="shared" si="72"/>
        <v>0.9457917261055635</v>
      </c>
      <c r="V59" s="12"/>
      <c r="W59" s="121">
        <f>'Infection Monkey'!$P49</f>
        <v>2</v>
      </c>
      <c r="X59" s="93">
        <f t="shared" si="73"/>
        <v>1.5844875346260399</v>
      </c>
      <c r="Y59" s="86">
        <f>INDEX('UmfrageWerte berechnung'!$A:$Z, MATCH(U$3, 'UmfrageWerte berechnung'!$A:$A, 0), MATCH($K59, 'UmfrageWerte berechnung'!$1:$1, 0))</f>
        <v>0.91666666666666663</v>
      </c>
      <c r="Z59" s="84">
        <f t="shared" si="74"/>
        <v>1.6805555555555554</v>
      </c>
      <c r="AA59" s="84">
        <f t="shared" si="75"/>
        <v>1.8333333333333333</v>
      </c>
      <c r="AB59" s="84">
        <f t="shared" si="76"/>
        <v>0.79224376731301993</v>
      </c>
      <c r="AE59" s="12"/>
      <c r="AF59" s="121">
        <f>'Infection Monkey'!$P49</f>
        <v>2</v>
      </c>
      <c r="AG59" s="93">
        <f t="shared" si="77"/>
        <v>1.695268281639122</v>
      </c>
      <c r="AH59" s="86">
        <f>INDEX('UmfrageWerte berechnung'!$A:$Z, MATCH(AD$3, 'UmfrageWerte berechnung'!$A:$A, 0), MATCH($K59, 'UmfrageWerte berechnung'!$1:$1, 0))</f>
        <v>1</v>
      </c>
      <c r="AI59" s="84">
        <f t="shared" si="78"/>
        <v>2</v>
      </c>
      <c r="AJ59" s="84">
        <f t="shared" si="79"/>
        <v>2</v>
      </c>
      <c r="AK59" s="84">
        <f t="shared" si="80"/>
        <v>0.84763414081956101</v>
      </c>
      <c r="AL59" s="66"/>
      <c r="AN59" s="12"/>
      <c r="AO59" s="121">
        <f>'Infection Monkey'!$P49</f>
        <v>2</v>
      </c>
      <c r="AP59" s="93">
        <f t="shared" si="81"/>
        <v>1.1689373297002725</v>
      </c>
      <c r="AQ59" s="86">
        <f>INDEX('UmfrageWerte berechnung'!$A:$Z, MATCH(AM$3, 'UmfrageWerte berechnung'!$A:$A, 0), MATCH($K59, 'UmfrageWerte berechnung'!$1:$1, 0))</f>
        <v>0.6875</v>
      </c>
      <c r="AR59" s="84">
        <f t="shared" si="82"/>
        <v>0.9453125</v>
      </c>
      <c r="AS59" s="84">
        <f t="shared" si="83"/>
        <v>1.375</v>
      </c>
      <c r="AT59" s="84">
        <f t="shared" si="84"/>
        <v>0.58446866485013627</v>
      </c>
    </row>
    <row r="60" spans="1:46">
      <c r="B60" s="6"/>
      <c r="C60" s="121">
        <f>'Infection Monkey'!$P50</f>
        <v>3</v>
      </c>
      <c r="D60" s="93">
        <f t="shared" si="5"/>
        <v>3.23101433882103</v>
      </c>
      <c r="E60" s="86">
        <f>INDEX('UmfrageWerte berechnung'!$A:$Z, MATCH(A$3, 'UmfrageWerte berechnung'!$A:$A, 0), MATCH($K60, 'UmfrageWerte berechnung'!$1:$1, 0))</f>
        <v>1.3</v>
      </c>
      <c r="F60" s="84">
        <f t="shared" si="6"/>
        <v>5.07</v>
      </c>
      <c r="G60" s="84">
        <f t="shared" si="7"/>
        <v>3.9000000000000004</v>
      </c>
      <c r="H60" s="84">
        <f t="shared" si="68"/>
        <v>1.0770047796070099</v>
      </c>
      <c r="I60" s="93"/>
      <c r="K60" s="93" t="s">
        <v>239</v>
      </c>
      <c r="L60"/>
      <c r="M60" s="6"/>
      <c r="N60" s="121">
        <f>'Infection Monkey'!$P50</f>
        <v>3</v>
      </c>
      <c r="O60" s="93">
        <f t="shared" si="69"/>
        <v>3.1711840228245363</v>
      </c>
      <c r="P60" s="86">
        <f>INDEX('UmfrageWerte berechnung'!$A:$Z, MATCH(L$3, 'UmfrageWerte berechnung'!$A:$A, 0), MATCH($K60, 'UmfrageWerte berechnung'!$1:$1, 0))</f>
        <v>1.1875</v>
      </c>
      <c r="Q60" s="84">
        <f t="shared" si="70"/>
        <v>4.23046875</v>
      </c>
      <c r="R60" s="84">
        <f t="shared" si="71"/>
        <v>3.5625</v>
      </c>
      <c r="S60" s="84">
        <f t="shared" si="72"/>
        <v>1.0570613409415122</v>
      </c>
      <c r="V60" s="6"/>
      <c r="W60" s="121">
        <f>'Infection Monkey'!$P50</f>
        <v>3</v>
      </c>
      <c r="X60" s="93">
        <f t="shared" si="73"/>
        <v>3.4570637119113599</v>
      </c>
      <c r="Y60" s="86">
        <f>INDEX('UmfrageWerte berechnung'!$A:$Z, MATCH(U$3, 'UmfrageWerte berechnung'!$A:$A, 0), MATCH($K60, 'UmfrageWerte berechnung'!$1:$1, 0))</f>
        <v>1.3333333333333333</v>
      </c>
      <c r="Z60" s="84">
        <f t="shared" si="74"/>
        <v>5.333333333333333</v>
      </c>
      <c r="AA60" s="84">
        <f t="shared" si="75"/>
        <v>4</v>
      </c>
      <c r="AB60" s="84">
        <f t="shared" si="76"/>
        <v>1.1523545706371199</v>
      </c>
      <c r="AE60" s="6"/>
      <c r="AF60" s="121">
        <f>'Infection Monkey'!$P50</f>
        <v>3</v>
      </c>
      <c r="AG60" s="93">
        <f t="shared" si="77"/>
        <v>3.4964908308806892</v>
      </c>
      <c r="AH60" s="86">
        <f>INDEX('UmfrageWerte berechnung'!$A:$Z, MATCH(AD$3, 'UmfrageWerte berechnung'!$A:$A, 0), MATCH($K60, 'UmfrageWerte berechnung'!$1:$1, 0))</f>
        <v>1.375</v>
      </c>
      <c r="AI60" s="84">
        <f t="shared" si="78"/>
        <v>5.671875</v>
      </c>
      <c r="AJ60" s="84">
        <f t="shared" si="79"/>
        <v>4.125</v>
      </c>
      <c r="AK60" s="84">
        <f t="shared" si="80"/>
        <v>1.1654969436268965</v>
      </c>
      <c r="AL60" s="66"/>
      <c r="AN60" s="6"/>
      <c r="AO60" s="121">
        <f>'Infection Monkey'!$P50</f>
        <v>3</v>
      </c>
      <c r="AP60" s="93">
        <f t="shared" si="81"/>
        <v>3.0286103542234328</v>
      </c>
      <c r="AQ60" s="86">
        <f>INDEX('UmfrageWerte berechnung'!$A:$Z, MATCH(AM$3, 'UmfrageWerte berechnung'!$A:$A, 0), MATCH($K60, 'UmfrageWerte berechnung'!$1:$1, 0))</f>
        <v>1.1875</v>
      </c>
      <c r="AR60" s="84">
        <f t="shared" si="82"/>
        <v>4.23046875</v>
      </c>
      <c r="AS60" s="84">
        <f t="shared" si="83"/>
        <v>3.5625</v>
      </c>
      <c r="AT60" s="84">
        <f t="shared" si="84"/>
        <v>1.0095367847411443</v>
      </c>
    </row>
    <row r="61" spans="1:46">
      <c r="A61" t="s">
        <v>477</v>
      </c>
      <c r="C61" s="121">
        <f>'Infection Monkey'!$P51</f>
        <v>3</v>
      </c>
      <c r="D61" s="93">
        <f>H61*C61</f>
        <v>0</v>
      </c>
      <c r="E61" s="86"/>
      <c r="F61" s="84">
        <f t="shared" si="6"/>
        <v>0</v>
      </c>
      <c r="G61" s="84">
        <f t="shared" si="7"/>
        <v>0</v>
      </c>
      <c r="H61" s="84">
        <f t="shared" si="68"/>
        <v>0</v>
      </c>
      <c r="I61" s="93"/>
      <c r="K61" s="93">
        <v>0</v>
      </c>
      <c r="L61" t="s">
        <v>477</v>
      </c>
      <c r="N61" s="121">
        <f>'Infection Monkey'!$P51</f>
        <v>3</v>
      </c>
      <c r="O61" s="93">
        <f>S61*N61</f>
        <v>0</v>
      </c>
      <c r="P61" s="86"/>
      <c r="Q61" s="84">
        <f t="shared" si="70"/>
        <v>0</v>
      </c>
      <c r="R61" s="84">
        <f t="shared" si="71"/>
        <v>0</v>
      </c>
      <c r="S61" s="84">
        <f t="shared" si="72"/>
        <v>0</v>
      </c>
      <c r="U61" t="s">
        <v>477</v>
      </c>
      <c r="W61" s="121">
        <f>'Infection Monkey'!$P51</f>
        <v>3</v>
      </c>
      <c r="X61" s="93">
        <f>AB61*W61</f>
        <v>0</v>
      </c>
      <c r="Y61" s="86"/>
      <c r="Z61" s="84">
        <f t="shared" si="74"/>
        <v>0</v>
      </c>
      <c r="AA61" s="84">
        <f t="shared" si="75"/>
        <v>0</v>
      </c>
      <c r="AB61" s="84">
        <f t="shared" si="76"/>
        <v>0</v>
      </c>
      <c r="AD61" t="s">
        <v>477</v>
      </c>
      <c r="AF61" s="121">
        <f>'Infection Monkey'!$P51</f>
        <v>3</v>
      </c>
      <c r="AG61" s="93">
        <f>AK61*AF61</f>
        <v>0</v>
      </c>
      <c r="AH61" s="86"/>
      <c r="AI61" s="84">
        <f t="shared" si="78"/>
        <v>0</v>
      </c>
      <c r="AJ61" s="84">
        <f t="shared" si="79"/>
        <v>0</v>
      </c>
      <c r="AK61" s="84">
        <f t="shared" si="80"/>
        <v>0</v>
      </c>
      <c r="AL61" s="66"/>
      <c r="AM61" t="s">
        <v>477</v>
      </c>
      <c r="AO61" s="121">
        <f>'Infection Monkey'!$P51</f>
        <v>3</v>
      </c>
      <c r="AP61" s="93">
        <f>AT61*AO61</f>
        <v>0</v>
      </c>
      <c r="AQ61" s="86"/>
      <c r="AR61" s="84">
        <f t="shared" si="82"/>
        <v>0</v>
      </c>
      <c r="AS61" s="84">
        <f t="shared" si="83"/>
        <v>0</v>
      </c>
      <c r="AT61" s="84">
        <f t="shared" si="84"/>
        <v>0</v>
      </c>
    </row>
    <row r="62" spans="1:46">
      <c r="B62" s="21"/>
      <c r="C62" s="121">
        <f>'Infection Monkey'!$P52</f>
        <v>1</v>
      </c>
      <c r="D62" s="93">
        <f t="shared" si="5"/>
        <v>1.0355815188528943</v>
      </c>
      <c r="E62" s="86">
        <f>INDEX('UmfrageWerte berechnung'!$A:$Z, MATCH(A$3, 'UmfrageWerte berechnung'!$A:$A, 0), MATCH($K62, 'UmfrageWerte berechnung'!$1:$1, 0))</f>
        <v>1.25</v>
      </c>
      <c r="F62" s="84">
        <f t="shared" si="6"/>
        <v>1.5625</v>
      </c>
      <c r="G62" s="84">
        <f t="shared" si="7"/>
        <v>1.25</v>
      </c>
      <c r="H62" s="84">
        <f t="shared" si="68"/>
        <v>1.0355815188528943</v>
      </c>
      <c r="I62" s="93"/>
      <c r="K62" s="93" t="s">
        <v>371</v>
      </c>
      <c r="L62"/>
      <c r="M62" s="21"/>
      <c r="N62" s="121">
        <f>'Infection Monkey'!$P52</f>
        <v>1</v>
      </c>
      <c r="O62" s="93">
        <f t="shared" ref="O62:O70" si="85">S62*N62</f>
        <v>0.9457917261055635</v>
      </c>
      <c r="P62" s="86">
        <f>INDEX('UmfrageWerte berechnung'!$A:$Z, MATCH(L$3, 'UmfrageWerte berechnung'!$A:$A, 0), MATCH($K62, 'UmfrageWerte berechnung'!$1:$1, 0))</f>
        <v>1.0625</v>
      </c>
      <c r="Q62" s="84">
        <f t="shared" si="70"/>
        <v>1.12890625</v>
      </c>
      <c r="R62" s="84">
        <f t="shared" si="71"/>
        <v>1.0625</v>
      </c>
      <c r="S62" s="84">
        <f t="shared" si="72"/>
        <v>0.9457917261055635</v>
      </c>
      <c r="V62" s="21"/>
      <c r="W62" s="121">
        <f>'Infection Monkey'!$P52</f>
        <v>1</v>
      </c>
      <c r="X62" s="93">
        <f t="shared" ref="X62:X70" si="86">AB62*W62</f>
        <v>1.00831024930748</v>
      </c>
      <c r="Y62" s="86">
        <f>INDEX('UmfrageWerte berechnung'!$A:$Z, MATCH(U$3, 'UmfrageWerte berechnung'!$A:$A, 0), MATCH($K62, 'UmfrageWerte berechnung'!$1:$1, 0))</f>
        <v>1.1666666666666667</v>
      </c>
      <c r="Z62" s="84">
        <f t="shared" si="74"/>
        <v>1.3611111111111114</v>
      </c>
      <c r="AA62" s="84">
        <f t="shared" si="75"/>
        <v>1.1666666666666667</v>
      </c>
      <c r="AB62" s="84">
        <f t="shared" si="76"/>
        <v>1.00831024930748</v>
      </c>
      <c r="AE62" s="21"/>
      <c r="AF62" s="121">
        <f>'Infection Monkey'!$P52</f>
        <v>1</v>
      </c>
      <c r="AG62" s="93">
        <f t="shared" ref="AG62:AG70" si="87">AK62*AF62</f>
        <v>0.9535884084220061</v>
      </c>
      <c r="AH62" s="86">
        <f>INDEX('UmfrageWerte berechnung'!$A:$Z, MATCH(AD$3, 'UmfrageWerte berechnung'!$A:$A, 0), MATCH($K62, 'UmfrageWerte berechnung'!$1:$1, 0))</f>
        <v>1.125</v>
      </c>
      <c r="AI62" s="84">
        <f t="shared" si="78"/>
        <v>1.265625</v>
      </c>
      <c r="AJ62" s="84">
        <f t="shared" si="79"/>
        <v>1.125</v>
      </c>
      <c r="AK62" s="84">
        <f t="shared" si="80"/>
        <v>0.9535884084220061</v>
      </c>
      <c r="AL62" s="66"/>
      <c r="AN62" s="21"/>
      <c r="AO62" s="121">
        <f>'Infection Monkey'!$P52</f>
        <v>1</v>
      </c>
      <c r="AP62" s="93">
        <f t="shared" ref="AP62:AP70" si="88">AT62*AO62</f>
        <v>1.0095367847411443</v>
      </c>
      <c r="AQ62" s="86">
        <f>INDEX('UmfrageWerte berechnung'!$A:$Z, MATCH(AM$3, 'UmfrageWerte berechnung'!$A:$A, 0), MATCH($K62, 'UmfrageWerte berechnung'!$1:$1, 0))</f>
        <v>1.1875</v>
      </c>
      <c r="AR62" s="84">
        <f t="shared" si="82"/>
        <v>1.41015625</v>
      </c>
      <c r="AS62" s="84">
        <f t="shared" si="83"/>
        <v>1.1875</v>
      </c>
      <c r="AT62" s="84">
        <f t="shared" si="84"/>
        <v>1.0095367847411443</v>
      </c>
    </row>
    <row r="63" spans="1:46">
      <c r="B63" s="21"/>
      <c r="C63" s="121">
        <f>'Infection Monkey'!$P53</f>
        <v>1</v>
      </c>
      <c r="D63" s="93">
        <f t="shared" si="5"/>
        <v>1.0355815188528943</v>
      </c>
      <c r="E63" s="86">
        <f>INDEX('UmfrageWerte berechnung'!$A:$Z, MATCH(A$3, 'UmfrageWerte berechnung'!$A:$A, 0), MATCH($K63, 'UmfrageWerte berechnung'!$1:$1, 0))</f>
        <v>1.25</v>
      </c>
      <c r="F63" s="84">
        <f t="shared" si="6"/>
        <v>1.5625</v>
      </c>
      <c r="G63" s="84">
        <f t="shared" si="7"/>
        <v>1.25</v>
      </c>
      <c r="H63" s="84">
        <f t="shared" si="68"/>
        <v>1.0355815188528943</v>
      </c>
      <c r="I63" s="93"/>
      <c r="K63" s="93" t="s">
        <v>371</v>
      </c>
      <c r="L63"/>
      <c r="M63" s="21"/>
      <c r="N63" s="121">
        <f>'Infection Monkey'!$P53</f>
        <v>1</v>
      </c>
      <c r="O63" s="93">
        <f t="shared" si="85"/>
        <v>0.9457917261055635</v>
      </c>
      <c r="P63" s="86">
        <f>INDEX('UmfrageWerte berechnung'!$A:$Z, MATCH(L$3, 'UmfrageWerte berechnung'!$A:$A, 0), MATCH($K63, 'UmfrageWerte berechnung'!$1:$1, 0))</f>
        <v>1.0625</v>
      </c>
      <c r="Q63" s="84">
        <f t="shared" si="70"/>
        <v>1.12890625</v>
      </c>
      <c r="R63" s="84">
        <f t="shared" si="71"/>
        <v>1.0625</v>
      </c>
      <c r="S63" s="84">
        <f t="shared" si="72"/>
        <v>0.9457917261055635</v>
      </c>
      <c r="V63" s="21"/>
      <c r="W63" s="121">
        <f>'Infection Monkey'!$P53</f>
        <v>1</v>
      </c>
      <c r="X63" s="93">
        <f t="shared" si="86"/>
        <v>1.00831024930748</v>
      </c>
      <c r="Y63" s="86">
        <f>INDEX('UmfrageWerte berechnung'!$A:$Z, MATCH(U$3, 'UmfrageWerte berechnung'!$A:$A, 0), MATCH($K63, 'UmfrageWerte berechnung'!$1:$1, 0))</f>
        <v>1.1666666666666667</v>
      </c>
      <c r="Z63" s="84">
        <f t="shared" si="74"/>
        <v>1.3611111111111114</v>
      </c>
      <c r="AA63" s="84">
        <f t="shared" si="75"/>
        <v>1.1666666666666667</v>
      </c>
      <c r="AB63" s="84">
        <f t="shared" si="76"/>
        <v>1.00831024930748</v>
      </c>
      <c r="AE63" s="21"/>
      <c r="AF63" s="121">
        <f>'Infection Monkey'!$P53</f>
        <v>1</v>
      </c>
      <c r="AG63" s="93">
        <f t="shared" si="87"/>
        <v>0.9535884084220061</v>
      </c>
      <c r="AH63" s="86">
        <f>INDEX('UmfrageWerte berechnung'!$A:$Z, MATCH(AD$3, 'UmfrageWerte berechnung'!$A:$A, 0), MATCH($K63, 'UmfrageWerte berechnung'!$1:$1, 0))</f>
        <v>1.125</v>
      </c>
      <c r="AI63" s="84">
        <f t="shared" si="78"/>
        <v>1.265625</v>
      </c>
      <c r="AJ63" s="84">
        <f t="shared" si="79"/>
        <v>1.125</v>
      </c>
      <c r="AK63" s="84">
        <f t="shared" si="80"/>
        <v>0.9535884084220061</v>
      </c>
      <c r="AL63" s="66"/>
      <c r="AN63" s="21"/>
      <c r="AO63" s="121">
        <f>'Infection Monkey'!$P53</f>
        <v>1</v>
      </c>
      <c r="AP63" s="93">
        <f t="shared" si="88"/>
        <v>1.0095367847411443</v>
      </c>
      <c r="AQ63" s="86">
        <f>INDEX('UmfrageWerte berechnung'!$A:$Z, MATCH(AM$3, 'UmfrageWerte berechnung'!$A:$A, 0), MATCH($K63, 'UmfrageWerte berechnung'!$1:$1, 0))</f>
        <v>1.1875</v>
      </c>
      <c r="AR63" s="84">
        <f t="shared" si="82"/>
        <v>1.41015625</v>
      </c>
      <c r="AS63" s="84">
        <f t="shared" si="83"/>
        <v>1.1875</v>
      </c>
      <c r="AT63" s="84">
        <f t="shared" si="84"/>
        <v>1.0095367847411443</v>
      </c>
    </row>
    <row r="64" spans="1:46">
      <c r="B64" s="21"/>
      <c r="C64" s="121">
        <f>'Infection Monkey'!$P54</f>
        <v>1</v>
      </c>
      <c r="D64" s="93">
        <f t="shared" si="5"/>
        <v>1.0355815188528943</v>
      </c>
      <c r="E64" s="86">
        <f>INDEX('UmfrageWerte berechnung'!$A:$Z, MATCH(A$3, 'UmfrageWerte berechnung'!$A:$A, 0), MATCH($K64, 'UmfrageWerte berechnung'!$1:$1, 0))</f>
        <v>1.25</v>
      </c>
      <c r="F64" s="84">
        <f t="shared" si="6"/>
        <v>1.5625</v>
      </c>
      <c r="G64" s="84">
        <f t="shared" si="7"/>
        <v>1.25</v>
      </c>
      <c r="H64" s="84">
        <f t="shared" si="68"/>
        <v>1.0355815188528943</v>
      </c>
      <c r="I64" s="93"/>
      <c r="K64" s="93" t="s">
        <v>371</v>
      </c>
      <c r="L64"/>
      <c r="M64" s="21"/>
      <c r="N64" s="121">
        <f>'Infection Monkey'!$P54</f>
        <v>1</v>
      </c>
      <c r="O64" s="93">
        <f t="shared" si="85"/>
        <v>0.9457917261055635</v>
      </c>
      <c r="P64" s="86">
        <f>INDEX('UmfrageWerte berechnung'!$A:$Z, MATCH(L$3, 'UmfrageWerte berechnung'!$A:$A, 0), MATCH($K64, 'UmfrageWerte berechnung'!$1:$1, 0))</f>
        <v>1.0625</v>
      </c>
      <c r="Q64" s="84">
        <f t="shared" si="70"/>
        <v>1.12890625</v>
      </c>
      <c r="R64" s="84">
        <f t="shared" si="71"/>
        <v>1.0625</v>
      </c>
      <c r="S64" s="84">
        <f t="shared" si="72"/>
        <v>0.9457917261055635</v>
      </c>
      <c r="V64" s="21"/>
      <c r="W64" s="121">
        <f>'Infection Monkey'!$P54</f>
        <v>1</v>
      </c>
      <c r="X64" s="93">
        <f t="shared" si="86"/>
        <v>1.00831024930748</v>
      </c>
      <c r="Y64" s="86">
        <f>INDEX('UmfrageWerte berechnung'!$A:$Z, MATCH(U$3, 'UmfrageWerte berechnung'!$A:$A, 0), MATCH($K64, 'UmfrageWerte berechnung'!$1:$1, 0))</f>
        <v>1.1666666666666667</v>
      </c>
      <c r="Z64" s="84">
        <f t="shared" si="74"/>
        <v>1.3611111111111114</v>
      </c>
      <c r="AA64" s="84">
        <f t="shared" si="75"/>
        <v>1.1666666666666667</v>
      </c>
      <c r="AB64" s="84">
        <f t="shared" si="76"/>
        <v>1.00831024930748</v>
      </c>
      <c r="AE64" s="21"/>
      <c r="AF64" s="121">
        <f>'Infection Monkey'!$P54</f>
        <v>1</v>
      </c>
      <c r="AG64" s="93">
        <f t="shared" si="87"/>
        <v>0.9535884084220061</v>
      </c>
      <c r="AH64" s="86">
        <f>INDEX('UmfrageWerte berechnung'!$A:$Z, MATCH(AD$3, 'UmfrageWerte berechnung'!$A:$A, 0), MATCH($K64, 'UmfrageWerte berechnung'!$1:$1, 0))</f>
        <v>1.125</v>
      </c>
      <c r="AI64" s="84">
        <f t="shared" si="78"/>
        <v>1.265625</v>
      </c>
      <c r="AJ64" s="84">
        <f t="shared" si="79"/>
        <v>1.125</v>
      </c>
      <c r="AK64" s="84">
        <f t="shared" si="80"/>
        <v>0.9535884084220061</v>
      </c>
      <c r="AL64" s="66"/>
      <c r="AN64" s="21"/>
      <c r="AO64" s="121">
        <f>'Infection Monkey'!$P54</f>
        <v>1</v>
      </c>
      <c r="AP64" s="93">
        <f t="shared" si="88"/>
        <v>1.0095367847411443</v>
      </c>
      <c r="AQ64" s="86">
        <f>INDEX('UmfrageWerte berechnung'!$A:$Z, MATCH(AM$3, 'UmfrageWerte berechnung'!$A:$A, 0), MATCH($K64, 'UmfrageWerte berechnung'!$1:$1, 0))</f>
        <v>1.1875</v>
      </c>
      <c r="AR64" s="84">
        <f t="shared" si="82"/>
        <v>1.41015625</v>
      </c>
      <c r="AS64" s="84">
        <f t="shared" si="83"/>
        <v>1.1875</v>
      </c>
      <c r="AT64" s="84">
        <f t="shared" si="84"/>
        <v>1.0095367847411443</v>
      </c>
    </row>
    <row r="65" spans="1:46">
      <c r="B65" s="21"/>
      <c r="C65" s="121">
        <f>'Infection Monkey'!$P55</f>
        <v>1</v>
      </c>
      <c r="D65" s="93">
        <f t="shared" si="5"/>
        <v>1.0355815188528943</v>
      </c>
      <c r="E65" s="86">
        <f>INDEX('UmfrageWerte berechnung'!$A:$Z, MATCH(A$3, 'UmfrageWerte berechnung'!$A:$A, 0), MATCH($K65, 'UmfrageWerte berechnung'!$1:$1, 0))</f>
        <v>1.25</v>
      </c>
      <c r="F65" s="84">
        <f t="shared" si="6"/>
        <v>1.5625</v>
      </c>
      <c r="G65" s="84">
        <f t="shared" si="7"/>
        <v>1.25</v>
      </c>
      <c r="H65" s="84">
        <f t="shared" si="68"/>
        <v>1.0355815188528943</v>
      </c>
      <c r="I65" s="93"/>
      <c r="K65" s="93" t="s">
        <v>371</v>
      </c>
      <c r="L65"/>
      <c r="M65" s="21"/>
      <c r="N65" s="121">
        <f>'Infection Monkey'!$P55</f>
        <v>1</v>
      </c>
      <c r="O65" s="93">
        <f t="shared" si="85"/>
        <v>0.9457917261055635</v>
      </c>
      <c r="P65" s="86">
        <f>INDEX('UmfrageWerte berechnung'!$A:$Z, MATCH(L$3, 'UmfrageWerte berechnung'!$A:$A, 0), MATCH($K65, 'UmfrageWerte berechnung'!$1:$1, 0))</f>
        <v>1.0625</v>
      </c>
      <c r="Q65" s="84">
        <f t="shared" si="70"/>
        <v>1.12890625</v>
      </c>
      <c r="R65" s="84">
        <f t="shared" si="71"/>
        <v>1.0625</v>
      </c>
      <c r="S65" s="84">
        <f t="shared" si="72"/>
        <v>0.9457917261055635</v>
      </c>
      <c r="V65" s="21"/>
      <c r="W65" s="121">
        <f>'Infection Monkey'!$P55</f>
        <v>1</v>
      </c>
      <c r="X65" s="93">
        <f t="shared" si="86"/>
        <v>1.00831024930748</v>
      </c>
      <c r="Y65" s="86">
        <f>INDEX('UmfrageWerte berechnung'!$A:$Z, MATCH(U$3, 'UmfrageWerte berechnung'!$A:$A, 0), MATCH($K65, 'UmfrageWerte berechnung'!$1:$1, 0))</f>
        <v>1.1666666666666667</v>
      </c>
      <c r="Z65" s="84">
        <f t="shared" si="74"/>
        <v>1.3611111111111114</v>
      </c>
      <c r="AA65" s="84">
        <f t="shared" si="75"/>
        <v>1.1666666666666667</v>
      </c>
      <c r="AB65" s="84">
        <f t="shared" si="76"/>
        <v>1.00831024930748</v>
      </c>
      <c r="AE65" s="21"/>
      <c r="AF65" s="121">
        <f>'Infection Monkey'!$P55</f>
        <v>1</v>
      </c>
      <c r="AG65" s="93">
        <f t="shared" si="87"/>
        <v>0.9535884084220061</v>
      </c>
      <c r="AH65" s="86">
        <f>INDEX('UmfrageWerte berechnung'!$A:$Z, MATCH(AD$3, 'UmfrageWerte berechnung'!$A:$A, 0), MATCH($K65, 'UmfrageWerte berechnung'!$1:$1, 0))</f>
        <v>1.125</v>
      </c>
      <c r="AI65" s="84">
        <f t="shared" si="78"/>
        <v>1.265625</v>
      </c>
      <c r="AJ65" s="84">
        <f t="shared" si="79"/>
        <v>1.125</v>
      </c>
      <c r="AK65" s="84">
        <f t="shared" si="80"/>
        <v>0.9535884084220061</v>
      </c>
      <c r="AL65" s="66"/>
      <c r="AN65" s="21"/>
      <c r="AO65" s="121">
        <f>'Infection Monkey'!$P55</f>
        <v>1</v>
      </c>
      <c r="AP65" s="93">
        <f t="shared" si="88"/>
        <v>1.0095367847411443</v>
      </c>
      <c r="AQ65" s="86">
        <f>INDEX('UmfrageWerte berechnung'!$A:$Z, MATCH(AM$3, 'UmfrageWerte berechnung'!$A:$A, 0), MATCH($K65, 'UmfrageWerte berechnung'!$1:$1, 0))</f>
        <v>1.1875</v>
      </c>
      <c r="AR65" s="84">
        <f t="shared" si="82"/>
        <v>1.41015625</v>
      </c>
      <c r="AS65" s="84">
        <f t="shared" si="83"/>
        <v>1.1875</v>
      </c>
      <c r="AT65" s="84">
        <f t="shared" si="84"/>
        <v>1.0095367847411443</v>
      </c>
    </row>
    <row r="66" spans="1:46">
      <c r="B66" s="21"/>
      <c r="C66" s="121">
        <f>'Infection Monkey'!$P56</f>
        <v>0</v>
      </c>
      <c r="D66" s="93">
        <f t="shared" si="5"/>
        <v>0</v>
      </c>
      <c r="E66" s="86">
        <f>INDEX('UmfrageWerte berechnung'!$A:$Z, MATCH(A$3, 'UmfrageWerte berechnung'!$A:$A, 0), MATCH($K66, 'UmfrageWerte berechnung'!$1:$1, 0))</f>
        <v>1.25</v>
      </c>
      <c r="F66" s="84">
        <f t="shared" si="6"/>
        <v>0</v>
      </c>
      <c r="G66" s="84">
        <f t="shared" si="7"/>
        <v>0</v>
      </c>
      <c r="H66" s="84">
        <f t="shared" si="68"/>
        <v>1.0355815188528943</v>
      </c>
      <c r="I66" s="93"/>
      <c r="K66" s="93" t="s">
        <v>371</v>
      </c>
      <c r="L66"/>
      <c r="M66" s="21"/>
      <c r="N66" s="121">
        <f>'Infection Monkey'!$P56</f>
        <v>0</v>
      </c>
      <c r="O66" s="93">
        <f t="shared" si="85"/>
        <v>0</v>
      </c>
      <c r="P66" s="86">
        <f>INDEX('UmfrageWerte berechnung'!$A:$Z, MATCH(L$3, 'UmfrageWerte berechnung'!$A:$A, 0), MATCH($K66, 'UmfrageWerte berechnung'!$1:$1, 0))</f>
        <v>1.0625</v>
      </c>
      <c r="Q66" s="84">
        <f t="shared" si="70"/>
        <v>0</v>
      </c>
      <c r="R66" s="84">
        <f t="shared" si="71"/>
        <v>0</v>
      </c>
      <c r="S66" s="84">
        <f t="shared" si="72"/>
        <v>0.9457917261055635</v>
      </c>
      <c r="V66" s="21"/>
      <c r="W66" s="121">
        <f>'Infection Monkey'!$P56</f>
        <v>0</v>
      </c>
      <c r="X66" s="93">
        <f t="shared" si="86"/>
        <v>0</v>
      </c>
      <c r="Y66" s="86">
        <f>INDEX('UmfrageWerte berechnung'!$A:$Z, MATCH(U$3, 'UmfrageWerte berechnung'!$A:$A, 0), MATCH($K66, 'UmfrageWerte berechnung'!$1:$1, 0))</f>
        <v>1.1666666666666667</v>
      </c>
      <c r="Z66" s="84">
        <f t="shared" si="74"/>
        <v>0</v>
      </c>
      <c r="AA66" s="84">
        <f t="shared" si="75"/>
        <v>0</v>
      </c>
      <c r="AB66" s="84">
        <f t="shared" si="76"/>
        <v>1.00831024930748</v>
      </c>
      <c r="AE66" s="21"/>
      <c r="AF66" s="121">
        <f>'Infection Monkey'!$P56</f>
        <v>0</v>
      </c>
      <c r="AG66" s="93">
        <f t="shared" si="87"/>
        <v>0</v>
      </c>
      <c r="AH66" s="86">
        <f>INDEX('UmfrageWerte berechnung'!$A:$Z, MATCH(AD$3, 'UmfrageWerte berechnung'!$A:$A, 0), MATCH($K66, 'UmfrageWerte berechnung'!$1:$1, 0))</f>
        <v>1.125</v>
      </c>
      <c r="AI66" s="84">
        <f t="shared" si="78"/>
        <v>0</v>
      </c>
      <c r="AJ66" s="84">
        <f t="shared" si="79"/>
        <v>0</v>
      </c>
      <c r="AK66" s="84">
        <f t="shared" si="80"/>
        <v>0.9535884084220061</v>
      </c>
      <c r="AL66" s="66"/>
      <c r="AN66" s="21"/>
      <c r="AO66" s="121">
        <f>'Infection Monkey'!$P56</f>
        <v>0</v>
      </c>
      <c r="AP66" s="93">
        <f t="shared" si="88"/>
        <v>0</v>
      </c>
      <c r="AQ66" s="86">
        <f>INDEX('UmfrageWerte berechnung'!$A:$Z, MATCH(AM$3, 'UmfrageWerte berechnung'!$A:$A, 0), MATCH($K66, 'UmfrageWerte berechnung'!$1:$1, 0))</f>
        <v>1.1875</v>
      </c>
      <c r="AR66" s="84">
        <f t="shared" si="82"/>
        <v>0</v>
      </c>
      <c r="AS66" s="84">
        <f t="shared" si="83"/>
        <v>0</v>
      </c>
      <c r="AT66" s="84">
        <f t="shared" si="84"/>
        <v>1.0095367847411443</v>
      </c>
    </row>
    <row r="67" spans="1:46">
      <c r="B67" s="21"/>
      <c r="C67" s="121">
        <f>'Infection Monkey'!$P57</f>
        <v>0</v>
      </c>
      <c r="D67" s="93">
        <f t="shared" si="5"/>
        <v>0</v>
      </c>
      <c r="E67" s="86">
        <f>INDEX('UmfrageWerte berechnung'!$A:$Z, MATCH(A$3, 'UmfrageWerte berechnung'!$A:$A, 0), MATCH($K67, 'UmfrageWerte berechnung'!$1:$1, 0))</f>
        <v>1.25</v>
      </c>
      <c r="F67" s="84">
        <f t="shared" si="6"/>
        <v>0</v>
      </c>
      <c r="G67" s="84">
        <f t="shared" si="7"/>
        <v>0</v>
      </c>
      <c r="H67" s="84">
        <f t="shared" si="68"/>
        <v>1.0355815188528943</v>
      </c>
      <c r="I67" s="93"/>
      <c r="K67" s="93" t="s">
        <v>371</v>
      </c>
      <c r="L67"/>
      <c r="M67" s="21"/>
      <c r="N67" s="121">
        <f>'Infection Monkey'!$P57</f>
        <v>0</v>
      </c>
      <c r="O67" s="93">
        <f t="shared" si="85"/>
        <v>0</v>
      </c>
      <c r="P67" s="86">
        <f>INDEX('UmfrageWerte berechnung'!$A:$Z, MATCH(L$3, 'UmfrageWerte berechnung'!$A:$A, 0), MATCH($K67, 'UmfrageWerte berechnung'!$1:$1, 0))</f>
        <v>1.0625</v>
      </c>
      <c r="Q67" s="84">
        <f t="shared" si="70"/>
        <v>0</v>
      </c>
      <c r="R67" s="84">
        <f t="shared" si="71"/>
        <v>0</v>
      </c>
      <c r="S67" s="84">
        <f t="shared" si="72"/>
        <v>0.9457917261055635</v>
      </c>
      <c r="V67" s="21"/>
      <c r="W67" s="121">
        <f>'Infection Monkey'!$P57</f>
        <v>0</v>
      </c>
      <c r="X67" s="93">
        <f t="shared" si="86"/>
        <v>0</v>
      </c>
      <c r="Y67" s="86">
        <f>INDEX('UmfrageWerte berechnung'!$A:$Z, MATCH(U$3, 'UmfrageWerte berechnung'!$A:$A, 0), MATCH($K67, 'UmfrageWerte berechnung'!$1:$1, 0))</f>
        <v>1.1666666666666667</v>
      </c>
      <c r="Z67" s="84">
        <f t="shared" si="74"/>
        <v>0</v>
      </c>
      <c r="AA67" s="84">
        <f t="shared" si="75"/>
        <v>0</v>
      </c>
      <c r="AB67" s="84">
        <f t="shared" si="76"/>
        <v>1.00831024930748</v>
      </c>
      <c r="AE67" s="21"/>
      <c r="AF67" s="121">
        <f>'Infection Monkey'!$P57</f>
        <v>0</v>
      </c>
      <c r="AG67" s="93">
        <f t="shared" si="87"/>
        <v>0</v>
      </c>
      <c r="AH67" s="86">
        <f>INDEX('UmfrageWerte berechnung'!$A:$Z, MATCH(AD$3, 'UmfrageWerte berechnung'!$A:$A, 0), MATCH($K67, 'UmfrageWerte berechnung'!$1:$1, 0))</f>
        <v>1.125</v>
      </c>
      <c r="AI67" s="84">
        <f t="shared" si="78"/>
        <v>0</v>
      </c>
      <c r="AJ67" s="84">
        <f t="shared" si="79"/>
        <v>0</v>
      </c>
      <c r="AK67" s="84">
        <f t="shared" si="80"/>
        <v>0.9535884084220061</v>
      </c>
      <c r="AL67" s="66"/>
      <c r="AN67" s="21"/>
      <c r="AO67" s="121">
        <f>'Infection Monkey'!$P57</f>
        <v>0</v>
      </c>
      <c r="AP67" s="93">
        <f t="shared" si="88"/>
        <v>0</v>
      </c>
      <c r="AQ67" s="86">
        <f>INDEX('UmfrageWerte berechnung'!$A:$Z, MATCH(AM$3, 'UmfrageWerte berechnung'!$A:$A, 0), MATCH($K67, 'UmfrageWerte berechnung'!$1:$1, 0))</f>
        <v>1.1875</v>
      </c>
      <c r="AR67" s="84">
        <f t="shared" si="82"/>
        <v>0</v>
      </c>
      <c r="AS67" s="84">
        <f t="shared" si="83"/>
        <v>0</v>
      </c>
      <c r="AT67" s="84">
        <f t="shared" si="84"/>
        <v>1.0095367847411443</v>
      </c>
    </row>
    <row r="68" spans="1:46">
      <c r="B68" s="22"/>
      <c r="C68" s="121">
        <f>'Infection Monkey'!$P58</f>
        <v>1</v>
      </c>
      <c r="D68" s="93">
        <f t="shared" si="5"/>
        <v>0.66277217206585226</v>
      </c>
      <c r="E68" s="86">
        <f>INDEX('UmfrageWerte berechnung'!$A:$Z, MATCH(A$3, 'UmfrageWerte berechnung'!$A:$A, 0), MATCH($K68, 'UmfrageWerte berechnung'!$1:$1, 0))</f>
        <v>0.8</v>
      </c>
      <c r="F68" s="84">
        <f t="shared" si="6"/>
        <v>0.64000000000000012</v>
      </c>
      <c r="G68" s="84">
        <f t="shared" si="7"/>
        <v>0.8</v>
      </c>
      <c r="H68" s="84">
        <f t="shared" si="68"/>
        <v>0.66277217206585226</v>
      </c>
      <c r="I68" s="93"/>
      <c r="K68" s="93" t="s">
        <v>241</v>
      </c>
      <c r="L68"/>
      <c r="M68" s="22"/>
      <c r="N68" s="121">
        <f>'Infection Monkey'!$P58</f>
        <v>1</v>
      </c>
      <c r="O68" s="93">
        <f t="shared" si="85"/>
        <v>0.72325249643366618</v>
      </c>
      <c r="P68" s="86">
        <f>INDEX('UmfrageWerte berechnung'!$A:$Z, MATCH(L$3, 'UmfrageWerte berechnung'!$A:$A, 0), MATCH($K68, 'UmfrageWerte berechnung'!$1:$1, 0))</f>
        <v>0.8125</v>
      </c>
      <c r="Q68" s="84">
        <f t="shared" si="70"/>
        <v>0.66015625</v>
      </c>
      <c r="R68" s="84">
        <f t="shared" si="71"/>
        <v>0.8125</v>
      </c>
      <c r="S68" s="84">
        <f t="shared" si="72"/>
        <v>0.72325249643366618</v>
      </c>
      <c r="V68" s="22"/>
      <c r="W68" s="121">
        <f>'Infection Monkey'!$P58</f>
        <v>1</v>
      </c>
      <c r="X68" s="93">
        <f t="shared" si="86"/>
        <v>0.64819944598337997</v>
      </c>
      <c r="Y68" s="86">
        <f>INDEX('UmfrageWerte berechnung'!$A:$Z, MATCH(U$3, 'UmfrageWerte berechnung'!$A:$A, 0), MATCH($K68, 'UmfrageWerte berechnung'!$1:$1, 0))</f>
        <v>0.75</v>
      </c>
      <c r="Z68" s="84">
        <f t="shared" si="74"/>
        <v>0.5625</v>
      </c>
      <c r="AA68" s="84">
        <f t="shared" si="75"/>
        <v>0.75</v>
      </c>
      <c r="AB68" s="84">
        <f t="shared" si="76"/>
        <v>0.64819944598337997</v>
      </c>
      <c r="AE68" s="22"/>
      <c r="AF68" s="121">
        <f>'Infection Monkey'!$P58</f>
        <v>1</v>
      </c>
      <c r="AG68" s="93">
        <f t="shared" si="87"/>
        <v>0.77699796241793084</v>
      </c>
      <c r="AH68" s="86">
        <f>INDEX('UmfrageWerte berechnung'!$A:$Z, MATCH(AD$3, 'UmfrageWerte berechnung'!$A:$A, 0), MATCH($K68, 'UmfrageWerte berechnung'!$1:$1, 0))</f>
        <v>0.91666666666666663</v>
      </c>
      <c r="AI68" s="84">
        <f t="shared" si="78"/>
        <v>0.84027777777777768</v>
      </c>
      <c r="AJ68" s="84">
        <f t="shared" si="79"/>
        <v>0.91666666666666663</v>
      </c>
      <c r="AK68" s="84">
        <f t="shared" si="80"/>
        <v>0.77699796241793084</v>
      </c>
      <c r="AL68" s="66"/>
      <c r="AN68" s="22"/>
      <c r="AO68" s="121">
        <f>'Infection Monkey'!$P58</f>
        <v>1</v>
      </c>
      <c r="AP68" s="93">
        <f t="shared" si="88"/>
        <v>0.53133514986376018</v>
      </c>
      <c r="AQ68" s="86">
        <f>INDEX('UmfrageWerte berechnung'!$A:$Z, MATCH(AM$3, 'UmfrageWerte berechnung'!$A:$A, 0), MATCH($K68, 'UmfrageWerte berechnung'!$1:$1, 0))</f>
        <v>0.625</v>
      </c>
      <c r="AR68" s="84">
        <f t="shared" si="82"/>
        <v>0.390625</v>
      </c>
      <c r="AS68" s="84">
        <f t="shared" si="83"/>
        <v>0.625</v>
      </c>
      <c r="AT68" s="84">
        <f t="shared" si="84"/>
        <v>0.53133514986376018</v>
      </c>
    </row>
    <row r="69" spans="1:46">
      <c r="B69" s="5"/>
      <c r="C69" s="121">
        <f>'Infection Monkey'!$P59</f>
        <v>3</v>
      </c>
      <c r="D69" s="93">
        <f t="shared" si="5"/>
        <v>2.4853956452469461</v>
      </c>
      <c r="E69" s="86">
        <f>INDEX('UmfrageWerte berechnung'!$A:$Z, MATCH(A$3, 'UmfrageWerte berechnung'!$A:$A, 0), MATCH($K69, 'UmfrageWerte berechnung'!$1:$1, 0))</f>
        <v>1</v>
      </c>
      <c r="F69" s="84">
        <f t="shared" si="6"/>
        <v>3</v>
      </c>
      <c r="G69" s="84">
        <f t="shared" si="7"/>
        <v>3</v>
      </c>
      <c r="H69" s="84">
        <f t="shared" si="68"/>
        <v>0.8284652150823153</v>
      </c>
      <c r="I69" s="93"/>
      <c r="K69" s="93" t="s">
        <v>389</v>
      </c>
      <c r="L69"/>
      <c r="M69" s="5"/>
      <c r="N69" s="121">
        <f>'Infection Monkey'!$P59</f>
        <v>3</v>
      </c>
      <c r="O69" s="93">
        <f t="shared" si="85"/>
        <v>2.5035663338088447</v>
      </c>
      <c r="P69" s="86">
        <f>INDEX('UmfrageWerte berechnung'!$A:$Z, MATCH(L$3, 'UmfrageWerte berechnung'!$A:$A, 0), MATCH($K69, 'UmfrageWerte berechnung'!$1:$1, 0))</f>
        <v>0.9375</v>
      </c>
      <c r="Q69" s="84">
        <f t="shared" si="70"/>
        <v>2.63671875</v>
      </c>
      <c r="R69" s="84">
        <f t="shared" si="71"/>
        <v>2.8125</v>
      </c>
      <c r="S69" s="84">
        <f t="shared" si="72"/>
        <v>0.83452211126961484</v>
      </c>
      <c r="V69" s="5"/>
      <c r="W69" s="121">
        <f>'Infection Monkey'!$P59</f>
        <v>3</v>
      </c>
      <c r="X69" s="93">
        <f t="shared" si="86"/>
        <v>2.3767313019390599</v>
      </c>
      <c r="Y69" s="86">
        <f>INDEX('UmfrageWerte berechnung'!$A:$Z, MATCH(U$3, 'UmfrageWerte berechnung'!$A:$A, 0), MATCH($K69, 'UmfrageWerte berechnung'!$1:$1, 0))</f>
        <v>0.91666666666666663</v>
      </c>
      <c r="Z69" s="84">
        <f t="shared" si="74"/>
        <v>2.520833333333333</v>
      </c>
      <c r="AA69" s="84">
        <f t="shared" si="75"/>
        <v>2.75</v>
      </c>
      <c r="AB69" s="84">
        <f t="shared" si="76"/>
        <v>0.79224376731301993</v>
      </c>
      <c r="AE69" s="5"/>
      <c r="AF69" s="121">
        <f>'Infection Monkey'!$P59</f>
        <v>3</v>
      </c>
      <c r="AG69" s="93">
        <f t="shared" si="87"/>
        <v>3.390536563278244</v>
      </c>
      <c r="AH69" s="86">
        <f>INDEX('UmfrageWerte berechnung'!$A:$Z, MATCH(AD$3, 'UmfrageWerte berechnung'!$A:$A, 0), MATCH($K69, 'UmfrageWerte berechnung'!$1:$1, 0))</f>
        <v>1.3333333333333333</v>
      </c>
      <c r="AI69" s="84">
        <f t="shared" si="78"/>
        <v>5.333333333333333</v>
      </c>
      <c r="AJ69" s="84">
        <f t="shared" si="79"/>
        <v>4</v>
      </c>
      <c r="AK69" s="84">
        <f t="shared" si="80"/>
        <v>1.1301788544260813</v>
      </c>
      <c r="AL69" s="66"/>
      <c r="AN69" s="5"/>
      <c r="AO69" s="121">
        <f>'Infection Monkey'!$P59</f>
        <v>3</v>
      </c>
      <c r="AP69" s="93">
        <f t="shared" si="88"/>
        <v>2.869209809264305</v>
      </c>
      <c r="AQ69" s="86">
        <f>INDEX('UmfrageWerte berechnung'!$A:$Z, MATCH(AM$3, 'UmfrageWerte berechnung'!$A:$A, 0), MATCH($K69, 'UmfrageWerte berechnung'!$1:$1, 0))</f>
        <v>1.125</v>
      </c>
      <c r="AR69" s="84">
        <f t="shared" si="82"/>
        <v>3.796875</v>
      </c>
      <c r="AS69" s="84">
        <f t="shared" si="83"/>
        <v>3.375</v>
      </c>
      <c r="AT69" s="84">
        <f t="shared" si="84"/>
        <v>0.95640326975476841</v>
      </c>
    </row>
    <row r="70" spans="1:46">
      <c r="B70" s="5"/>
      <c r="C70" s="122">
        <f>'Infection Monkey'!$P60</f>
        <v>2</v>
      </c>
      <c r="D70" s="84">
        <f t="shared" si="5"/>
        <v>1.6569304301646306</v>
      </c>
      <c r="E70" s="84">
        <f>INDEX('UmfrageWerte berechnung'!$A:$Z, MATCH(A$3, 'UmfrageWerte berechnung'!$A:$A, 0), MATCH($K70, 'UmfrageWerte berechnung'!$1:$1, 0))</f>
        <v>1</v>
      </c>
      <c r="F70" s="86">
        <f t="shared" si="6"/>
        <v>2</v>
      </c>
      <c r="G70" s="84">
        <f t="shared" si="7"/>
        <v>2</v>
      </c>
      <c r="H70" s="84">
        <f t="shared" si="68"/>
        <v>0.8284652150823153</v>
      </c>
      <c r="I70" s="93"/>
      <c r="K70" s="93" t="s">
        <v>389</v>
      </c>
      <c r="L70"/>
      <c r="M70" s="5"/>
      <c r="N70" s="122">
        <f>'Infection Monkey'!$P60</f>
        <v>2</v>
      </c>
      <c r="O70" s="84">
        <f t="shared" si="85"/>
        <v>1.6690442225392297</v>
      </c>
      <c r="P70" s="84">
        <f>INDEX('UmfrageWerte berechnung'!$A:$Z, MATCH(L$3, 'UmfrageWerte berechnung'!$A:$A, 0), MATCH($K70, 'UmfrageWerte berechnung'!$1:$1, 0))</f>
        <v>0.9375</v>
      </c>
      <c r="Q70" s="86">
        <f t="shared" si="70"/>
        <v>1.7578125</v>
      </c>
      <c r="R70" s="84">
        <f t="shared" si="71"/>
        <v>1.875</v>
      </c>
      <c r="S70" s="84">
        <f t="shared" si="72"/>
        <v>0.83452211126961484</v>
      </c>
      <c r="V70" s="5"/>
      <c r="W70" s="122">
        <f>'Infection Monkey'!$P60</f>
        <v>2</v>
      </c>
      <c r="X70" s="84">
        <f t="shared" si="86"/>
        <v>1.5844875346260399</v>
      </c>
      <c r="Y70" s="84">
        <f>INDEX('UmfrageWerte berechnung'!$A:$Z, MATCH(U$3, 'UmfrageWerte berechnung'!$A:$A, 0), MATCH($K70, 'UmfrageWerte berechnung'!$1:$1, 0))</f>
        <v>0.91666666666666663</v>
      </c>
      <c r="Z70" s="86">
        <f t="shared" si="74"/>
        <v>1.6805555555555554</v>
      </c>
      <c r="AA70" s="84">
        <f t="shared" si="75"/>
        <v>1.8333333333333333</v>
      </c>
      <c r="AB70" s="84">
        <f t="shared" si="76"/>
        <v>0.79224376731301993</v>
      </c>
      <c r="AE70" s="5"/>
      <c r="AF70" s="122">
        <f>'Infection Monkey'!$P60</f>
        <v>2</v>
      </c>
      <c r="AG70" s="84">
        <f t="shared" si="87"/>
        <v>2.2603577088521627</v>
      </c>
      <c r="AH70" s="84">
        <f>INDEX('UmfrageWerte berechnung'!$A:$Z, MATCH(AD$3, 'UmfrageWerte berechnung'!$A:$A, 0), MATCH($K70, 'UmfrageWerte berechnung'!$1:$1, 0))</f>
        <v>1.3333333333333333</v>
      </c>
      <c r="AI70" s="86">
        <f t="shared" si="78"/>
        <v>3.5555555555555554</v>
      </c>
      <c r="AJ70" s="84">
        <f t="shared" si="79"/>
        <v>2.6666666666666665</v>
      </c>
      <c r="AK70" s="84">
        <f t="shared" si="80"/>
        <v>1.1301788544260813</v>
      </c>
      <c r="AL70" s="66"/>
      <c r="AN70" s="5"/>
      <c r="AO70" s="122">
        <f>'Infection Monkey'!$P60</f>
        <v>2</v>
      </c>
      <c r="AP70" s="84">
        <f t="shared" si="88"/>
        <v>1.9128065395095368</v>
      </c>
      <c r="AQ70" s="84">
        <f>INDEX('UmfrageWerte berechnung'!$A:$Z, MATCH(AM$3, 'UmfrageWerte berechnung'!$A:$A, 0), MATCH($K70, 'UmfrageWerte berechnung'!$1:$1, 0))</f>
        <v>1.125</v>
      </c>
      <c r="AR70" s="86">
        <f t="shared" si="82"/>
        <v>2.53125</v>
      </c>
      <c r="AS70" s="84">
        <f t="shared" si="83"/>
        <v>2.25</v>
      </c>
      <c r="AT70" s="84">
        <f t="shared" si="84"/>
        <v>0.95640326975476841</v>
      </c>
    </row>
    <row r="71" spans="1:46">
      <c r="B71" t="s">
        <v>475</v>
      </c>
      <c r="C71" s="77">
        <f t="shared" ref="C71:H71" si="89">SUM(C52:C70)</f>
        <v>31</v>
      </c>
      <c r="D71" s="69">
        <f t="shared" si="89"/>
        <v>25.889537971322355</v>
      </c>
      <c r="E71" s="90">
        <f t="shared" si="89"/>
        <v>20.400000000000002</v>
      </c>
      <c r="F71" s="90">
        <f t="shared" si="89"/>
        <v>35.612499999999997</v>
      </c>
      <c r="G71" s="85">
        <f t="shared" si="89"/>
        <v>31.250000000000004</v>
      </c>
      <c r="H71" s="85">
        <f t="shared" si="89"/>
        <v>16.900690387679226</v>
      </c>
      <c r="I71" s="93"/>
      <c r="K71" s="93">
        <v>0</v>
      </c>
      <c r="L71"/>
      <c r="M71" t="s">
        <v>475</v>
      </c>
      <c r="N71" s="77">
        <f t="shared" ref="N71:S71" si="90">SUM(N52:N70)</f>
        <v>31</v>
      </c>
      <c r="O71" s="69">
        <f t="shared" si="90"/>
        <v>26.81597717546363</v>
      </c>
      <c r="P71" s="90">
        <f t="shared" si="90"/>
        <v>19.25</v>
      </c>
      <c r="Q71" s="90">
        <f t="shared" si="90"/>
        <v>33.046875</v>
      </c>
      <c r="R71" s="85">
        <f t="shared" si="90"/>
        <v>30.125</v>
      </c>
      <c r="S71" s="85">
        <f t="shared" si="90"/>
        <v>17.135520684736086</v>
      </c>
      <c r="V71" t="s">
        <v>475</v>
      </c>
      <c r="W71" s="77">
        <f t="shared" ref="W71:AB71" si="91">SUM(W52:W70)</f>
        <v>31</v>
      </c>
      <c r="X71" s="69">
        <f t="shared" si="91"/>
        <v>25.423822714681464</v>
      </c>
      <c r="Y71" s="90">
        <f t="shared" si="91"/>
        <v>19.166666666666668</v>
      </c>
      <c r="Z71" s="90">
        <f t="shared" si="91"/>
        <v>32.381944444444443</v>
      </c>
      <c r="AA71" s="85">
        <f t="shared" si="91"/>
        <v>29.416666666666671</v>
      </c>
      <c r="AB71" s="85">
        <f t="shared" si="91"/>
        <v>16.565096952908597</v>
      </c>
      <c r="AE71" t="s">
        <v>475</v>
      </c>
      <c r="AF71" s="77">
        <f t="shared" ref="AF71:AK71" si="92">SUM(AF52:AF70)</f>
        <v>31</v>
      </c>
      <c r="AG71" s="69">
        <f t="shared" si="92"/>
        <v>28.996151233869149</v>
      </c>
      <c r="AH71" s="90">
        <f t="shared" si="92"/>
        <v>21.208333333333332</v>
      </c>
      <c r="AI71" s="90">
        <f t="shared" si="92"/>
        <v>42.963541666666671</v>
      </c>
      <c r="AJ71" s="85">
        <f t="shared" si="92"/>
        <v>34.208333333333336</v>
      </c>
      <c r="AK71" s="85">
        <f t="shared" si="92"/>
        <v>17.976907403214849</v>
      </c>
      <c r="AL71" s="66"/>
      <c r="AN71" t="s">
        <v>475</v>
      </c>
      <c r="AO71" s="77">
        <f t="shared" ref="AO71:AT71" si="93">SUM(AO52:AO70)</f>
        <v>31</v>
      </c>
      <c r="AP71" s="69">
        <f t="shared" si="93"/>
        <v>24.335149863760215</v>
      </c>
      <c r="AQ71" s="90">
        <f t="shared" si="93"/>
        <v>18.5625</v>
      </c>
      <c r="AR71" s="90">
        <f t="shared" si="93"/>
        <v>31.1796875</v>
      </c>
      <c r="AS71" s="85">
        <f t="shared" si="93"/>
        <v>28.625</v>
      </c>
      <c r="AT71" s="85">
        <f t="shared" si="93"/>
        <v>15.780653950953674</v>
      </c>
    </row>
    <row r="72" spans="1:46">
      <c r="B72" t="s">
        <v>476</v>
      </c>
      <c r="C72" s="57">
        <v>57</v>
      </c>
      <c r="D72" s="89"/>
      <c r="E72" s="96">
        <f>COUNT(E52:E70)*1.5</f>
        <v>27</v>
      </c>
      <c r="F72" s="89">
        <f>C72*5^2</f>
        <v>1425</v>
      </c>
      <c r="G72" s="87">
        <f>C72*1.5</f>
        <v>85.5</v>
      </c>
      <c r="H72" s="87"/>
      <c r="I72" s="93"/>
      <c r="K72" s="93">
        <v>0</v>
      </c>
      <c r="L72"/>
      <c r="M72" t="s">
        <v>476</v>
      </c>
      <c r="N72" s="57">
        <v>57</v>
      </c>
      <c r="O72" s="89"/>
      <c r="P72" s="96">
        <f>COUNT(P52:P70)*5</f>
        <v>90</v>
      </c>
      <c r="Q72" s="89">
        <f>N72*5^2</f>
        <v>1425</v>
      </c>
      <c r="R72" s="87">
        <f>N72*1.5</f>
        <v>85.5</v>
      </c>
      <c r="S72" s="87"/>
      <c r="V72" t="s">
        <v>476</v>
      </c>
      <c r="W72" s="57">
        <v>57</v>
      </c>
      <c r="X72" s="89"/>
      <c r="Y72" s="96">
        <f>COUNT(Y52:Y70)*5</f>
        <v>90</v>
      </c>
      <c r="Z72" s="89">
        <f>W72*5^2</f>
        <v>1425</v>
      </c>
      <c r="AA72" s="87">
        <f>W72*1.5</f>
        <v>85.5</v>
      </c>
      <c r="AB72" s="87"/>
      <c r="AE72" t="s">
        <v>476</v>
      </c>
      <c r="AF72" s="57">
        <v>57</v>
      </c>
      <c r="AG72" s="89"/>
      <c r="AH72" s="96">
        <f>COUNT(AH52:AH70)*5</f>
        <v>90</v>
      </c>
      <c r="AI72" s="89">
        <f>AF72*5^2</f>
        <v>1425</v>
      </c>
      <c r="AJ72" s="87">
        <f>AF72*1.5</f>
        <v>85.5</v>
      </c>
      <c r="AK72" s="87"/>
      <c r="AL72" s="57"/>
      <c r="AN72" t="s">
        <v>476</v>
      </c>
      <c r="AO72" s="57">
        <v>57</v>
      </c>
      <c r="AP72" s="89"/>
      <c r="AQ72" s="96">
        <f>COUNT(AQ52:AQ70)*5</f>
        <v>90</v>
      </c>
      <c r="AR72" s="89">
        <f>AO72*5^2</f>
        <v>1425</v>
      </c>
      <c r="AS72" s="87">
        <f>AO72*1.5</f>
        <v>85.5</v>
      </c>
      <c r="AT72" s="87"/>
    </row>
    <row r="73" spans="1:46">
      <c r="C73" s="69"/>
      <c r="D73" s="86"/>
      <c r="E73" s="95"/>
      <c r="H73" s="84"/>
      <c r="I73" s="93"/>
      <c r="K73" s="93">
        <v>0</v>
      </c>
      <c r="L73"/>
      <c r="N73" s="69"/>
      <c r="O73" s="86"/>
      <c r="P73" s="95"/>
      <c r="Q73" s="86"/>
      <c r="R73" s="84"/>
      <c r="S73" s="84"/>
      <c r="W73" s="69"/>
      <c r="X73" s="86"/>
      <c r="Y73" s="95"/>
      <c r="Z73" s="86"/>
      <c r="AA73" s="84"/>
      <c r="AB73" s="84"/>
      <c r="AF73" s="69"/>
      <c r="AG73" s="86"/>
      <c r="AH73" s="95"/>
      <c r="AI73" s="86"/>
      <c r="AJ73" s="84"/>
      <c r="AK73" s="84"/>
      <c r="AL73" s="66"/>
      <c r="AO73" s="69"/>
      <c r="AP73" s="86"/>
      <c r="AQ73" s="95"/>
      <c r="AR73" s="86"/>
      <c r="AS73" s="84"/>
      <c r="AT73" s="84"/>
    </row>
    <row r="74" spans="1:46">
      <c r="C74" s="66"/>
      <c r="D74" s="86"/>
      <c r="H74" s="84"/>
      <c r="I74" s="93"/>
      <c r="K74" s="93">
        <v>0</v>
      </c>
      <c r="L74"/>
      <c r="N74" s="66"/>
      <c r="O74" s="86"/>
      <c r="P74" s="93"/>
      <c r="Q74" s="86"/>
      <c r="R74" s="84"/>
      <c r="S74" s="84"/>
      <c r="W74" s="66"/>
      <c r="X74" s="86"/>
      <c r="Y74" s="93"/>
      <c r="Z74" s="86"/>
      <c r="AA74" s="84"/>
      <c r="AB74" s="84"/>
      <c r="AF74" s="66"/>
      <c r="AG74" s="86"/>
      <c r="AH74" s="93"/>
      <c r="AI74" s="86"/>
      <c r="AJ74" s="84"/>
      <c r="AK74" s="84"/>
      <c r="AL74" s="66"/>
      <c r="AO74" s="66"/>
      <c r="AP74" s="86"/>
      <c r="AQ74" s="93"/>
      <c r="AR74" s="86"/>
      <c r="AS74" s="84"/>
      <c r="AT74" s="84"/>
    </row>
    <row r="75" spans="1:46">
      <c r="C75" s="67"/>
      <c r="D75" s="86"/>
      <c r="H75" s="84"/>
      <c r="I75" s="93"/>
      <c r="K75" s="93">
        <v>0</v>
      </c>
      <c r="L75"/>
      <c r="N75" s="67"/>
      <c r="O75" s="86"/>
      <c r="P75" s="93"/>
      <c r="Q75" s="86"/>
      <c r="R75" s="84"/>
      <c r="S75" s="84"/>
      <c r="W75" s="67"/>
      <c r="X75" s="86"/>
      <c r="Y75" s="93"/>
      <c r="Z75" s="86"/>
      <c r="AA75" s="84"/>
      <c r="AB75" s="84"/>
      <c r="AF75" s="67"/>
      <c r="AG75" s="86"/>
      <c r="AH75" s="93"/>
      <c r="AI75" s="86"/>
      <c r="AJ75" s="84"/>
      <c r="AK75" s="84"/>
      <c r="AL75" s="66"/>
      <c r="AO75" s="67"/>
      <c r="AP75" s="86"/>
      <c r="AQ75" s="93"/>
      <c r="AR75" s="86"/>
      <c r="AS75" s="84"/>
      <c r="AT75" s="84"/>
    </row>
    <row r="76" spans="1:46">
      <c r="B76" s="16"/>
      <c r="C76" s="66"/>
      <c r="D76" s="113"/>
      <c r="E76" s="90"/>
      <c r="F76" s="85"/>
      <c r="G76" s="85"/>
      <c r="H76" s="85"/>
      <c r="I76" s="93"/>
      <c r="L76"/>
      <c r="M76" s="16"/>
      <c r="N76" s="66"/>
      <c r="O76" s="113"/>
      <c r="P76" s="90"/>
      <c r="Q76" s="85"/>
      <c r="R76" s="85"/>
      <c r="S76" s="85"/>
      <c r="V76" s="16"/>
      <c r="W76" s="66"/>
      <c r="X76" s="113"/>
      <c r="Y76" s="90"/>
      <c r="Z76" s="85"/>
      <c r="AA76" s="85"/>
      <c r="AB76" s="85"/>
      <c r="AE76" s="16"/>
      <c r="AF76" s="66"/>
      <c r="AG76" s="113"/>
      <c r="AH76" s="90"/>
      <c r="AI76" s="85"/>
      <c r="AJ76" s="85"/>
      <c r="AK76" s="85"/>
      <c r="AL76" s="66"/>
      <c r="AN76" s="16"/>
      <c r="AO76" s="66"/>
      <c r="AP76" s="113"/>
      <c r="AQ76" s="90"/>
      <c r="AR76" s="85"/>
      <c r="AS76" s="85"/>
      <c r="AT76" s="85"/>
    </row>
    <row r="77" spans="1:46" ht="21">
      <c r="A77" s="19" t="s">
        <v>105</v>
      </c>
      <c r="C77" s="66">
        <f>'Infection Monkey'!$P66</f>
        <v>2</v>
      </c>
      <c r="D77" s="92">
        <f t="shared" ref="D77:D113" si="94">H77*C77</f>
        <v>2.0711630377057886</v>
      </c>
      <c r="E77" s="86">
        <f>INDEX('UmfrageWerte berechnung'!$A:$AL, MATCH(A$3, 'UmfrageWerte berechnung'!$A:$A, 0), MATCH($K77, 'UmfrageWerte berechnung'!$1:$1, 0))</f>
        <v>1.25</v>
      </c>
      <c r="F77" s="84">
        <f t="shared" ref="F77:F113" si="95">(E77^2)*C77</f>
        <v>3.125</v>
      </c>
      <c r="G77" s="84">
        <f t="shared" ref="G77:G113" si="96">E77*C77</f>
        <v>2.5</v>
      </c>
      <c r="H77" s="84">
        <f t="shared" ref="H77:H113" si="97">E77/(H$120/H$119)</f>
        <v>1.0355815188528943</v>
      </c>
      <c r="I77" s="93"/>
      <c r="K77" s="93" t="s">
        <v>225</v>
      </c>
      <c r="L77" s="19" t="s">
        <v>105</v>
      </c>
      <c r="N77" s="66">
        <f>'Infection Monkey'!$P66</f>
        <v>2</v>
      </c>
      <c r="O77" s="92">
        <f t="shared" ref="O77:O113" si="98">S77*N77</f>
        <v>2.2253922967189728</v>
      </c>
      <c r="P77" s="86">
        <f>INDEX('UmfrageWerte berechnung'!$A:$AL, MATCH(L$3, 'UmfrageWerte berechnung'!$A:$A, 0), MATCH($K77, 'UmfrageWerte berechnung'!$1:$1, 0))</f>
        <v>1.25</v>
      </c>
      <c r="Q77" s="84">
        <f t="shared" ref="Q77:Q113" si="99">(P77^2)*N77</f>
        <v>3.125</v>
      </c>
      <c r="R77" s="84">
        <f t="shared" ref="R77:R113" si="100">P77*N77</f>
        <v>2.5</v>
      </c>
      <c r="S77" s="84">
        <f t="shared" ref="S77:S113" si="101">P77/(S$120/S$119)</f>
        <v>1.1126961483594864</v>
      </c>
      <c r="T77" s="19"/>
      <c r="U77" s="19" t="s">
        <v>105</v>
      </c>
      <c r="W77" s="66">
        <f>'Infection Monkey'!$P66</f>
        <v>2</v>
      </c>
      <c r="X77" s="92">
        <f t="shared" ref="X77:X113" si="102">AB77*W77</f>
        <v>2.1606648199445999</v>
      </c>
      <c r="Y77" s="86">
        <f>INDEX('UmfrageWerte berechnung'!$A:$AL, MATCH(U$3, 'UmfrageWerte berechnung'!$A:$A, 0), MATCH($K77, 'UmfrageWerte berechnung'!$1:$1, 0))</f>
        <v>1.25</v>
      </c>
      <c r="Z77" s="84">
        <f t="shared" ref="Z77:Z113" si="103">(Y77^2)*W77</f>
        <v>3.125</v>
      </c>
      <c r="AA77" s="84">
        <f t="shared" ref="AA77:AA113" si="104">Y77*W77</f>
        <v>2.5</v>
      </c>
      <c r="AB77" s="84">
        <f t="shared" ref="AB77:AB113" si="105">Y77/(AB$120/AB$119)</f>
        <v>1.0803324099723</v>
      </c>
      <c r="AD77" s="19" t="s">
        <v>105</v>
      </c>
      <c r="AF77" s="66">
        <f>'Infection Monkey'!$P66</f>
        <v>2</v>
      </c>
      <c r="AG77" s="92">
        <f t="shared" ref="AG77:AG113" si="106">AK77*AF77</f>
        <v>2.0131310844464574</v>
      </c>
      <c r="AH77" s="86">
        <f>INDEX('UmfrageWerte berechnung'!$A:$AL, MATCH(AD$3, 'UmfrageWerte berechnung'!$A:$A, 0), MATCH($K77, 'UmfrageWerte berechnung'!$1:$1, 0))</f>
        <v>1.1875</v>
      </c>
      <c r="AI77" s="84">
        <f t="shared" ref="AI77:AI113" si="107">(AH77^2)*AF77</f>
        <v>2.8203125</v>
      </c>
      <c r="AJ77" s="84">
        <f t="shared" ref="AJ77:AJ113" si="108">AH77*AF77</f>
        <v>2.375</v>
      </c>
      <c r="AK77" s="84">
        <f t="shared" ref="AK77:AK113" si="109">AH77/(AK$120/AK$119)</f>
        <v>1.0065655422232287</v>
      </c>
      <c r="AL77" s="66"/>
      <c r="AM77" s="19" t="s">
        <v>105</v>
      </c>
      <c r="AO77" s="66">
        <f>'Infection Monkey'!$P66</f>
        <v>2</v>
      </c>
      <c r="AP77" s="92">
        <f t="shared" ref="AP77:AP113" si="110">AT77*AO77</f>
        <v>1.8065395095367847</v>
      </c>
      <c r="AQ77" s="86">
        <f>INDEX('UmfrageWerte berechnung'!$A:$AL, MATCH(AM$3, 'UmfrageWerte berechnung'!$A:$A, 0), MATCH($K77, 'UmfrageWerte berechnung'!$1:$1, 0))</f>
        <v>1.0625</v>
      </c>
      <c r="AR77" s="84">
        <f t="shared" ref="AR77:AR113" si="111">(AQ77^2)*AO77</f>
        <v>2.2578125</v>
      </c>
      <c r="AS77" s="84">
        <f t="shared" ref="AS77:AS113" si="112">AQ77*AO77</f>
        <v>2.125</v>
      </c>
      <c r="AT77" s="84">
        <f t="shared" ref="AT77:AT113" si="113">AQ77/(AT$120/AT$119)</f>
        <v>0.90326975476839233</v>
      </c>
    </row>
    <row r="78" spans="1:46">
      <c r="C78" s="66"/>
      <c r="D78" s="92"/>
      <c r="E78" s="86"/>
      <c r="F78" s="84"/>
      <c r="H78" s="84"/>
      <c r="I78" s="93"/>
      <c r="L78"/>
      <c r="N78" s="66"/>
      <c r="O78" s="92"/>
      <c r="P78" s="86"/>
      <c r="Q78" s="84"/>
      <c r="R78" s="84"/>
      <c r="S78" s="84"/>
      <c r="W78" s="66"/>
      <c r="X78" s="92"/>
      <c r="Y78" s="86"/>
      <c r="Z78" s="84"/>
      <c r="AA78" s="84"/>
      <c r="AB78" s="84"/>
      <c r="AF78" s="66"/>
      <c r="AG78" s="92"/>
      <c r="AH78" s="86"/>
      <c r="AI78" s="84"/>
      <c r="AJ78" s="84"/>
      <c r="AK78" s="84"/>
      <c r="AL78" s="66"/>
      <c r="AO78" s="66"/>
      <c r="AP78" s="92"/>
      <c r="AQ78" s="86"/>
      <c r="AR78" s="84"/>
      <c r="AS78" s="84"/>
      <c r="AT78" s="84"/>
    </row>
    <row r="79" spans="1:46">
      <c r="B79" s="4"/>
      <c r="C79" s="66">
        <f>'Infection Monkey'!$P68</f>
        <v>0</v>
      </c>
      <c r="D79" s="92">
        <f t="shared" si="94"/>
        <v>0</v>
      </c>
      <c r="E79" s="86">
        <f>INDEX('UmfrageWerte berechnung'!$A:$AL, MATCH(A$3, 'UmfrageWerte berechnung'!$A:$A, 0), MATCH($K79, 'UmfrageWerte berechnung'!$1:$1, 0))</f>
        <v>1.35</v>
      </c>
      <c r="F79" s="84">
        <f t="shared" si="95"/>
        <v>0</v>
      </c>
      <c r="G79" s="84">
        <f t="shared" si="96"/>
        <v>0</v>
      </c>
      <c r="H79" s="84">
        <f t="shared" si="97"/>
        <v>1.1184280403611258</v>
      </c>
      <c r="I79" s="93"/>
      <c r="K79" s="93" t="s">
        <v>390</v>
      </c>
      <c r="L79"/>
      <c r="M79" s="4"/>
      <c r="N79" s="66">
        <f>'Infection Monkey'!$P68</f>
        <v>0</v>
      </c>
      <c r="O79" s="92">
        <f t="shared" si="98"/>
        <v>0</v>
      </c>
      <c r="P79" s="86">
        <f>INDEX('UmfrageWerte berechnung'!$A:$AL, MATCH(L$3, 'UmfrageWerte berechnung'!$A:$A, 0), MATCH($K79, 'UmfrageWerte berechnung'!$1:$1, 0))</f>
        <v>1</v>
      </c>
      <c r="Q79" s="84">
        <f t="shared" si="99"/>
        <v>0</v>
      </c>
      <c r="R79" s="84">
        <f t="shared" si="100"/>
        <v>0</v>
      </c>
      <c r="S79" s="84">
        <f t="shared" si="101"/>
        <v>0.89015691868758917</v>
      </c>
      <c r="V79" s="4"/>
      <c r="W79" s="66">
        <f>'Infection Monkey'!$P68</f>
        <v>0</v>
      </c>
      <c r="X79" s="92">
        <f t="shared" si="102"/>
        <v>0</v>
      </c>
      <c r="Y79" s="86">
        <f>INDEX('UmfrageWerte berechnung'!$A:$AL, MATCH(U$3, 'UmfrageWerte berechnung'!$A:$A, 0), MATCH($K79, 'UmfrageWerte berechnung'!$1:$1, 0))</f>
        <v>1.1666666666666667</v>
      </c>
      <c r="Z79" s="84">
        <f t="shared" si="103"/>
        <v>0</v>
      </c>
      <c r="AA79" s="84">
        <f t="shared" si="104"/>
        <v>0</v>
      </c>
      <c r="AB79" s="84">
        <f t="shared" si="105"/>
        <v>1.00831024930748</v>
      </c>
      <c r="AE79" s="4"/>
      <c r="AF79" s="66">
        <f>'Infection Monkey'!$P68</f>
        <v>0</v>
      </c>
      <c r="AG79" s="92">
        <f t="shared" si="106"/>
        <v>0</v>
      </c>
      <c r="AH79" s="86">
        <f>INDEX('UmfrageWerte berechnung'!$A:$AL, MATCH(AD$3, 'UmfrageWerte berechnung'!$A:$A, 0), MATCH($K79, 'UmfrageWerte berechnung'!$1:$1, 0))</f>
        <v>0.875</v>
      </c>
      <c r="AI79" s="84">
        <f t="shared" si="107"/>
        <v>0</v>
      </c>
      <c r="AJ79" s="84">
        <f t="shared" si="108"/>
        <v>0</v>
      </c>
      <c r="AK79" s="84">
        <f t="shared" si="109"/>
        <v>0.74167987321711593</v>
      </c>
      <c r="AL79" s="66"/>
      <c r="AN79" s="4"/>
      <c r="AO79" s="66">
        <f>'Infection Monkey'!$P68</f>
        <v>0</v>
      </c>
      <c r="AP79" s="92">
        <f t="shared" si="110"/>
        <v>0</v>
      </c>
      <c r="AQ79" s="86">
        <f>INDEX('UmfrageWerte berechnung'!$A:$AL, MATCH(AM$3, 'UmfrageWerte berechnung'!$A:$A, 0), MATCH($K79, 'UmfrageWerte berechnung'!$1:$1, 0))</f>
        <v>1.3125</v>
      </c>
      <c r="AR79" s="84">
        <f t="shared" si="111"/>
        <v>0</v>
      </c>
      <c r="AS79" s="84">
        <f t="shared" si="112"/>
        <v>0</v>
      </c>
      <c r="AT79" s="84">
        <f t="shared" si="113"/>
        <v>1.1158038147138964</v>
      </c>
    </row>
    <row r="80" spans="1:46">
      <c r="B80" s="4"/>
      <c r="C80" s="66">
        <f>'Infection Monkey'!$P69</f>
        <v>0</v>
      </c>
      <c r="D80" s="92">
        <f t="shared" si="94"/>
        <v>0</v>
      </c>
      <c r="E80" s="86">
        <f>INDEX('UmfrageWerte berechnung'!$A:$AL, MATCH(A$3, 'UmfrageWerte berechnung'!$A:$A, 0), MATCH($K80, 'UmfrageWerte berechnung'!$1:$1, 0))</f>
        <v>1.35</v>
      </c>
      <c r="F80" s="84">
        <f t="shared" si="95"/>
        <v>0</v>
      </c>
      <c r="G80" s="84">
        <f t="shared" si="96"/>
        <v>0</v>
      </c>
      <c r="H80" s="84">
        <f t="shared" si="97"/>
        <v>1.1184280403611258</v>
      </c>
      <c r="I80" s="93"/>
      <c r="K80" s="93" t="s">
        <v>390</v>
      </c>
      <c r="L80"/>
      <c r="M80" s="4"/>
      <c r="N80" s="66">
        <f>'Infection Monkey'!$P69</f>
        <v>0</v>
      </c>
      <c r="O80" s="92">
        <f t="shared" si="98"/>
        <v>0</v>
      </c>
      <c r="P80" s="86">
        <f>INDEX('UmfrageWerte berechnung'!$A:$AL, MATCH(L$3, 'UmfrageWerte berechnung'!$A:$A, 0), MATCH($K80, 'UmfrageWerte berechnung'!$1:$1, 0))</f>
        <v>1</v>
      </c>
      <c r="Q80" s="84">
        <f t="shared" si="99"/>
        <v>0</v>
      </c>
      <c r="R80" s="84">
        <f t="shared" si="100"/>
        <v>0</v>
      </c>
      <c r="S80" s="84">
        <f t="shared" si="101"/>
        <v>0.89015691868758917</v>
      </c>
      <c r="V80" s="4"/>
      <c r="W80" s="66">
        <f>'Infection Monkey'!$P69</f>
        <v>0</v>
      </c>
      <c r="X80" s="92">
        <f t="shared" si="102"/>
        <v>0</v>
      </c>
      <c r="Y80" s="86">
        <f>INDEX('UmfrageWerte berechnung'!$A:$AL, MATCH(U$3, 'UmfrageWerte berechnung'!$A:$A, 0), MATCH($K80, 'UmfrageWerte berechnung'!$1:$1, 0))</f>
        <v>1.1666666666666667</v>
      </c>
      <c r="Z80" s="84">
        <f t="shared" si="103"/>
        <v>0</v>
      </c>
      <c r="AA80" s="84">
        <f t="shared" si="104"/>
        <v>0</v>
      </c>
      <c r="AB80" s="84">
        <f t="shared" si="105"/>
        <v>1.00831024930748</v>
      </c>
      <c r="AE80" s="4"/>
      <c r="AF80" s="66">
        <f>'Infection Monkey'!$P69</f>
        <v>0</v>
      </c>
      <c r="AG80" s="92">
        <f t="shared" si="106"/>
        <v>0</v>
      </c>
      <c r="AH80" s="86">
        <f>INDEX('UmfrageWerte berechnung'!$A:$AL, MATCH(AD$3, 'UmfrageWerte berechnung'!$A:$A, 0), MATCH($K80, 'UmfrageWerte berechnung'!$1:$1, 0))</f>
        <v>0.875</v>
      </c>
      <c r="AI80" s="84">
        <f t="shared" si="107"/>
        <v>0</v>
      </c>
      <c r="AJ80" s="84">
        <f t="shared" si="108"/>
        <v>0</v>
      </c>
      <c r="AK80" s="84">
        <f t="shared" si="109"/>
        <v>0.74167987321711593</v>
      </c>
      <c r="AL80" s="66"/>
      <c r="AN80" s="4"/>
      <c r="AO80" s="66">
        <f>'Infection Monkey'!$P69</f>
        <v>0</v>
      </c>
      <c r="AP80" s="92">
        <f t="shared" si="110"/>
        <v>0</v>
      </c>
      <c r="AQ80" s="86">
        <f>INDEX('UmfrageWerte berechnung'!$A:$AL, MATCH(AM$3, 'UmfrageWerte berechnung'!$A:$A, 0), MATCH($K80, 'UmfrageWerte berechnung'!$1:$1, 0))</f>
        <v>1.3125</v>
      </c>
      <c r="AR80" s="84">
        <f t="shared" si="111"/>
        <v>0</v>
      </c>
      <c r="AS80" s="84">
        <f t="shared" si="112"/>
        <v>0</v>
      </c>
      <c r="AT80" s="84">
        <f t="shared" si="113"/>
        <v>1.1158038147138964</v>
      </c>
    </row>
    <row r="81" spans="1:46">
      <c r="A81" t="s">
        <v>477</v>
      </c>
      <c r="B81" s="4"/>
      <c r="C81" s="66">
        <f>'Infection Monkey'!$P70</f>
        <v>0</v>
      </c>
      <c r="D81" s="92">
        <f t="shared" si="94"/>
        <v>0</v>
      </c>
      <c r="E81" s="86">
        <f>INDEX('UmfrageWerte berechnung'!$A:$AL, MATCH(A$3, 'UmfrageWerte berechnung'!$A:$A, 0), MATCH($K81, 'UmfrageWerte berechnung'!$1:$1, 0))</f>
        <v>1.35</v>
      </c>
      <c r="F81" s="84">
        <f t="shared" si="95"/>
        <v>0</v>
      </c>
      <c r="G81" s="84">
        <f t="shared" si="96"/>
        <v>0</v>
      </c>
      <c r="H81" s="84">
        <f t="shared" si="97"/>
        <v>1.1184280403611258</v>
      </c>
      <c r="I81" s="93"/>
      <c r="K81" s="93" t="s">
        <v>390</v>
      </c>
      <c r="L81" t="s">
        <v>477</v>
      </c>
      <c r="M81" s="4"/>
      <c r="N81" s="66">
        <f>'Infection Monkey'!$P70</f>
        <v>0</v>
      </c>
      <c r="O81" s="92">
        <f t="shared" si="98"/>
        <v>0</v>
      </c>
      <c r="P81" s="86">
        <f>INDEX('UmfrageWerte berechnung'!$A:$AL, MATCH(L$3, 'UmfrageWerte berechnung'!$A:$A, 0), MATCH($K81, 'UmfrageWerte berechnung'!$1:$1, 0))</f>
        <v>1</v>
      </c>
      <c r="Q81" s="84">
        <f t="shared" si="99"/>
        <v>0</v>
      </c>
      <c r="R81" s="84">
        <f t="shared" si="100"/>
        <v>0</v>
      </c>
      <c r="S81" s="84">
        <f t="shared" si="101"/>
        <v>0.89015691868758917</v>
      </c>
      <c r="U81" t="s">
        <v>477</v>
      </c>
      <c r="V81" s="4"/>
      <c r="W81" s="66">
        <f>'Infection Monkey'!$P70</f>
        <v>0</v>
      </c>
      <c r="X81" s="92">
        <f t="shared" si="102"/>
        <v>0</v>
      </c>
      <c r="Y81" s="86">
        <f>INDEX('UmfrageWerte berechnung'!$A:$AL, MATCH(U$3, 'UmfrageWerte berechnung'!$A:$A, 0), MATCH($K81, 'UmfrageWerte berechnung'!$1:$1, 0))</f>
        <v>1.1666666666666667</v>
      </c>
      <c r="Z81" s="84">
        <f t="shared" si="103"/>
        <v>0</v>
      </c>
      <c r="AA81" s="84">
        <f t="shared" si="104"/>
        <v>0</v>
      </c>
      <c r="AB81" s="84">
        <f t="shared" si="105"/>
        <v>1.00831024930748</v>
      </c>
      <c r="AD81" t="s">
        <v>477</v>
      </c>
      <c r="AE81" s="4"/>
      <c r="AF81" s="66">
        <f>'Infection Monkey'!$P70</f>
        <v>0</v>
      </c>
      <c r="AG81" s="92">
        <f t="shared" si="106"/>
        <v>0</v>
      </c>
      <c r="AH81" s="86">
        <f>INDEX('UmfrageWerte berechnung'!$A:$AL, MATCH(AD$3, 'UmfrageWerte berechnung'!$A:$A, 0), MATCH($K81, 'UmfrageWerte berechnung'!$1:$1, 0))</f>
        <v>0.875</v>
      </c>
      <c r="AI81" s="84">
        <f t="shared" si="107"/>
        <v>0</v>
      </c>
      <c r="AJ81" s="84">
        <f t="shared" si="108"/>
        <v>0</v>
      </c>
      <c r="AK81" s="84">
        <f t="shared" si="109"/>
        <v>0.74167987321711593</v>
      </c>
      <c r="AL81" s="66"/>
      <c r="AM81" t="s">
        <v>477</v>
      </c>
      <c r="AN81" s="4"/>
      <c r="AO81" s="66">
        <f>'Infection Monkey'!$P70</f>
        <v>0</v>
      </c>
      <c r="AP81" s="92">
        <f t="shared" si="110"/>
        <v>0</v>
      </c>
      <c r="AQ81" s="86">
        <f>INDEX('UmfrageWerte berechnung'!$A:$AL, MATCH(AM$3, 'UmfrageWerte berechnung'!$A:$A, 0), MATCH($K81, 'UmfrageWerte berechnung'!$1:$1, 0))</f>
        <v>1.3125</v>
      </c>
      <c r="AR81" s="84">
        <f t="shared" si="111"/>
        <v>0</v>
      </c>
      <c r="AS81" s="84">
        <f t="shared" si="112"/>
        <v>0</v>
      </c>
      <c r="AT81" s="84">
        <f t="shared" si="113"/>
        <v>1.1158038147138964</v>
      </c>
    </row>
    <row r="82" spans="1:46">
      <c r="B82" s="4"/>
      <c r="C82" s="66">
        <f>'Infection Monkey'!$P71</f>
        <v>0</v>
      </c>
      <c r="D82" s="92">
        <f t="shared" si="94"/>
        <v>0</v>
      </c>
      <c r="E82" s="86">
        <f>INDEX('UmfrageWerte berechnung'!$A:$AL, MATCH(A$3, 'UmfrageWerte berechnung'!$A:$A, 0), MATCH($K82, 'UmfrageWerte berechnung'!$1:$1, 0))</f>
        <v>1.35</v>
      </c>
      <c r="F82" s="84">
        <f t="shared" si="95"/>
        <v>0</v>
      </c>
      <c r="G82" s="84">
        <f t="shared" si="96"/>
        <v>0</v>
      </c>
      <c r="H82" s="84">
        <f t="shared" si="97"/>
        <v>1.1184280403611258</v>
      </c>
      <c r="I82" s="93"/>
      <c r="K82" s="93" t="s">
        <v>390</v>
      </c>
      <c r="L82"/>
      <c r="M82" s="4"/>
      <c r="N82" s="66">
        <f>'Infection Monkey'!$P71</f>
        <v>0</v>
      </c>
      <c r="O82" s="92">
        <f t="shared" si="98"/>
        <v>0</v>
      </c>
      <c r="P82" s="86">
        <f>INDEX('UmfrageWerte berechnung'!$A:$AL, MATCH(L$3, 'UmfrageWerte berechnung'!$A:$A, 0), MATCH($K82, 'UmfrageWerte berechnung'!$1:$1, 0))</f>
        <v>1</v>
      </c>
      <c r="Q82" s="84">
        <f t="shared" si="99"/>
        <v>0</v>
      </c>
      <c r="R82" s="84">
        <f t="shared" si="100"/>
        <v>0</v>
      </c>
      <c r="S82" s="84">
        <f t="shared" si="101"/>
        <v>0.89015691868758917</v>
      </c>
      <c r="V82" s="4"/>
      <c r="W82" s="66">
        <f>'Infection Monkey'!$P71</f>
        <v>0</v>
      </c>
      <c r="X82" s="92">
        <f t="shared" si="102"/>
        <v>0</v>
      </c>
      <c r="Y82" s="86">
        <f>INDEX('UmfrageWerte berechnung'!$A:$AL, MATCH(U$3, 'UmfrageWerte berechnung'!$A:$A, 0), MATCH($K82, 'UmfrageWerte berechnung'!$1:$1, 0))</f>
        <v>1.1666666666666667</v>
      </c>
      <c r="Z82" s="84">
        <f t="shared" si="103"/>
        <v>0</v>
      </c>
      <c r="AA82" s="84">
        <f t="shared" si="104"/>
        <v>0</v>
      </c>
      <c r="AB82" s="84">
        <f t="shared" si="105"/>
        <v>1.00831024930748</v>
      </c>
      <c r="AE82" s="4"/>
      <c r="AF82" s="66">
        <f>'Infection Monkey'!$P71</f>
        <v>0</v>
      </c>
      <c r="AG82" s="92">
        <f t="shared" si="106"/>
        <v>0</v>
      </c>
      <c r="AH82" s="86">
        <f>INDEX('UmfrageWerte berechnung'!$A:$AL, MATCH(AD$3, 'UmfrageWerte berechnung'!$A:$A, 0), MATCH($K82, 'UmfrageWerte berechnung'!$1:$1, 0))</f>
        <v>0.875</v>
      </c>
      <c r="AI82" s="84">
        <f t="shared" si="107"/>
        <v>0</v>
      </c>
      <c r="AJ82" s="84">
        <f t="shared" si="108"/>
        <v>0</v>
      </c>
      <c r="AK82" s="84">
        <f t="shared" si="109"/>
        <v>0.74167987321711593</v>
      </c>
      <c r="AL82" s="66"/>
      <c r="AN82" s="4"/>
      <c r="AO82" s="66">
        <f>'Infection Monkey'!$P71</f>
        <v>0</v>
      </c>
      <c r="AP82" s="92">
        <f t="shared" si="110"/>
        <v>0</v>
      </c>
      <c r="AQ82" s="86">
        <f>INDEX('UmfrageWerte berechnung'!$A:$AL, MATCH(AM$3, 'UmfrageWerte berechnung'!$A:$A, 0), MATCH($K82, 'UmfrageWerte berechnung'!$1:$1, 0))</f>
        <v>1.3125</v>
      </c>
      <c r="AR82" s="84">
        <f t="shared" si="111"/>
        <v>0</v>
      </c>
      <c r="AS82" s="84">
        <f t="shared" si="112"/>
        <v>0</v>
      </c>
      <c r="AT82" s="84">
        <f t="shared" si="113"/>
        <v>1.1158038147138964</v>
      </c>
    </row>
    <row r="83" spans="1:46">
      <c r="B83" s="4"/>
      <c r="C83" s="66">
        <f>'Infection Monkey'!$P72</f>
        <v>0</v>
      </c>
      <c r="D83" s="92">
        <f t="shared" si="94"/>
        <v>0</v>
      </c>
      <c r="E83" s="86">
        <f>INDEX('UmfrageWerte berechnung'!$A:$AL, MATCH(A$3, 'UmfrageWerte berechnung'!$A:$A, 0), MATCH($K83, 'UmfrageWerte berechnung'!$1:$1, 0))</f>
        <v>1.35</v>
      </c>
      <c r="F83" s="84">
        <f t="shared" si="95"/>
        <v>0</v>
      </c>
      <c r="G83" s="84">
        <f t="shared" si="96"/>
        <v>0</v>
      </c>
      <c r="H83" s="84">
        <f t="shared" si="97"/>
        <v>1.1184280403611258</v>
      </c>
      <c r="I83" s="93"/>
      <c r="K83" s="93" t="s">
        <v>390</v>
      </c>
      <c r="L83"/>
      <c r="M83" s="4"/>
      <c r="N83" s="66">
        <f>'Infection Monkey'!$P72</f>
        <v>0</v>
      </c>
      <c r="O83" s="92">
        <f t="shared" si="98"/>
        <v>0</v>
      </c>
      <c r="P83" s="86">
        <f>INDEX('UmfrageWerte berechnung'!$A:$AL, MATCH(L$3, 'UmfrageWerte berechnung'!$A:$A, 0), MATCH($K83, 'UmfrageWerte berechnung'!$1:$1, 0))</f>
        <v>1</v>
      </c>
      <c r="Q83" s="84">
        <f t="shared" si="99"/>
        <v>0</v>
      </c>
      <c r="R83" s="84">
        <f t="shared" si="100"/>
        <v>0</v>
      </c>
      <c r="S83" s="84">
        <f t="shared" si="101"/>
        <v>0.89015691868758917</v>
      </c>
      <c r="V83" s="4"/>
      <c r="W83" s="66">
        <f>'Infection Monkey'!$P72</f>
        <v>0</v>
      </c>
      <c r="X83" s="92">
        <f t="shared" si="102"/>
        <v>0</v>
      </c>
      <c r="Y83" s="86">
        <f>INDEX('UmfrageWerte berechnung'!$A:$AL, MATCH(U$3, 'UmfrageWerte berechnung'!$A:$A, 0), MATCH($K83, 'UmfrageWerte berechnung'!$1:$1, 0))</f>
        <v>1.1666666666666667</v>
      </c>
      <c r="Z83" s="84">
        <f t="shared" si="103"/>
        <v>0</v>
      </c>
      <c r="AA83" s="84">
        <f t="shared" si="104"/>
        <v>0</v>
      </c>
      <c r="AB83" s="84">
        <f t="shared" si="105"/>
        <v>1.00831024930748</v>
      </c>
      <c r="AE83" s="4"/>
      <c r="AF83" s="66">
        <f>'Infection Monkey'!$P72</f>
        <v>0</v>
      </c>
      <c r="AG83" s="92">
        <f t="shared" si="106"/>
        <v>0</v>
      </c>
      <c r="AH83" s="86">
        <f>INDEX('UmfrageWerte berechnung'!$A:$AL, MATCH(AD$3, 'UmfrageWerte berechnung'!$A:$A, 0), MATCH($K83, 'UmfrageWerte berechnung'!$1:$1, 0))</f>
        <v>0.875</v>
      </c>
      <c r="AI83" s="84">
        <f t="shared" si="107"/>
        <v>0</v>
      </c>
      <c r="AJ83" s="84">
        <f t="shared" si="108"/>
        <v>0</v>
      </c>
      <c r="AK83" s="84">
        <f t="shared" si="109"/>
        <v>0.74167987321711593</v>
      </c>
      <c r="AL83" s="66"/>
      <c r="AN83" s="4"/>
      <c r="AO83" s="66">
        <f>'Infection Monkey'!$P72</f>
        <v>0</v>
      </c>
      <c r="AP83" s="92">
        <f t="shared" si="110"/>
        <v>0</v>
      </c>
      <c r="AQ83" s="86">
        <f>INDEX('UmfrageWerte berechnung'!$A:$AL, MATCH(AM$3, 'UmfrageWerte berechnung'!$A:$A, 0), MATCH($K83, 'UmfrageWerte berechnung'!$1:$1, 0))</f>
        <v>1.3125</v>
      </c>
      <c r="AR83" s="84">
        <f t="shared" si="111"/>
        <v>0</v>
      </c>
      <c r="AS83" s="84">
        <f t="shared" si="112"/>
        <v>0</v>
      </c>
      <c r="AT83" s="84">
        <f t="shared" si="113"/>
        <v>1.1158038147138964</v>
      </c>
    </row>
    <row r="84" spans="1:46">
      <c r="B84" s="4"/>
      <c r="C84" s="66">
        <f>'Infection Monkey'!$P73</f>
        <v>0</v>
      </c>
      <c r="D84" s="92">
        <f t="shared" si="94"/>
        <v>0</v>
      </c>
      <c r="E84" s="86">
        <f>INDEX('UmfrageWerte berechnung'!$A:$AL, MATCH(A$3, 'UmfrageWerte berechnung'!$A:$A, 0), MATCH($K84, 'UmfrageWerte berechnung'!$1:$1, 0))</f>
        <v>1.35</v>
      </c>
      <c r="F84" s="84">
        <f t="shared" si="95"/>
        <v>0</v>
      </c>
      <c r="G84" s="84">
        <f t="shared" si="96"/>
        <v>0</v>
      </c>
      <c r="H84" s="84">
        <f t="shared" si="97"/>
        <v>1.1184280403611258</v>
      </c>
      <c r="I84" s="93"/>
      <c r="K84" s="93" t="s">
        <v>390</v>
      </c>
      <c r="L84"/>
      <c r="M84" s="4"/>
      <c r="N84" s="66">
        <f>'Infection Monkey'!$P73</f>
        <v>0</v>
      </c>
      <c r="O84" s="92">
        <f t="shared" si="98"/>
        <v>0</v>
      </c>
      <c r="P84" s="86">
        <f>INDEX('UmfrageWerte berechnung'!$A:$AL, MATCH(L$3, 'UmfrageWerte berechnung'!$A:$A, 0), MATCH($K84, 'UmfrageWerte berechnung'!$1:$1, 0))</f>
        <v>1</v>
      </c>
      <c r="Q84" s="84">
        <f t="shared" si="99"/>
        <v>0</v>
      </c>
      <c r="R84" s="84">
        <f t="shared" si="100"/>
        <v>0</v>
      </c>
      <c r="S84" s="84">
        <f t="shared" si="101"/>
        <v>0.89015691868758917</v>
      </c>
      <c r="V84" s="4"/>
      <c r="W84" s="66">
        <f>'Infection Monkey'!$P73</f>
        <v>0</v>
      </c>
      <c r="X84" s="92">
        <f t="shared" si="102"/>
        <v>0</v>
      </c>
      <c r="Y84" s="86">
        <f>INDEX('UmfrageWerte berechnung'!$A:$AL, MATCH(U$3, 'UmfrageWerte berechnung'!$A:$A, 0), MATCH($K84, 'UmfrageWerte berechnung'!$1:$1, 0))</f>
        <v>1.1666666666666667</v>
      </c>
      <c r="Z84" s="84">
        <f t="shared" si="103"/>
        <v>0</v>
      </c>
      <c r="AA84" s="84">
        <f t="shared" si="104"/>
        <v>0</v>
      </c>
      <c r="AB84" s="84">
        <f t="shared" si="105"/>
        <v>1.00831024930748</v>
      </c>
      <c r="AE84" s="4"/>
      <c r="AF84" s="66">
        <f>'Infection Monkey'!$P73</f>
        <v>0</v>
      </c>
      <c r="AG84" s="92">
        <f t="shared" si="106"/>
        <v>0</v>
      </c>
      <c r="AH84" s="86">
        <f>INDEX('UmfrageWerte berechnung'!$A:$AL, MATCH(AD$3, 'UmfrageWerte berechnung'!$A:$A, 0), MATCH($K84, 'UmfrageWerte berechnung'!$1:$1, 0))</f>
        <v>0.875</v>
      </c>
      <c r="AI84" s="84">
        <f t="shared" si="107"/>
        <v>0</v>
      </c>
      <c r="AJ84" s="84">
        <f t="shared" si="108"/>
        <v>0</v>
      </c>
      <c r="AK84" s="84">
        <f t="shared" si="109"/>
        <v>0.74167987321711593</v>
      </c>
      <c r="AL84" s="66"/>
      <c r="AN84" s="4"/>
      <c r="AO84" s="66">
        <f>'Infection Monkey'!$P73</f>
        <v>0</v>
      </c>
      <c r="AP84" s="92">
        <f t="shared" si="110"/>
        <v>0</v>
      </c>
      <c r="AQ84" s="86">
        <f>INDEX('UmfrageWerte berechnung'!$A:$AL, MATCH(AM$3, 'UmfrageWerte berechnung'!$A:$A, 0), MATCH($K84, 'UmfrageWerte berechnung'!$1:$1, 0))</f>
        <v>1.3125</v>
      </c>
      <c r="AR84" s="84">
        <f t="shared" si="111"/>
        <v>0</v>
      </c>
      <c r="AS84" s="84">
        <f t="shared" si="112"/>
        <v>0</v>
      </c>
      <c r="AT84" s="84">
        <f t="shared" si="113"/>
        <v>1.1158038147138964</v>
      </c>
    </row>
    <row r="85" spans="1:46">
      <c r="B85" s="4"/>
      <c r="C85" s="66">
        <f>'Infection Monkey'!$P74</f>
        <v>0</v>
      </c>
      <c r="D85" s="92">
        <f t="shared" si="94"/>
        <v>0</v>
      </c>
      <c r="E85" s="86">
        <f>INDEX('UmfrageWerte berechnung'!$A:$AL, MATCH(A$3, 'UmfrageWerte berechnung'!$A:$A, 0), MATCH($K85, 'UmfrageWerte berechnung'!$1:$1, 0))</f>
        <v>1.35</v>
      </c>
      <c r="F85" s="84">
        <f t="shared" si="95"/>
        <v>0</v>
      </c>
      <c r="G85" s="84">
        <f t="shared" si="96"/>
        <v>0</v>
      </c>
      <c r="H85" s="84">
        <f t="shared" si="97"/>
        <v>1.1184280403611258</v>
      </c>
      <c r="I85" s="93"/>
      <c r="K85" s="93" t="s">
        <v>390</v>
      </c>
      <c r="L85"/>
      <c r="M85" s="4"/>
      <c r="N85" s="66">
        <f>'Infection Monkey'!$P74</f>
        <v>0</v>
      </c>
      <c r="O85" s="92">
        <f t="shared" si="98"/>
        <v>0</v>
      </c>
      <c r="P85" s="86">
        <f>INDEX('UmfrageWerte berechnung'!$A:$AL, MATCH(L$3, 'UmfrageWerte berechnung'!$A:$A, 0), MATCH($K85, 'UmfrageWerte berechnung'!$1:$1, 0))</f>
        <v>1</v>
      </c>
      <c r="Q85" s="84">
        <f t="shared" si="99"/>
        <v>0</v>
      </c>
      <c r="R85" s="84">
        <f t="shared" si="100"/>
        <v>0</v>
      </c>
      <c r="S85" s="84">
        <f t="shared" si="101"/>
        <v>0.89015691868758917</v>
      </c>
      <c r="V85" s="4"/>
      <c r="W85" s="66">
        <f>'Infection Monkey'!$P74</f>
        <v>0</v>
      </c>
      <c r="X85" s="92">
        <f t="shared" si="102"/>
        <v>0</v>
      </c>
      <c r="Y85" s="86">
        <f>INDEX('UmfrageWerte berechnung'!$A:$AL, MATCH(U$3, 'UmfrageWerte berechnung'!$A:$A, 0), MATCH($K85, 'UmfrageWerte berechnung'!$1:$1, 0))</f>
        <v>1.1666666666666667</v>
      </c>
      <c r="Z85" s="84">
        <f t="shared" si="103"/>
        <v>0</v>
      </c>
      <c r="AA85" s="84">
        <f t="shared" si="104"/>
        <v>0</v>
      </c>
      <c r="AB85" s="84">
        <f t="shared" si="105"/>
        <v>1.00831024930748</v>
      </c>
      <c r="AE85" s="4"/>
      <c r="AF85" s="66">
        <f>'Infection Monkey'!$P74</f>
        <v>0</v>
      </c>
      <c r="AG85" s="92">
        <f t="shared" si="106"/>
        <v>0</v>
      </c>
      <c r="AH85" s="86">
        <f>INDEX('UmfrageWerte berechnung'!$A:$AL, MATCH(AD$3, 'UmfrageWerte berechnung'!$A:$A, 0), MATCH($K85, 'UmfrageWerte berechnung'!$1:$1, 0))</f>
        <v>0.875</v>
      </c>
      <c r="AI85" s="84">
        <f t="shared" si="107"/>
        <v>0</v>
      </c>
      <c r="AJ85" s="84">
        <f t="shared" si="108"/>
        <v>0</v>
      </c>
      <c r="AK85" s="84">
        <f t="shared" si="109"/>
        <v>0.74167987321711593</v>
      </c>
      <c r="AL85" s="66"/>
      <c r="AN85" s="4"/>
      <c r="AO85" s="66">
        <f>'Infection Monkey'!$P74</f>
        <v>0</v>
      </c>
      <c r="AP85" s="92">
        <f t="shared" si="110"/>
        <v>0</v>
      </c>
      <c r="AQ85" s="86">
        <f>INDEX('UmfrageWerte berechnung'!$A:$AL, MATCH(AM$3, 'UmfrageWerte berechnung'!$A:$A, 0), MATCH($K85, 'UmfrageWerte berechnung'!$1:$1, 0))</f>
        <v>1.3125</v>
      </c>
      <c r="AR85" s="84">
        <f t="shared" si="111"/>
        <v>0</v>
      </c>
      <c r="AS85" s="84">
        <f t="shared" si="112"/>
        <v>0</v>
      </c>
      <c r="AT85" s="84">
        <f t="shared" si="113"/>
        <v>1.1158038147138964</v>
      </c>
    </row>
    <row r="86" spans="1:46">
      <c r="B86" s="12"/>
      <c r="C86" s="66">
        <f>'Infection Monkey'!$P75</f>
        <v>3</v>
      </c>
      <c r="D86" s="92">
        <f t="shared" si="94"/>
        <v>2.4853956452469461</v>
      </c>
      <c r="E86" s="86">
        <f>INDEX('UmfrageWerte berechnung'!$A:$AL, MATCH(A$3, 'UmfrageWerte berechnung'!$A:$A, 0), MATCH($K86, 'UmfrageWerte berechnung'!$1:$1, 0))</f>
        <v>1</v>
      </c>
      <c r="F86" s="84">
        <f t="shared" si="95"/>
        <v>3</v>
      </c>
      <c r="G86" s="84">
        <f t="shared" si="96"/>
        <v>3</v>
      </c>
      <c r="H86" s="84">
        <f t="shared" si="97"/>
        <v>0.8284652150823153</v>
      </c>
      <c r="I86" s="93"/>
      <c r="K86" s="93" t="s">
        <v>377</v>
      </c>
      <c r="L86"/>
      <c r="M86" s="12"/>
      <c r="N86" s="66">
        <f>'Infection Monkey'!$P75</f>
        <v>3</v>
      </c>
      <c r="O86" s="92">
        <f t="shared" si="98"/>
        <v>2.3366619115549216</v>
      </c>
      <c r="P86" s="86">
        <f>INDEX('UmfrageWerte berechnung'!$A:$AL, MATCH(L$3, 'UmfrageWerte berechnung'!$A:$A, 0), MATCH($K86, 'UmfrageWerte berechnung'!$1:$1, 0))</f>
        <v>0.875</v>
      </c>
      <c r="Q86" s="84">
        <f t="shared" si="99"/>
        <v>2.296875</v>
      </c>
      <c r="R86" s="84">
        <f t="shared" si="100"/>
        <v>2.625</v>
      </c>
      <c r="S86" s="84">
        <f t="shared" si="101"/>
        <v>0.77888730385164051</v>
      </c>
      <c r="V86" s="12"/>
      <c r="W86" s="66">
        <f>'Infection Monkey'!$P75</f>
        <v>3</v>
      </c>
      <c r="X86" s="92">
        <f t="shared" si="102"/>
        <v>3.0249307479224399</v>
      </c>
      <c r="Y86" s="86">
        <f>INDEX('UmfrageWerte berechnung'!$A:$AL, MATCH(U$3, 'UmfrageWerte berechnung'!$A:$A, 0), MATCH($K86, 'UmfrageWerte berechnung'!$1:$1, 0))</f>
        <v>1.1666666666666667</v>
      </c>
      <c r="Z86" s="84">
        <f t="shared" si="103"/>
        <v>4.0833333333333339</v>
      </c>
      <c r="AA86" s="84">
        <f t="shared" si="104"/>
        <v>3.5</v>
      </c>
      <c r="AB86" s="84">
        <f t="shared" si="105"/>
        <v>1.00831024930748</v>
      </c>
      <c r="AE86" s="12"/>
      <c r="AF86" s="66">
        <f>'Infection Monkey'!$P75</f>
        <v>3</v>
      </c>
      <c r="AG86" s="92">
        <f t="shared" si="106"/>
        <v>3.4964908308806892</v>
      </c>
      <c r="AH86" s="86">
        <f>INDEX('UmfrageWerte berechnung'!$A:$AL, MATCH(AD$3, 'UmfrageWerte berechnung'!$A:$A, 0), MATCH($K86, 'UmfrageWerte berechnung'!$1:$1, 0))</f>
        <v>1.375</v>
      </c>
      <c r="AI86" s="84">
        <f t="shared" si="107"/>
        <v>5.671875</v>
      </c>
      <c r="AJ86" s="84">
        <f t="shared" si="108"/>
        <v>4.125</v>
      </c>
      <c r="AK86" s="84">
        <f t="shared" si="109"/>
        <v>1.1654969436268965</v>
      </c>
      <c r="AL86" s="66"/>
      <c r="AN86" s="12"/>
      <c r="AO86" s="66">
        <f>'Infection Monkey'!$P75</f>
        <v>3</v>
      </c>
      <c r="AP86" s="92">
        <f t="shared" si="110"/>
        <v>2.869209809264305</v>
      </c>
      <c r="AQ86" s="86">
        <f>INDEX('UmfrageWerte berechnung'!$A:$AL, MATCH(AM$3, 'UmfrageWerte berechnung'!$A:$A, 0), MATCH($K86, 'UmfrageWerte berechnung'!$1:$1, 0))</f>
        <v>1.125</v>
      </c>
      <c r="AR86" s="84">
        <f t="shared" si="111"/>
        <v>3.796875</v>
      </c>
      <c r="AS86" s="84">
        <f t="shared" si="112"/>
        <v>3.375</v>
      </c>
      <c r="AT86" s="84">
        <f t="shared" si="113"/>
        <v>0.95640326975476841</v>
      </c>
    </row>
    <row r="87" spans="1:46">
      <c r="B87" s="12"/>
      <c r="C87" s="66">
        <f>'Infection Monkey'!$P76</f>
        <v>3</v>
      </c>
      <c r="D87" s="92">
        <f t="shared" si="94"/>
        <v>2.4853956452469461</v>
      </c>
      <c r="E87" s="86">
        <f>INDEX('UmfrageWerte berechnung'!$A:$AL, MATCH(A$3, 'UmfrageWerte berechnung'!$A:$A, 0), MATCH($K87, 'UmfrageWerte berechnung'!$1:$1, 0))</f>
        <v>1</v>
      </c>
      <c r="F87" s="84">
        <f t="shared" si="95"/>
        <v>3</v>
      </c>
      <c r="G87" s="84">
        <f t="shared" si="96"/>
        <v>3</v>
      </c>
      <c r="H87" s="84">
        <f t="shared" si="97"/>
        <v>0.8284652150823153</v>
      </c>
      <c r="I87" s="93"/>
      <c r="K87" s="93" t="s">
        <v>377</v>
      </c>
      <c r="L87"/>
      <c r="M87" s="12"/>
      <c r="N87" s="66">
        <f>'Infection Monkey'!$P76</f>
        <v>3</v>
      </c>
      <c r="O87" s="92">
        <f t="shared" si="98"/>
        <v>2.3366619115549216</v>
      </c>
      <c r="P87" s="86">
        <f>INDEX('UmfrageWerte berechnung'!$A:$AL, MATCH(L$3, 'UmfrageWerte berechnung'!$A:$A, 0), MATCH($K87, 'UmfrageWerte berechnung'!$1:$1, 0))</f>
        <v>0.875</v>
      </c>
      <c r="Q87" s="84">
        <f t="shared" si="99"/>
        <v>2.296875</v>
      </c>
      <c r="R87" s="84">
        <f t="shared" si="100"/>
        <v>2.625</v>
      </c>
      <c r="S87" s="84">
        <f t="shared" si="101"/>
        <v>0.77888730385164051</v>
      </c>
      <c r="V87" s="12"/>
      <c r="W87" s="66">
        <f>'Infection Monkey'!$P76</f>
        <v>3</v>
      </c>
      <c r="X87" s="92">
        <f t="shared" si="102"/>
        <v>3.0249307479224399</v>
      </c>
      <c r="Y87" s="86">
        <f>INDEX('UmfrageWerte berechnung'!$A:$AL, MATCH(U$3, 'UmfrageWerte berechnung'!$A:$A, 0), MATCH($K87, 'UmfrageWerte berechnung'!$1:$1, 0))</f>
        <v>1.1666666666666667</v>
      </c>
      <c r="Z87" s="84">
        <f t="shared" si="103"/>
        <v>4.0833333333333339</v>
      </c>
      <c r="AA87" s="84">
        <f t="shared" si="104"/>
        <v>3.5</v>
      </c>
      <c r="AB87" s="84">
        <f t="shared" si="105"/>
        <v>1.00831024930748</v>
      </c>
      <c r="AE87" s="12"/>
      <c r="AF87" s="66">
        <f>'Infection Monkey'!$P76</f>
        <v>3</v>
      </c>
      <c r="AG87" s="92">
        <f t="shared" si="106"/>
        <v>3.4964908308806892</v>
      </c>
      <c r="AH87" s="86">
        <f>INDEX('UmfrageWerte berechnung'!$A:$AL, MATCH(AD$3, 'UmfrageWerte berechnung'!$A:$A, 0), MATCH($K87, 'UmfrageWerte berechnung'!$1:$1, 0))</f>
        <v>1.375</v>
      </c>
      <c r="AI87" s="84">
        <f t="shared" si="107"/>
        <v>5.671875</v>
      </c>
      <c r="AJ87" s="84">
        <f t="shared" si="108"/>
        <v>4.125</v>
      </c>
      <c r="AK87" s="84">
        <f t="shared" si="109"/>
        <v>1.1654969436268965</v>
      </c>
      <c r="AL87" s="66"/>
      <c r="AN87" s="12"/>
      <c r="AO87" s="66">
        <f>'Infection Monkey'!$P76</f>
        <v>3</v>
      </c>
      <c r="AP87" s="92">
        <f t="shared" si="110"/>
        <v>2.869209809264305</v>
      </c>
      <c r="AQ87" s="86">
        <f>INDEX('UmfrageWerte berechnung'!$A:$AL, MATCH(AM$3, 'UmfrageWerte berechnung'!$A:$A, 0), MATCH($K87, 'UmfrageWerte berechnung'!$1:$1, 0))</f>
        <v>1.125</v>
      </c>
      <c r="AR87" s="84">
        <f t="shared" si="111"/>
        <v>3.796875</v>
      </c>
      <c r="AS87" s="84">
        <f t="shared" si="112"/>
        <v>3.375</v>
      </c>
      <c r="AT87" s="84">
        <f t="shared" si="113"/>
        <v>0.95640326975476841</v>
      </c>
    </row>
    <row r="88" spans="1:46">
      <c r="B88" s="12"/>
      <c r="C88" s="66">
        <f>'Infection Monkey'!$P77</f>
        <v>3</v>
      </c>
      <c r="D88" s="92">
        <f t="shared" si="94"/>
        <v>2.4853956452469461</v>
      </c>
      <c r="E88" s="86">
        <f>INDEX('UmfrageWerte berechnung'!$A:$AL, MATCH(A$3, 'UmfrageWerte berechnung'!$A:$A, 0), MATCH($K88, 'UmfrageWerte berechnung'!$1:$1, 0))</f>
        <v>1</v>
      </c>
      <c r="F88" s="84">
        <f t="shared" si="95"/>
        <v>3</v>
      </c>
      <c r="G88" s="84">
        <f t="shared" si="96"/>
        <v>3</v>
      </c>
      <c r="H88" s="84">
        <f t="shared" si="97"/>
        <v>0.8284652150823153</v>
      </c>
      <c r="I88" s="93"/>
      <c r="K88" s="93" t="s">
        <v>377</v>
      </c>
      <c r="L88"/>
      <c r="M88" s="12"/>
      <c r="N88" s="66">
        <f>'Infection Monkey'!$P77</f>
        <v>3</v>
      </c>
      <c r="O88" s="92">
        <f t="shared" si="98"/>
        <v>2.3366619115549216</v>
      </c>
      <c r="P88" s="86">
        <f>INDEX('UmfrageWerte berechnung'!$A:$AL, MATCH(L$3, 'UmfrageWerte berechnung'!$A:$A, 0), MATCH($K88, 'UmfrageWerte berechnung'!$1:$1, 0))</f>
        <v>0.875</v>
      </c>
      <c r="Q88" s="84">
        <f t="shared" si="99"/>
        <v>2.296875</v>
      </c>
      <c r="R88" s="84">
        <f t="shared" si="100"/>
        <v>2.625</v>
      </c>
      <c r="S88" s="84">
        <f t="shared" si="101"/>
        <v>0.77888730385164051</v>
      </c>
      <c r="V88" s="12"/>
      <c r="W88" s="66">
        <f>'Infection Monkey'!$P77</f>
        <v>3</v>
      </c>
      <c r="X88" s="92">
        <f t="shared" si="102"/>
        <v>3.0249307479224399</v>
      </c>
      <c r="Y88" s="86">
        <f>INDEX('UmfrageWerte berechnung'!$A:$AL, MATCH(U$3, 'UmfrageWerte berechnung'!$A:$A, 0), MATCH($K88, 'UmfrageWerte berechnung'!$1:$1, 0))</f>
        <v>1.1666666666666667</v>
      </c>
      <c r="Z88" s="84">
        <f t="shared" si="103"/>
        <v>4.0833333333333339</v>
      </c>
      <c r="AA88" s="84">
        <f t="shared" si="104"/>
        <v>3.5</v>
      </c>
      <c r="AB88" s="84">
        <f t="shared" si="105"/>
        <v>1.00831024930748</v>
      </c>
      <c r="AE88" s="12"/>
      <c r="AF88" s="66">
        <f>'Infection Monkey'!$P77</f>
        <v>3</v>
      </c>
      <c r="AG88" s="92">
        <f t="shared" si="106"/>
        <v>3.4964908308806892</v>
      </c>
      <c r="AH88" s="86">
        <f>INDEX('UmfrageWerte berechnung'!$A:$AL, MATCH(AD$3, 'UmfrageWerte berechnung'!$A:$A, 0), MATCH($K88, 'UmfrageWerte berechnung'!$1:$1, 0))</f>
        <v>1.375</v>
      </c>
      <c r="AI88" s="84">
        <f t="shared" si="107"/>
        <v>5.671875</v>
      </c>
      <c r="AJ88" s="84">
        <f t="shared" si="108"/>
        <v>4.125</v>
      </c>
      <c r="AK88" s="84">
        <f t="shared" si="109"/>
        <v>1.1654969436268965</v>
      </c>
      <c r="AL88" s="66"/>
      <c r="AN88" s="12"/>
      <c r="AO88" s="66">
        <f>'Infection Monkey'!$P77</f>
        <v>3</v>
      </c>
      <c r="AP88" s="92">
        <f t="shared" si="110"/>
        <v>2.869209809264305</v>
      </c>
      <c r="AQ88" s="86">
        <f>INDEX('UmfrageWerte berechnung'!$A:$AL, MATCH(AM$3, 'UmfrageWerte berechnung'!$A:$A, 0), MATCH($K88, 'UmfrageWerte berechnung'!$1:$1, 0))</f>
        <v>1.125</v>
      </c>
      <c r="AR88" s="84">
        <f t="shared" si="111"/>
        <v>3.796875</v>
      </c>
      <c r="AS88" s="84">
        <f t="shared" si="112"/>
        <v>3.375</v>
      </c>
      <c r="AT88" s="84">
        <f t="shared" si="113"/>
        <v>0.95640326975476841</v>
      </c>
    </row>
    <row r="89" spans="1:46">
      <c r="B89" s="6"/>
      <c r="C89" s="66">
        <f>'Infection Monkey'!$P78</f>
        <v>3</v>
      </c>
      <c r="D89" s="92">
        <f t="shared" si="94"/>
        <v>3.4795539033457241</v>
      </c>
      <c r="E89" s="86">
        <f>INDEX('UmfrageWerte berechnung'!$A:$AL, MATCH(A$3, 'UmfrageWerte berechnung'!$A:$A, 0), MATCH($K89, 'UmfrageWerte berechnung'!$1:$1, 0))</f>
        <v>1.4</v>
      </c>
      <c r="F89" s="84">
        <f t="shared" si="95"/>
        <v>5.879999999999999</v>
      </c>
      <c r="G89" s="84">
        <f t="shared" si="96"/>
        <v>4.1999999999999993</v>
      </c>
      <c r="H89" s="84">
        <f t="shared" si="97"/>
        <v>1.1598513011152414</v>
      </c>
      <c r="I89" s="93"/>
      <c r="K89" s="93" t="s">
        <v>391</v>
      </c>
      <c r="L89"/>
      <c r="M89" s="6"/>
      <c r="N89" s="66">
        <f>'Infection Monkey'!$P78</f>
        <v>3</v>
      </c>
      <c r="O89" s="92">
        <f t="shared" si="98"/>
        <v>3.0042796005706132</v>
      </c>
      <c r="P89" s="86">
        <f>INDEX('UmfrageWerte berechnung'!$A:$AL, MATCH(L$3, 'UmfrageWerte berechnung'!$A:$A, 0), MATCH($K89, 'UmfrageWerte berechnung'!$1:$1, 0))</f>
        <v>1.125</v>
      </c>
      <c r="Q89" s="84">
        <f t="shared" si="99"/>
        <v>3.796875</v>
      </c>
      <c r="R89" s="84">
        <f t="shared" si="100"/>
        <v>3.375</v>
      </c>
      <c r="S89" s="84">
        <f t="shared" si="101"/>
        <v>1.0014265335235377</v>
      </c>
      <c r="V89" s="6"/>
      <c r="W89" s="66">
        <f>'Infection Monkey'!$P78</f>
        <v>3</v>
      </c>
      <c r="X89" s="92">
        <f t="shared" si="102"/>
        <v>3.4570637119113599</v>
      </c>
      <c r="Y89" s="86">
        <f>INDEX('UmfrageWerte berechnung'!$A:$AL, MATCH(U$3, 'UmfrageWerte berechnung'!$A:$A, 0), MATCH($K89, 'UmfrageWerte berechnung'!$1:$1, 0))</f>
        <v>1.3333333333333333</v>
      </c>
      <c r="Z89" s="84">
        <f t="shared" si="103"/>
        <v>5.333333333333333</v>
      </c>
      <c r="AA89" s="84">
        <f t="shared" si="104"/>
        <v>4</v>
      </c>
      <c r="AB89" s="84">
        <f t="shared" si="105"/>
        <v>1.1523545706371199</v>
      </c>
      <c r="AE89" s="6"/>
      <c r="AF89" s="66">
        <f>'Infection Monkey'!$P78</f>
        <v>3</v>
      </c>
      <c r="AG89" s="92">
        <f t="shared" si="106"/>
        <v>3.8143536336880244</v>
      </c>
      <c r="AH89" s="86">
        <f>INDEX('UmfrageWerte berechnung'!$A:$AL, MATCH(AD$3, 'UmfrageWerte berechnung'!$A:$A, 0), MATCH($K89, 'UmfrageWerte berechnung'!$1:$1, 0))</f>
        <v>1.5</v>
      </c>
      <c r="AI89" s="84">
        <f t="shared" si="107"/>
        <v>6.75</v>
      </c>
      <c r="AJ89" s="84">
        <f t="shared" si="108"/>
        <v>4.5</v>
      </c>
      <c r="AK89" s="84">
        <f t="shared" si="109"/>
        <v>1.2714512112293415</v>
      </c>
      <c r="AL89" s="66"/>
      <c r="AN89" s="6"/>
      <c r="AO89" s="66">
        <f>'Infection Monkey'!$P78</f>
        <v>3</v>
      </c>
      <c r="AP89" s="92">
        <f t="shared" si="110"/>
        <v>3.3474114441416893</v>
      </c>
      <c r="AQ89" s="86">
        <f>INDEX('UmfrageWerte berechnung'!$A:$AL, MATCH(AM$3, 'UmfrageWerte berechnung'!$A:$A, 0), MATCH($K89, 'UmfrageWerte berechnung'!$1:$1, 0))</f>
        <v>1.3125</v>
      </c>
      <c r="AR89" s="84">
        <f t="shared" si="111"/>
        <v>5.16796875</v>
      </c>
      <c r="AS89" s="84">
        <f t="shared" si="112"/>
        <v>3.9375</v>
      </c>
      <c r="AT89" s="84">
        <f t="shared" si="113"/>
        <v>1.1158038147138964</v>
      </c>
    </row>
    <row r="90" spans="1:46">
      <c r="B90" s="6"/>
      <c r="C90" s="66">
        <f>'Infection Monkey'!$P79</f>
        <v>3</v>
      </c>
      <c r="D90" s="92">
        <f t="shared" si="94"/>
        <v>3.4795539033457241</v>
      </c>
      <c r="E90" s="86">
        <f>INDEX('UmfrageWerte berechnung'!$A:$AL, MATCH(A$3, 'UmfrageWerte berechnung'!$A:$A, 0), MATCH($K90, 'UmfrageWerte berechnung'!$1:$1, 0))</f>
        <v>1.4</v>
      </c>
      <c r="F90" s="84">
        <f t="shared" si="95"/>
        <v>5.879999999999999</v>
      </c>
      <c r="G90" s="84">
        <f t="shared" si="96"/>
        <v>4.1999999999999993</v>
      </c>
      <c r="H90" s="84">
        <f t="shared" si="97"/>
        <v>1.1598513011152414</v>
      </c>
      <c r="I90" s="93"/>
      <c r="K90" s="93" t="s">
        <v>391</v>
      </c>
      <c r="L90"/>
      <c r="M90" s="6"/>
      <c r="N90" s="66">
        <f>'Infection Monkey'!$P79</f>
        <v>3</v>
      </c>
      <c r="O90" s="92">
        <f t="shared" si="98"/>
        <v>3.0042796005706132</v>
      </c>
      <c r="P90" s="86">
        <f>INDEX('UmfrageWerte berechnung'!$A:$AL, MATCH(L$3, 'UmfrageWerte berechnung'!$A:$A, 0), MATCH($K90, 'UmfrageWerte berechnung'!$1:$1, 0))</f>
        <v>1.125</v>
      </c>
      <c r="Q90" s="84">
        <f t="shared" si="99"/>
        <v>3.796875</v>
      </c>
      <c r="R90" s="84">
        <f t="shared" si="100"/>
        <v>3.375</v>
      </c>
      <c r="S90" s="84">
        <f t="shared" si="101"/>
        <v>1.0014265335235377</v>
      </c>
      <c r="V90" s="6"/>
      <c r="W90" s="66">
        <f>'Infection Monkey'!$P79</f>
        <v>3</v>
      </c>
      <c r="X90" s="92">
        <f t="shared" si="102"/>
        <v>3.4570637119113599</v>
      </c>
      <c r="Y90" s="86">
        <f>INDEX('UmfrageWerte berechnung'!$A:$AL, MATCH(U$3, 'UmfrageWerte berechnung'!$A:$A, 0), MATCH($K90, 'UmfrageWerte berechnung'!$1:$1, 0))</f>
        <v>1.3333333333333333</v>
      </c>
      <c r="Z90" s="84">
        <f t="shared" si="103"/>
        <v>5.333333333333333</v>
      </c>
      <c r="AA90" s="84">
        <f t="shared" si="104"/>
        <v>4</v>
      </c>
      <c r="AB90" s="84">
        <f t="shared" si="105"/>
        <v>1.1523545706371199</v>
      </c>
      <c r="AE90" s="6"/>
      <c r="AF90" s="66">
        <f>'Infection Monkey'!$P79</f>
        <v>3</v>
      </c>
      <c r="AG90" s="92">
        <f t="shared" si="106"/>
        <v>3.8143536336880244</v>
      </c>
      <c r="AH90" s="86">
        <f>INDEX('UmfrageWerte berechnung'!$A:$AL, MATCH(AD$3, 'UmfrageWerte berechnung'!$A:$A, 0), MATCH($K90, 'UmfrageWerte berechnung'!$1:$1, 0))</f>
        <v>1.5</v>
      </c>
      <c r="AI90" s="84">
        <f t="shared" si="107"/>
        <v>6.75</v>
      </c>
      <c r="AJ90" s="84">
        <f t="shared" si="108"/>
        <v>4.5</v>
      </c>
      <c r="AK90" s="84">
        <f t="shared" si="109"/>
        <v>1.2714512112293415</v>
      </c>
      <c r="AL90" s="66"/>
      <c r="AN90" s="6"/>
      <c r="AO90" s="66">
        <f>'Infection Monkey'!$P79</f>
        <v>3</v>
      </c>
      <c r="AP90" s="92">
        <f t="shared" si="110"/>
        <v>3.3474114441416893</v>
      </c>
      <c r="AQ90" s="86">
        <f>INDEX('UmfrageWerte berechnung'!$A:$AL, MATCH(AM$3, 'UmfrageWerte berechnung'!$A:$A, 0), MATCH($K90, 'UmfrageWerte berechnung'!$1:$1, 0))</f>
        <v>1.3125</v>
      </c>
      <c r="AR90" s="84">
        <f t="shared" si="111"/>
        <v>5.16796875</v>
      </c>
      <c r="AS90" s="84">
        <f t="shared" si="112"/>
        <v>3.9375</v>
      </c>
      <c r="AT90" s="84">
        <f t="shared" si="113"/>
        <v>1.1158038147138964</v>
      </c>
    </row>
    <row r="91" spans="1:46">
      <c r="B91" s="6"/>
      <c r="C91" s="66">
        <f>'Infection Monkey'!$P80</f>
        <v>3</v>
      </c>
      <c r="D91" s="92">
        <f t="shared" si="94"/>
        <v>3.4795539033457241</v>
      </c>
      <c r="E91" s="86">
        <f>INDEX('UmfrageWerte berechnung'!$A:$AL, MATCH(A$3, 'UmfrageWerte berechnung'!$A:$A, 0), MATCH($K91, 'UmfrageWerte berechnung'!$1:$1, 0))</f>
        <v>1.4</v>
      </c>
      <c r="F91" s="84">
        <f t="shared" si="95"/>
        <v>5.879999999999999</v>
      </c>
      <c r="G91" s="84">
        <f t="shared" si="96"/>
        <v>4.1999999999999993</v>
      </c>
      <c r="H91" s="84">
        <f t="shared" si="97"/>
        <v>1.1598513011152414</v>
      </c>
      <c r="I91" s="93"/>
      <c r="K91" s="93" t="s">
        <v>391</v>
      </c>
      <c r="L91"/>
      <c r="M91" s="6"/>
      <c r="N91" s="66">
        <f>'Infection Monkey'!$P80</f>
        <v>3</v>
      </c>
      <c r="O91" s="92">
        <f t="shared" si="98"/>
        <v>3.0042796005706132</v>
      </c>
      <c r="P91" s="86">
        <f>INDEX('UmfrageWerte berechnung'!$A:$AL, MATCH(L$3, 'UmfrageWerte berechnung'!$A:$A, 0), MATCH($K91, 'UmfrageWerte berechnung'!$1:$1, 0))</f>
        <v>1.125</v>
      </c>
      <c r="Q91" s="84">
        <f t="shared" si="99"/>
        <v>3.796875</v>
      </c>
      <c r="R91" s="84">
        <f t="shared" si="100"/>
        <v>3.375</v>
      </c>
      <c r="S91" s="84">
        <f t="shared" si="101"/>
        <v>1.0014265335235377</v>
      </c>
      <c r="V91" s="6"/>
      <c r="W91" s="66">
        <f>'Infection Monkey'!$P80</f>
        <v>3</v>
      </c>
      <c r="X91" s="92">
        <f t="shared" si="102"/>
        <v>3.4570637119113599</v>
      </c>
      <c r="Y91" s="86">
        <f>INDEX('UmfrageWerte berechnung'!$A:$AL, MATCH(U$3, 'UmfrageWerte berechnung'!$A:$A, 0), MATCH($K91, 'UmfrageWerte berechnung'!$1:$1, 0))</f>
        <v>1.3333333333333333</v>
      </c>
      <c r="Z91" s="84">
        <f t="shared" si="103"/>
        <v>5.333333333333333</v>
      </c>
      <c r="AA91" s="84">
        <f t="shared" si="104"/>
        <v>4</v>
      </c>
      <c r="AB91" s="84">
        <f t="shared" si="105"/>
        <v>1.1523545706371199</v>
      </c>
      <c r="AE91" s="6"/>
      <c r="AF91" s="66">
        <f>'Infection Monkey'!$P80</f>
        <v>3</v>
      </c>
      <c r="AG91" s="92">
        <f t="shared" si="106"/>
        <v>3.8143536336880244</v>
      </c>
      <c r="AH91" s="86">
        <f>INDEX('UmfrageWerte berechnung'!$A:$AL, MATCH(AD$3, 'UmfrageWerte berechnung'!$A:$A, 0), MATCH($K91, 'UmfrageWerte berechnung'!$1:$1, 0))</f>
        <v>1.5</v>
      </c>
      <c r="AI91" s="84">
        <f t="shared" si="107"/>
        <v>6.75</v>
      </c>
      <c r="AJ91" s="84">
        <f t="shared" si="108"/>
        <v>4.5</v>
      </c>
      <c r="AK91" s="84">
        <f t="shared" si="109"/>
        <v>1.2714512112293415</v>
      </c>
      <c r="AL91" s="66"/>
      <c r="AN91" s="6"/>
      <c r="AO91" s="66">
        <f>'Infection Monkey'!$P80</f>
        <v>3</v>
      </c>
      <c r="AP91" s="92">
        <f t="shared" si="110"/>
        <v>3.3474114441416893</v>
      </c>
      <c r="AQ91" s="86">
        <f>INDEX('UmfrageWerte berechnung'!$A:$AL, MATCH(AM$3, 'UmfrageWerte berechnung'!$A:$A, 0), MATCH($K91, 'UmfrageWerte berechnung'!$1:$1, 0))</f>
        <v>1.3125</v>
      </c>
      <c r="AR91" s="84">
        <f t="shared" si="111"/>
        <v>5.16796875</v>
      </c>
      <c r="AS91" s="84">
        <f t="shared" si="112"/>
        <v>3.9375</v>
      </c>
      <c r="AT91" s="84">
        <f t="shared" si="113"/>
        <v>1.1158038147138964</v>
      </c>
    </row>
    <row r="92" spans="1:46">
      <c r="B92" s="21"/>
      <c r="C92" s="66">
        <f>'Infection Monkey'!$P81</f>
        <v>3</v>
      </c>
      <c r="D92" s="92">
        <f t="shared" si="94"/>
        <v>3.3552841210833773</v>
      </c>
      <c r="E92" s="86">
        <f>INDEX('UmfrageWerte berechnung'!$A:$AL, MATCH(A$3, 'UmfrageWerte berechnung'!$A:$A, 0), MATCH($K92, 'UmfrageWerte berechnung'!$1:$1, 0))</f>
        <v>1.35</v>
      </c>
      <c r="F92" s="84">
        <f t="shared" si="95"/>
        <v>5.4675000000000011</v>
      </c>
      <c r="G92" s="84">
        <f t="shared" si="96"/>
        <v>4.0500000000000007</v>
      </c>
      <c r="H92" s="84">
        <f t="shared" si="97"/>
        <v>1.1184280403611258</v>
      </c>
      <c r="I92" s="93"/>
      <c r="K92" s="93" t="s">
        <v>379</v>
      </c>
      <c r="L92"/>
      <c r="M92" s="21"/>
      <c r="N92" s="66">
        <f>'Infection Monkey'!$P81</f>
        <v>3</v>
      </c>
      <c r="O92" s="92">
        <f t="shared" si="98"/>
        <v>3.6718972895863051</v>
      </c>
      <c r="P92" s="86">
        <f>INDEX('UmfrageWerte berechnung'!$A:$AL, MATCH(L$3, 'UmfrageWerte berechnung'!$A:$A, 0), MATCH($K92, 'UmfrageWerte berechnung'!$1:$1, 0))</f>
        <v>1.375</v>
      </c>
      <c r="Q92" s="84">
        <f t="shared" si="99"/>
        <v>5.671875</v>
      </c>
      <c r="R92" s="84">
        <f t="shared" si="100"/>
        <v>4.125</v>
      </c>
      <c r="S92" s="84">
        <f t="shared" si="101"/>
        <v>1.223965763195435</v>
      </c>
      <c r="V92" s="21"/>
      <c r="W92" s="66">
        <f>'Infection Monkey'!$P81</f>
        <v>3</v>
      </c>
      <c r="X92" s="92">
        <f t="shared" si="102"/>
        <v>3.4570637119113599</v>
      </c>
      <c r="Y92" s="86">
        <f>INDEX('UmfrageWerte berechnung'!$A:$AL, MATCH(U$3, 'UmfrageWerte berechnung'!$A:$A, 0), MATCH($K92, 'UmfrageWerte berechnung'!$1:$1, 0))</f>
        <v>1.3333333333333333</v>
      </c>
      <c r="Z92" s="84">
        <f t="shared" si="103"/>
        <v>5.333333333333333</v>
      </c>
      <c r="AA92" s="84">
        <f t="shared" si="104"/>
        <v>4</v>
      </c>
      <c r="AB92" s="84">
        <f t="shared" si="105"/>
        <v>1.1523545706371199</v>
      </c>
      <c r="AE92" s="21"/>
      <c r="AF92" s="66">
        <f>'Infection Monkey'!$P81</f>
        <v>3</v>
      </c>
      <c r="AG92" s="92">
        <f t="shared" si="106"/>
        <v>3.390536563278244</v>
      </c>
      <c r="AH92" s="86">
        <f>INDEX('UmfrageWerte berechnung'!$A:$AL, MATCH(AD$3, 'UmfrageWerte berechnung'!$A:$A, 0), MATCH($K92, 'UmfrageWerte berechnung'!$1:$1, 0))</f>
        <v>1.3333333333333333</v>
      </c>
      <c r="AI92" s="84">
        <f t="shared" si="107"/>
        <v>5.333333333333333</v>
      </c>
      <c r="AJ92" s="84">
        <f t="shared" si="108"/>
        <v>4</v>
      </c>
      <c r="AK92" s="84">
        <f t="shared" si="109"/>
        <v>1.1301788544260813</v>
      </c>
      <c r="AL92" s="66"/>
      <c r="AN92" s="21"/>
      <c r="AO92" s="66">
        <f>'Infection Monkey'!$P81</f>
        <v>3</v>
      </c>
      <c r="AP92" s="92">
        <f t="shared" si="110"/>
        <v>3.6662125340599454</v>
      </c>
      <c r="AQ92" s="86">
        <f>INDEX('UmfrageWerte berechnung'!$A:$AL, MATCH(AM$3, 'UmfrageWerte berechnung'!$A:$A, 0), MATCH($K92, 'UmfrageWerte berechnung'!$1:$1, 0))</f>
        <v>1.4375</v>
      </c>
      <c r="AR92" s="84">
        <f t="shared" si="111"/>
        <v>6.19921875</v>
      </c>
      <c r="AS92" s="84">
        <f t="shared" si="112"/>
        <v>4.3125</v>
      </c>
      <c r="AT92" s="84">
        <f t="shared" si="113"/>
        <v>1.2220708446866484</v>
      </c>
    </row>
    <row r="93" spans="1:46">
      <c r="B93" s="21"/>
      <c r="C93" s="66">
        <f>'Infection Monkey'!$P82</f>
        <v>0</v>
      </c>
      <c r="D93" s="92">
        <f t="shared" si="94"/>
        <v>0</v>
      </c>
      <c r="E93" s="86">
        <f>INDEX('UmfrageWerte berechnung'!$A:$AL, MATCH(A$3, 'UmfrageWerte berechnung'!$A:$A, 0), MATCH($K93, 'UmfrageWerte berechnung'!$1:$1, 0))</f>
        <v>1.35</v>
      </c>
      <c r="F93" s="84">
        <f t="shared" si="95"/>
        <v>0</v>
      </c>
      <c r="G93" s="84">
        <f t="shared" si="96"/>
        <v>0</v>
      </c>
      <c r="H93" s="84">
        <f t="shared" si="97"/>
        <v>1.1184280403611258</v>
      </c>
      <c r="I93" s="93"/>
      <c r="K93" s="93" t="s">
        <v>379</v>
      </c>
      <c r="L93"/>
      <c r="M93" s="21"/>
      <c r="N93" s="66">
        <f>'Infection Monkey'!$P82</f>
        <v>0</v>
      </c>
      <c r="O93" s="92">
        <f t="shared" si="98"/>
        <v>0</v>
      </c>
      <c r="P93" s="86">
        <f>INDEX('UmfrageWerte berechnung'!$A:$AL, MATCH(L$3, 'UmfrageWerte berechnung'!$A:$A, 0), MATCH($K93, 'UmfrageWerte berechnung'!$1:$1, 0))</f>
        <v>1.375</v>
      </c>
      <c r="Q93" s="84">
        <f t="shared" si="99"/>
        <v>0</v>
      </c>
      <c r="R93" s="84">
        <f t="shared" si="100"/>
        <v>0</v>
      </c>
      <c r="S93" s="84">
        <f t="shared" si="101"/>
        <v>1.223965763195435</v>
      </c>
      <c r="V93" s="21"/>
      <c r="W93" s="66">
        <f>'Infection Monkey'!$P82</f>
        <v>0</v>
      </c>
      <c r="X93" s="92">
        <f t="shared" si="102"/>
        <v>0</v>
      </c>
      <c r="Y93" s="86">
        <f>INDEX('UmfrageWerte berechnung'!$A:$AL, MATCH(U$3, 'UmfrageWerte berechnung'!$A:$A, 0), MATCH($K93, 'UmfrageWerte berechnung'!$1:$1, 0))</f>
        <v>1.3333333333333333</v>
      </c>
      <c r="Z93" s="84">
        <f t="shared" si="103"/>
        <v>0</v>
      </c>
      <c r="AA93" s="84">
        <f t="shared" si="104"/>
        <v>0</v>
      </c>
      <c r="AB93" s="84">
        <f t="shared" si="105"/>
        <v>1.1523545706371199</v>
      </c>
      <c r="AE93" s="21"/>
      <c r="AF93" s="66">
        <f>'Infection Monkey'!$P82</f>
        <v>0</v>
      </c>
      <c r="AG93" s="92">
        <f t="shared" si="106"/>
        <v>0</v>
      </c>
      <c r="AH93" s="86">
        <f>INDEX('UmfrageWerte berechnung'!$A:$AL, MATCH(AD$3, 'UmfrageWerte berechnung'!$A:$A, 0), MATCH($K93, 'UmfrageWerte berechnung'!$1:$1, 0))</f>
        <v>1.3333333333333333</v>
      </c>
      <c r="AI93" s="84">
        <f t="shared" si="107"/>
        <v>0</v>
      </c>
      <c r="AJ93" s="84">
        <f t="shared" si="108"/>
        <v>0</v>
      </c>
      <c r="AK93" s="84">
        <f t="shared" si="109"/>
        <v>1.1301788544260813</v>
      </c>
      <c r="AL93" s="66"/>
      <c r="AN93" s="21"/>
      <c r="AO93" s="66">
        <f>'Infection Monkey'!$P82</f>
        <v>0</v>
      </c>
      <c r="AP93" s="92">
        <f t="shared" si="110"/>
        <v>0</v>
      </c>
      <c r="AQ93" s="86">
        <f>INDEX('UmfrageWerte berechnung'!$A:$AL, MATCH(AM$3, 'UmfrageWerte berechnung'!$A:$A, 0), MATCH($K93, 'UmfrageWerte berechnung'!$1:$1, 0))</f>
        <v>1.4375</v>
      </c>
      <c r="AR93" s="84">
        <f t="shared" si="111"/>
        <v>0</v>
      </c>
      <c r="AS93" s="84">
        <f t="shared" si="112"/>
        <v>0</v>
      </c>
      <c r="AT93" s="84">
        <f t="shared" si="113"/>
        <v>1.2220708446866484</v>
      </c>
    </row>
    <row r="94" spans="1:46">
      <c r="B94" s="21"/>
      <c r="C94" s="66">
        <f>'Infection Monkey'!$P83</f>
        <v>3</v>
      </c>
      <c r="D94" s="92">
        <f t="shared" si="94"/>
        <v>3.3552841210833773</v>
      </c>
      <c r="E94" s="86">
        <f>INDEX('UmfrageWerte berechnung'!$A:$AL, MATCH(A$3, 'UmfrageWerte berechnung'!$A:$A, 0), MATCH($K94, 'UmfrageWerte berechnung'!$1:$1, 0))</f>
        <v>1.35</v>
      </c>
      <c r="F94" s="84">
        <f t="shared" si="95"/>
        <v>5.4675000000000011</v>
      </c>
      <c r="G94" s="84">
        <f t="shared" si="96"/>
        <v>4.0500000000000007</v>
      </c>
      <c r="H94" s="84">
        <f t="shared" si="97"/>
        <v>1.1184280403611258</v>
      </c>
      <c r="I94" s="93"/>
      <c r="K94" s="93" t="s">
        <v>379</v>
      </c>
      <c r="L94"/>
      <c r="M94" s="21"/>
      <c r="N94" s="66">
        <f>'Infection Monkey'!$P83</f>
        <v>3</v>
      </c>
      <c r="O94" s="92">
        <f t="shared" si="98"/>
        <v>3.6718972895863051</v>
      </c>
      <c r="P94" s="86">
        <f>INDEX('UmfrageWerte berechnung'!$A:$AL, MATCH(L$3, 'UmfrageWerte berechnung'!$A:$A, 0), MATCH($K94, 'UmfrageWerte berechnung'!$1:$1, 0))</f>
        <v>1.375</v>
      </c>
      <c r="Q94" s="84">
        <f t="shared" si="99"/>
        <v>5.671875</v>
      </c>
      <c r="R94" s="84">
        <f t="shared" si="100"/>
        <v>4.125</v>
      </c>
      <c r="S94" s="84">
        <f t="shared" si="101"/>
        <v>1.223965763195435</v>
      </c>
      <c r="V94" s="21"/>
      <c r="W94" s="66">
        <f>'Infection Monkey'!$P83</f>
        <v>3</v>
      </c>
      <c r="X94" s="92">
        <f t="shared" si="102"/>
        <v>3.4570637119113599</v>
      </c>
      <c r="Y94" s="86">
        <f>INDEX('UmfrageWerte berechnung'!$A:$AL, MATCH(U$3, 'UmfrageWerte berechnung'!$A:$A, 0), MATCH($K94, 'UmfrageWerte berechnung'!$1:$1, 0))</f>
        <v>1.3333333333333333</v>
      </c>
      <c r="Z94" s="84">
        <f t="shared" si="103"/>
        <v>5.333333333333333</v>
      </c>
      <c r="AA94" s="84">
        <f t="shared" si="104"/>
        <v>4</v>
      </c>
      <c r="AB94" s="84">
        <f t="shared" si="105"/>
        <v>1.1523545706371199</v>
      </c>
      <c r="AE94" s="21"/>
      <c r="AF94" s="66">
        <f>'Infection Monkey'!$P83</f>
        <v>3</v>
      </c>
      <c r="AG94" s="92">
        <f t="shared" si="106"/>
        <v>3.390536563278244</v>
      </c>
      <c r="AH94" s="86">
        <f>INDEX('UmfrageWerte berechnung'!$A:$AL, MATCH(AD$3, 'UmfrageWerte berechnung'!$A:$A, 0), MATCH($K94, 'UmfrageWerte berechnung'!$1:$1, 0))</f>
        <v>1.3333333333333333</v>
      </c>
      <c r="AI94" s="84">
        <f t="shared" si="107"/>
        <v>5.333333333333333</v>
      </c>
      <c r="AJ94" s="84">
        <f t="shared" si="108"/>
        <v>4</v>
      </c>
      <c r="AK94" s="84">
        <f t="shared" si="109"/>
        <v>1.1301788544260813</v>
      </c>
      <c r="AL94" s="66"/>
      <c r="AN94" s="21"/>
      <c r="AO94" s="66">
        <f>'Infection Monkey'!$P83</f>
        <v>3</v>
      </c>
      <c r="AP94" s="92">
        <f t="shared" si="110"/>
        <v>3.6662125340599454</v>
      </c>
      <c r="AQ94" s="86">
        <f>INDEX('UmfrageWerte berechnung'!$A:$AL, MATCH(AM$3, 'UmfrageWerte berechnung'!$A:$A, 0), MATCH($K94, 'UmfrageWerte berechnung'!$1:$1, 0))</f>
        <v>1.4375</v>
      </c>
      <c r="AR94" s="84">
        <f t="shared" si="111"/>
        <v>6.19921875</v>
      </c>
      <c r="AS94" s="84">
        <f t="shared" si="112"/>
        <v>4.3125</v>
      </c>
      <c r="AT94" s="84">
        <f t="shared" si="113"/>
        <v>1.2220708446866484</v>
      </c>
    </row>
    <row r="95" spans="1:46">
      <c r="B95" s="22"/>
      <c r="C95" s="66">
        <f>'Infection Monkey'!$P84</f>
        <v>0</v>
      </c>
      <c r="D95" s="92">
        <f t="shared" si="94"/>
        <v>0</v>
      </c>
      <c r="E95" s="86">
        <f>INDEX('UmfrageWerte berechnung'!$A:$AL, MATCH(A$3, 'UmfrageWerte berechnung'!$A:$A, 0), MATCH($K95, 'UmfrageWerte berechnung'!$1:$1, 0))</f>
        <v>1.4</v>
      </c>
      <c r="F95" s="84">
        <f t="shared" si="95"/>
        <v>0</v>
      </c>
      <c r="G95" s="84">
        <f t="shared" si="96"/>
        <v>0</v>
      </c>
      <c r="H95" s="84">
        <f t="shared" si="97"/>
        <v>1.1598513011152414</v>
      </c>
      <c r="I95" s="93"/>
      <c r="K95" s="93" t="s">
        <v>380</v>
      </c>
      <c r="L95"/>
      <c r="M95" s="22"/>
      <c r="N95" s="66">
        <f>'Infection Monkey'!$P84</f>
        <v>0</v>
      </c>
      <c r="O95" s="92">
        <f t="shared" si="98"/>
        <v>0</v>
      </c>
      <c r="P95" s="86">
        <f>INDEX('UmfrageWerte berechnung'!$A:$AL, MATCH(L$3, 'UmfrageWerte berechnung'!$A:$A, 0), MATCH($K95, 'UmfrageWerte berechnung'!$1:$1, 0))</f>
        <v>1.3125</v>
      </c>
      <c r="Q95" s="84">
        <f t="shared" si="99"/>
        <v>0</v>
      </c>
      <c r="R95" s="84">
        <f t="shared" si="100"/>
        <v>0</v>
      </c>
      <c r="S95" s="84">
        <f t="shared" si="101"/>
        <v>1.1683309557774608</v>
      </c>
      <c r="V95" s="22"/>
      <c r="W95" s="66">
        <f>'Infection Monkey'!$P84</f>
        <v>0</v>
      </c>
      <c r="X95" s="92">
        <f t="shared" si="102"/>
        <v>0</v>
      </c>
      <c r="Y95" s="86">
        <f>INDEX('UmfrageWerte berechnung'!$A:$AL, MATCH(U$3, 'UmfrageWerte berechnung'!$A:$A, 0), MATCH($K95, 'UmfrageWerte berechnung'!$1:$1, 0))</f>
        <v>1.25</v>
      </c>
      <c r="Z95" s="84">
        <f t="shared" si="103"/>
        <v>0</v>
      </c>
      <c r="AA95" s="84">
        <f t="shared" si="104"/>
        <v>0</v>
      </c>
      <c r="AB95" s="84">
        <f t="shared" si="105"/>
        <v>1.0803324099723</v>
      </c>
      <c r="AE95" s="22"/>
      <c r="AF95" s="66">
        <f>'Infection Monkey'!$P84</f>
        <v>0</v>
      </c>
      <c r="AG95" s="92">
        <f t="shared" si="106"/>
        <v>0</v>
      </c>
      <c r="AH95" s="86">
        <f>INDEX('UmfrageWerte berechnung'!$A:$AL, MATCH(AD$3, 'UmfrageWerte berechnung'!$A:$A, 0), MATCH($K95, 'UmfrageWerte berechnung'!$1:$1, 0))</f>
        <v>1.0833333333333333</v>
      </c>
      <c r="AI95" s="84">
        <f t="shared" si="107"/>
        <v>0</v>
      </c>
      <c r="AJ95" s="84">
        <f t="shared" si="108"/>
        <v>0</v>
      </c>
      <c r="AK95" s="84">
        <f t="shared" si="109"/>
        <v>0.91827031922119107</v>
      </c>
      <c r="AL95" s="66"/>
      <c r="AN95" s="22"/>
      <c r="AO95" s="66">
        <f>'Infection Monkey'!$P84</f>
        <v>0</v>
      </c>
      <c r="AP95" s="92">
        <f t="shared" si="110"/>
        <v>0</v>
      </c>
      <c r="AQ95" s="86">
        <f>INDEX('UmfrageWerte berechnung'!$A:$AL, MATCH(AM$3, 'UmfrageWerte berechnung'!$A:$A, 0), MATCH($K95, 'UmfrageWerte berechnung'!$1:$1, 0))</f>
        <v>1.5</v>
      </c>
      <c r="AR95" s="84">
        <f t="shared" si="111"/>
        <v>0</v>
      </c>
      <c r="AS95" s="84">
        <f t="shared" si="112"/>
        <v>0</v>
      </c>
      <c r="AT95" s="84">
        <f t="shared" si="113"/>
        <v>1.2752043596730245</v>
      </c>
    </row>
    <row r="96" spans="1:46">
      <c r="B96" s="22"/>
      <c r="C96" s="66">
        <f>'Infection Monkey'!$P85</f>
        <v>3</v>
      </c>
      <c r="D96" s="92">
        <f t="shared" si="94"/>
        <v>3.4795539033457241</v>
      </c>
      <c r="E96" s="86">
        <f>INDEX('UmfrageWerte berechnung'!$A:$AL, MATCH(A$3, 'UmfrageWerte berechnung'!$A:$A, 0), MATCH($K96, 'UmfrageWerte berechnung'!$1:$1, 0))</f>
        <v>1.4</v>
      </c>
      <c r="F96" s="84">
        <f t="shared" si="95"/>
        <v>5.879999999999999</v>
      </c>
      <c r="G96" s="84">
        <f t="shared" si="96"/>
        <v>4.1999999999999993</v>
      </c>
      <c r="H96" s="84">
        <f t="shared" si="97"/>
        <v>1.1598513011152414</v>
      </c>
      <c r="I96" s="93"/>
      <c r="K96" s="93" t="s">
        <v>380</v>
      </c>
      <c r="L96"/>
      <c r="M96" s="22"/>
      <c r="N96" s="66">
        <f>'Infection Monkey'!$P85</f>
        <v>3</v>
      </c>
      <c r="O96" s="92">
        <f t="shared" si="98"/>
        <v>3.5049928673323825</v>
      </c>
      <c r="P96" s="86">
        <f>INDEX('UmfrageWerte berechnung'!$A:$AL, MATCH(L$3, 'UmfrageWerte berechnung'!$A:$A, 0), MATCH($K96, 'UmfrageWerte berechnung'!$1:$1, 0))</f>
        <v>1.3125</v>
      </c>
      <c r="Q96" s="84">
        <f t="shared" si="99"/>
        <v>5.16796875</v>
      </c>
      <c r="R96" s="84">
        <f t="shared" si="100"/>
        <v>3.9375</v>
      </c>
      <c r="S96" s="84">
        <f t="shared" si="101"/>
        <v>1.1683309557774608</v>
      </c>
      <c r="V96" s="22"/>
      <c r="W96" s="66">
        <f>'Infection Monkey'!$P85</f>
        <v>3</v>
      </c>
      <c r="X96" s="92">
        <f t="shared" si="102"/>
        <v>3.2409972299168999</v>
      </c>
      <c r="Y96" s="86">
        <f>INDEX('UmfrageWerte berechnung'!$A:$AL, MATCH(U$3, 'UmfrageWerte berechnung'!$A:$A, 0), MATCH($K96, 'UmfrageWerte berechnung'!$1:$1, 0))</f>
        <v>1.25</v>
      </c>
      <c r="Z96" s="84">
        <f t="shared" si="103"/>
        <v>4.6875</v>
      </c>
      <c r="AA96" s="84">
        <f t="shared" si="104"/>
        <v>3.75</v>
      </c>
      <c r="AB96" s="84">
        <f t="shared" si="105"/>
        <v>1.0803324099723</v>
      </c>
      <c r="AE96" s="22"/>
      <c r="AF96" s="66">
        <f>'Infection Monkey'!$P85</f>
        <v>3</v>
      </c>
      <c r="AG96" s="92">
        <f t="shared" si="106"/>
        <v>2.7548109576635733</v>
      </c>
      <c r="AH96" s="86">
        <f>INDEX('UmfrageWerte berechnung'!$A:$AL, MATCH(AD$3, 'UmfrageWerte berechnung'!$A:$A, 0), MATCH($K96, 'UmfrageWerte berechnung'!$1:$1, 0))</f>
        <v>1.0833333333333333</v>
      </c>
      <c r="AI96" s="84">
        <f t="shared" si="107"/>
        <v>3.520833333333333</v>
      </c>
      <c r="AJ96" s="84">
        <f t="shared" si="108"/>
        <v>3.25</v>
      </c>
      <c r="AK96" s="84">
        <f t="shared" si="109"/>
        <v>0.91827031922119107</v>
      </c>
      <c r="AL96" s="66"/>
      <c r="AN96" s="22"/>
      <c r="AO96" s="66">
        <f>'Infection Monkey'!$P85</f>
        <v>3</v>
      </c>
      <c r="AP96" s="92">
        <f t="shared" si="110"/>
        <v>3.8256130790190737</v>
      </c>
      <c r="AQ96" s="86">
        <f>INDEX('UmfrageWerte berechnung'!$A:$AL, MATCH(AM$3, 'UmfrageWerte berechnung'!$A:$A, 0), MATCH($K96, 'UmfrageWerte berechnung'!$1:$1, 0))</f>
        <v>1.5</v>
      </c>
      <c r="AR96" s="84">
        <f t="shared" si="111"/>
        <v>6.75</v>
      </c>
      <c r="AS96" s="84">
        <f t="shared" si="112"/>
        <v>4.5</v>
      </c>
      <c r="AT96" s="84">
        <f t="shared" si="113"/>
        <v>1.2752043596730245</v>
      </c>
    </row>
    <row r="97" spans="1:46">
      <c r="B97" s="5"/>
      <c r="C97" s="66">
        <f>'Infection Monkey'!$P86</f>
        <v>3</v>
      </c>
      <c r="D97" s="92">
        <f t="shared" si="94"/>
        <v>3.3552841210833773</v>
      </c>
      <c r="E97" s="86">
        <f>INDEX('UmfrageWerte berechnung'!$A:$AL, MATCH(A$3, 'UmfrageWerte berechnung'!$A:$A, 0), MATCH($K97, 'UmfrageWerte berechnung'!$1:$1, 0))</f>
        <v>1.35</v>
      </c>
      <c r="F97" s="84">
        <f t="shared" si="95"/>
        <v>5.4675000000000011</v>
      </c>
      <c r="G97" s="84">
        <f t="shared" si="96"/>
        <v>4.0500000000000007</v>
      </c>
      <c r="H97" s="84">
        <f t="shared" si="97"/>
        <v>1.1184280403611258</v>
      </c>
      <c r="I97" s="93"/>
      <c r="K97" s="93" t="s">
        <v>381</v>
      </c>
      <c r="L97"/>
      <c r="M97" s="5"/>
      <c r="N97" s="66">
        <f>'Infection Monkey'!$P86</f>
        <v>3</v>
      </c>
      <c r="O97" s="92">
        <f t="shared" si="98"/>
        <v>3.3380884450784594</v>
      </c>
      <c r="P97" s="86">
        <f>INDEX('UmfrageWerte berechnung'!$A:$AL, MATCH(L$3, 'UmfrageWerte berechnung'!$A:$A, 0), MATCH($K97, 'UmfrageWerte berechnung'!$1:$1, 0))</f>
        <v>1.25</v>
      </c>
      <c r="Q97" s="84">
        <f t="shared" si="99"/>
        <v>4.6875</v>
      </c>
      <c r="R97" s="84">
        <f t="shared" si="100"/>
        <v>3.75</v>
      </c>
      <c r="S97" s="84">
        <f t="shared" si="101"/>
        <v>1.1126961483594864</v>
      </c>
      <c r="V97" s="5"/>
      <c r="W97" s="66">
        <f>'Infection Monkey'!$P86</f>
        <v>3</v>
      </c>
      <c r="X97" s="92">
        <f t="shared" si="102"/>
        <v>3.2409972299168999</v>
      </c>
      <c r="Y97" s="86">
        <f>INDEX('UmfrageWerte berechnung'!$A:$AL, MATCH(U$3, 'UmfrageWerte berechnung'!$A:$A, 0), MATCH($K97, 'UmfrageWerte berechnung'!$1:$1, 0))</f>
        <v>1.25</v>
      </c>
      <c r="Z97" s="84">
        <f t="shared" si="103"/>
        <v>4.6875</v>
      </c>
      <c r="AA97" s="84">
        <f t="shared" si="104"/>
        <v>3.75</v>
      </c>
      <c r="AB97" s="84">
        <f t="shared" si="105"/>
        <v>1.0803324099723</v>
      </c>
      <c r="AE97" s="5"/>
      <c r="AF97" s="66">
        <f>'Infection Monkey'!$P86</f>
        <v>3</v>
      </c>
      <c r="AG97" s="92">
        <f t="shared" si="106"/>
        <v>3.390536563278244</v>
      </c>
      <c r="AH97" s="86">
        <f>INDEX('UmfrageWerte berechnung'!$A:$AL, MATCH(AD$3, 'UmfrageWerte berechnung'!$A:$A, 0), MATCH($K97, 'UmfrageWerte berechnung'!$1:$1, 0))</f>
        <v>1.3333333333333333</v>
      </c>
      <c r="AI97" s="84">
        <f t="shared" si="107"/>
        <v>5.333333333333333</v>
      </c>
      <c r="AJ97" s="84">
        <f t="shared" si="108"/>
        <v>4</v>
      </c>
      <c r="AK97" s="84">
        <f t="shared" si="109"/>
        <v>1.1301788544260813</v>
      </c>
      <c r="AL97" s="66"/>
      <c r="AN97" s="5"/>
      <c r="AO97" s="66">
        <f>'Infection Monkey'!$P86</f>
        <v>3</v>
      </c>
      <c r="AP97" s="92">
        <f t="shared" si="110"/>
        <v>3.5068119891008176</v>
      </c>
      <c r="AQ97" s="86">
        <f>INDEX('UmfrageWerte berechnung'!$A:$AL, MATCH(AM$3, 'UmfrageWerte berechnung'!$A:$A, 0), MATCH($K97, 'UmfrageWerte berechnung'!$1:$1, 0))</f>
        <v>1.375</v>
      </c>
      <c r="AR97" s="84">
        <f t="shared" si="111"/>
        <v>5.671875</v>
      </c>
      <c r="AS97" s="84">
        <f t="shared" si="112"/>
        <v>4.125</v>
      </c>
      <c r="AT97" s="84">
        <f t="shared" si="113"/>
        <v>1.1689373297002725</v>
      </c>
    </row>
    <row r="98" spans="1:46">
      <c r="B98" s="5"/>
      <c r="C98" s="66">
        <f>'Infection Monkey'!$P87</f>
        <v>3</v>
      </c>
      <c r="D98" s="92">
        <f t="shared" si="94"/>
        <v>3.3552841210833773</v>
      </c>
      <c r="E98" s="86">
        <f>INDEX('UmfrageWerte berechnung'!$A:$AL, MATCH(A$3, 'UmfrageWerte berechnung'!$A:$A, 0), MATCH($K98, 'UmfrageWerte berechnung'!$1:$1, 0))</f>
        <v>1.35</v>
      </c>
      <c r="F98" s="84">
        <f t="shared" si="95"/>
        <v>5.4675000000000011</v>
      </c>
      <c r="G98" s="84">
        <f t="shared" si="96"/>
        <v>4.0500000000000007</v>
      </c>
      <c r="H98" s="84">
        <f t="shared" si="97"/>
        <v>1.1184280403611258</v>
      </c>
      <c r="I98" s="93"/>
      <c r="K98" s="93" t="s">
        <v>381</v>
      </c>
      <c r="L98"/>
      <c r="M98" s="5"/>
      <c r="N98" s="66">
        <f>'Infection Monkey'!$P87</f>
        <v>3</v>
      </c>
      <c r="O98" s="92">
        <f t="shared" si="98"/>
        <v>3.3380884450784594</v>
      </c>
      <c r="P98" s="86">
        <f>INDEX('UmfrageWerte berechnung'!$A:$AL, MATCH(L$3, 'UmfrageWerte berechnung'!$A:$A, 0), MATCH($K98, 'UmfrageWerte berechnung'!$1:$1, 0))</f>
        <v>1.25</v>
      </c>
      <c r="Q98" s="84">
        <f t="shared" si="99"/>
        <v>4.6875</v>
      </c>
      <c r="R98" s="84">
        <f t="shared" si="100"/>
        <v>3.75</v>
      </c>
      <c r="S98" s="84">
        <f t="shared" si="101"/>
        <v>1.1126961483594864</v>
      </c>
      <c r="V98" s="5"/>
      <c r="W98" s="66">
        <f>'Infection Monkey'!$P87</f>
        <v>3</v>
      </c>
      <c r="X98" s="92">
        <f t="shared" si="102"/>
        <v>3.2409972299168999</v>
      </c>
      <c r="Y98" s="86">
        <f>INDEX('UmfrageWerte berechnung'!$A:$AL, MATCH(U$3, 'UmfrageWerte berechnung'!$A:$A, 0), MATCH($K98, 'UmfrageWerte berechnung'!$1:$1, 0))</f>
        <v>1.25</v>
      </c>
      <c r="Z98" s="84">
        <f t="shared" si="103"/>
        <v>4.6875</v>
      </c>
      <c r="AA98" s="84">
        <f t="shared" si="104"/>
        <v>3.75</v>
      </c>
      <c r="AB98" s="84">
        <f t="shared" si="105"/>
        <v>1.0803324099723</v>
      </c>
      <c r="AE98" s="5"/>
      <c r="AF98" s="66">
        <f>'Infection Monkey'!$P87</f>
        <v>3</v>
      </c>
      <c r="AG98" s="92">
        <f t="shared" si="106"/>
        <v>3.390536563278244</v>
      </c>
      <c r="AH98" s="86">
        <f>INDEX('UmfrageWerte berechnung'!$A:$AL, MATCH(AD$3, 'UmfrageWerte berechnung'!$A:$A, 0), MATCH($K98, 'UmfrageWerte berechnung'!$1:$1, 0))</f>
        <v>1.3333333333333333</v>
      </c>
      <c r="AI98" s="84">
        <f t="shared" si="107"/>
        <v>5.333333333333333</v>
      </c>
      <c r="AJ98" s="84">
        <f t="shared" si="108"/>
        <v>4</v>
      </c>
      <c r="AK98" s="84">
        <f t="shared" si="109"/>
        <v>1.1301788544260813</v>
      </c>
      <c r="AL98" s="66"/>
      <c r="AN98" s="5"/>
      <c r="AO98" s="66">
        <f>'Infection Monkey'!$P87</f>
        <v>3</v>
      </c>
      <c r="AP98" s="92">
        <f t="shared" si="110"/>
        <v>3.5068119891008176</v>
      </c>
      <c r="AQ98" s="86">
        <f>INDEX('UmfrageWerte berechnung'!$A:$AL, MATCH(AM$3, 'UmfrageWerte berechnung'!$A:$A, 0), MATCH($K98, 'UmfrageWerte berechnung'!$1:$1, 0))</f>
        <v>1.375</v>
      </c>
      <c r="AR98" s="84">
        <f t="shared" si="111"/>
        <v>5.671875</v>
      </c>
      <c r="AS98" s="84">
        <f t="shared" si="112"/>
        <v>4.125</v>
      </c>
      <c r="AT98" s="84">
        <f t="shared" si="113"/>
        <v>1.1689373297002725</v>
      </c>
    </row>
    <row r="99" spans="1:46">
      <c r="B99" s="5"/>
      <c r="C99" s="66">
        <f>'Infection Monkey'!$P88</f>
        <v>2</v>
      </c>
      <c r="D99" s="92">
        <f t="shared" si="94"/>
        <v>2.2368560807222515</v>
      </c>
      <c r="E99" s="86">
        <f>INDEX('UmfrageWerte berechnung'!$A:$AL, MATCH(A$3, 'UmfrageWerte berechnung'!$A:$A, 0), MATCH($K99, 'UmfrageWerte berechnung'!$1:$1, 0))</f>
        <v>1.35</v>
      </c>
      <c r="F99" s="84">
        <f t="shared" si="95"/>
        <v>3.6450000000000005</v>
      </c>
      <c r="G99" s="84">
        <f t="shared" si="96"/>
        <v>2.7</v>
      </c>
      <c r="H99" s="84">
        <f t="shared" si="97"/>
        <v>1.1184280403611258</v>
      </c>
      <c r="I99" s="93"/>
      <c r="K99" s="93" t="s">
        <v>381</v>
      </c>
      <c r="L99"/>
      <c r="M99" s="5"/>
      <c r="N99" s="66">
        <f>'Infection Monkey'!$P88</f>
        <v>2</v>
      </c>
      <c r="O99" s="92">
        <f t="shared" si="98"/>
        <v>2.2253922967189728</v>
      </c>
      <c r="P99" s="86">
        <f>INDEX('UmfrageWerte berechnung'!$A:$AL, MATCH(L$3, 'UmfrageWerte berechnung'!$A:$A, 0), MATCH($K99, 'UmfrageWerte berechnung'!$1:$1, 0))</f>
        <v>1.25</v>
      </c>
      <c r="Q99" s="84">
        <f t="shared" si="99"/>
        <v>3.125</v>
      </c>
      <c r="R99" s="84">
        <f t="shared" si="100"/>
        <v>2.5</v>
      </c>
      <c r="S99" s="84">
        <f t="shared" si="101"/>
        <v>1.1126961483594864</v>
      </c>
      <c r="V99" s="5"/>
      <c r="W99" s="66">
        <f>'Infection Monkey'!$P88</f>
        <v>2</v>
      </c>
      <c r="X99" s="92">
        <f t="shared" si="102"/>
        <v>2.1606648199445999</v>
      </c>
      <c r="Y99" s="86">
        <f>INDEX('UmfrageWerte berechnung'!$A:$AL, MATCH(U$3, 'UmfrageWerte berechnung'!$A:$A, 0), MATCH($K99, 'UmfrageWerte berechnung'!$1:$1, 0))</f>
        <v>1.25</v>
      </c>
      <c r="Z99" s="84">
        <f t="shared" si="103"/>
        <v>3.125</v>
      </c>
      <c r="AA99" s="84">
        <f t="shared" si="104"/>
        <v>2.5</v>
      </c>
      <c r="AB99" s="84">
        <f t="shared" si="105"/>
        <v>1.0803324099723</v>
      </c>
      <c r="AE99" s="5"/>
      <c r="AF99" s="66">
        <f>'Infection Monkey'!$P88</f>
        <v>2</v>
      </c>
      <c r="AG99" s="92">
        <f t="shared" si="106"/>
        <v>2.2603577088521627</v>
      </c>
      <c r="AH99" s="86">
        <f>INDEX('UmfrageWerte berechnung'!$A:$AL, MATCH(AD$3, 'UmfrageWerte berechnung'!$A:$A, 0), MATCH($K99, 'UmfrageWerte berechnung'!$1:$1, 0))</f>
        <v>1.3333333333333333</v>
      </c>
      <c r="AI99" s="84">
        <f t="shared" si="107"/>
        <v>3.5555555555555554</v>
      </c>
      <c r="AJ99" s="84">
        <f t="shared" si="108"/>
        <v>2.6666666666666665</v>
      </c>
      <c r="AK99" s="84">
        <f t="shared" si="109"/>
        <v>1.1301788544260813</v>
      </c>
      <c r="AL99" s="66"/>
      <c r="AN99" s="5"/>
      <c r="AO99" s="66">
        <f>'Infection Monkey'!$P88</f>
        <v>2</v>
      </c>
      <c r="AP99" s="92">
        <f t="shared" si="110"/>
        <v>2.3378746594005451</v>
      </c>
      <c r="AQ99" s="86">
        <f>INDEX('UmfrageWerte berechnung'!$A:$AL, MATCH(AM$3, 'UmfrageWerte berechnung'!$A:$A, 0), MATCH($K99, 'UmfrageWerte berechnung'!$1:$1, 0))</f>
        <v>1.375</v>
      </c>
      <c r="AR99" s="84">
        <f t="shared" si="111"/>
        <v>3.78125</v>
      </c>
      <c r="AS99" s="84">
        <f t="shared" si="112"/>
        <v>2.75</v>
      </c>
      <c r="AT99" s="84">
        <f t="shared" si="113"/>
        <v>1.1689373297002725</v>
      </c>
    </row>
    <row r="100" spans="1:46">
      <c r="B100" s="5"/>
      <c r="C100" s="66">
        <f>'Infection Monkey'!$P89</f>
        <v>0</v>
      </c>
      <c r="D100" s="92">
        <f t="shared" si="94"/>
        <v>0</v>
      </c>
      <c r="E100" s="86">
        <f>INDEX('UmfrageWerte berechnung'!$A:$AL, MATCH(A$3, 'UmfrageWerte berechnung'!$A:$A, 0), MATCH($K100, 'UmfrageWerte berechnung'!$1:$1, 0))</f>
        <v>1.35</v>
      </c>
      <c r="F100" s="84">
        <f t="shared" si="95"/>
        <v>0</v>
      </c>
      <c r="G100" s="84">
        <f t="shared" si="96"/>
        <v>0</v>
      </c>
      <c r="H100" s="84">
        <f t="shared" si="97"/>
        <v>1.1184280403611258</v>
      </c>
      <c r="I100" s="93"/>
      <c r="K100" s="93" t="s">
        <v>381</v>
      </c>
      <c r="L100"/>
      <c r="M100" s="5"/>
      <c r="N100" s="66">
        <f>'Infection Monkey'!$P89</f>
        <v>0</v>
      </c>
      <c r="O100" s="92">
        <f t="shared" si="98"/>
        <v>0</v>
      </c>
      <c r="P100" s="86">
        <f>INDEX('UmfrageWerte berechnung'!$A:$AL, MATCH(L$3, 'UmfrageWerte berechnung'!$A:$A, 0), MATCH($K100, 'UmfrageWerte berechnung'!$1:$1, 0))</f>
        <v>1.25</v>
      </c>
      <c r="Q100" s="84">
        <f t="shared" si="99"/>
        <v>0</v>
      </c>
      <c r="R100" s="84">
        <f t="shared" si="100"/>
        <v>0</v>
      </c>
      <c r="S100" s="84">
        <f t="shared" si="101"/>
        <v>1.1126961483594864</v>
      </c>
      <c r="V100" s="5"/>
      <c r="W100" s="66">
        <f>'Infection Monkey'!$P89</f>
        <v>0</v>
      </c>
      <c r="X100" s="92">
        <f t="shared" si="102"/>
        <v>0</v>
      </c>
      <c r="Y100" s="86">
        <f>INDEX('UmfrageWerte berechnung'!$A:$AL, MATCH(U$3, 'UmfrageWerte berechnung'!$A:$A, 0), MATCH($K100, 'UmfrageWerte berechnung'!$1:$1, 0))</f>
        <v>1.25</v>
      </c>
      <c r="Z100" s="84">
        <f t="shared" si="103"/>
        <v>0</v>
      </c>
      <c r="AA100" s="84">
        <f t="shared" si="104"/>
        <v>0</v>
      </c>
      <c r="AB100" s="84">
        <f t="shared" si="105"/>
        <v>1.0803324099723</v>
      </c>
      <c r="AE100" s="5"/>
      <c r="AF100" s="66">
        <f>'Infection Monkey'!$P89</f>
        <v>0</v>
      </c>
      <c r="AG100" s="92">
        <f t="shared" si="106"/>
        <v>0</v>
      </c>
      <c r="AH100" s="86">
        <f>INDEX('UmfrageWerte berechnung'!$A:$AL, MATCH(AD$3, 'UmfrageWerte berechnung'!$A:$A, 0), MATCH($K100, 'UmfrageWerte berechnung'!$1:$1, 0))</f>
        <v>1.3333333333333333</v>
      </c>
      <c r="AI100" s="84">
        <f t="shared" si="107"/>
        <v>0</v>
      </c>
      <c r="AJ100" s="84">
        <f t="shared" si="108"/>
        <v>0</v>
      </c>
      <c r="AK100" s="84">
        <f t="shared" si="109"/>
        <v>1.1301788544260813</v>
      </c>
      <c r="AL100" s="66"/>
      <c r="AN100" s="5"/>
      <c r="AO100" s="66">
        <f>'Infection Monkey'!$P89</f>
        <v>0</v>
      </c>
      <c r="AP100" s="92">
        <f t="shared" si="110"/>
        <v>0</v>
      </c>
      <c r="AQ100" s="86">
        <f>INDEX('UmfrageWerte berechnung'!$A:$AL, MATCH(AM$3, 'UmfrageWerte berechnung'!$A:$A, 0), MATCH($K100, 'UmfrageWerte berechnung'!$1:$1, 0))</f>
        <v>1.375</v>
      </c>
      <c r="AR100" s="84">
        <f t="shared" si="111"/>
        <v>0</v>
      </c>
      <c r="AS100" s="84">
        <f t="shared" si="112"/>
        <v>0</v>
      </c>
      <c r="AT100" s="84">
        <f t="shared" si="113"/>
        <v>1.1689373297002725</v>
      </c>
    </row>
    <row r="101" spans="1:46">
      <c r="B101" s="26"/>
      <c r="C101" s="66">
        <f>'Infection Monkey'!$P90</f>
        <v>3</v>
      </c>
      <c r="D101" s="92">
        <f t="shared" si="94"/>
        <v>3.6038236856080719</v>
      </c>
      <c r="E101" s="86">
        <f>INDEX('UmfrageWerte berechnung'!$A:$AL, MATCH(A$3, 'UmfrageWerte berechnung'!$A:$A, 0), MATCH($K101, 'UmfrageWerte berechnung'!$1:$1, 0))</f>
        <v>1.45</v>
      </c>
      <c r="F101" s="84">
        <f t="shared" si="95"/>
        <v>6.3075000000000001</v>
      </c>
      <c r="G101" s="84">
        <f t="shared" si="96"/>
        <v>4.3499999999999996</v>
      </c>
      <c r="H101" s="84">
        <f t="shared" si="97"/>
        <v>1.2012745618693572</v>
      </c>
      <c r="I101" s="93"/>
      <c r="K101" s="93" t="s">
        <v>382</v>
      </c>
      <c r="L101"/>
      <c r="M101" s="26"/>
      <c r="N101" s="66">
        <f>'Infection Monkey'!$P90</f>
        <v>3</v>
      </c>
      <c r="O101" s="92">
        <f t="shared" si="98"/>
        <v>3.0042796005706132</v>
      </c>
      <c r="P101" s="86">
        <f>INDEX('UmfrageWerte berechnung'!$A:$AL, MATCH(L$3, 'UmfrageWerte berechnung'!$A:$A, 0), MATCH($K101, 'UmfrageWerte berechnung'!$1:$1, 0))</f>
        <v>1.125</v>
      </c>
      <c r="Q101" s="84">
        <f t="shared" si="99"/>
        <v>3.796875</v>
      </c>
      <c r="R101" s="84">
        <f t="shared" si="100"/>
        <v>3.375</v>
      </c>
      <c r="S101" s="84">
        <f t="shared" si="101"/>
        <v>1.0014265335235377</v>
      </c>
      <c r="V101" s="26"/>
      <c r="W101" s="66">
        <f>'Infection Monkey'!$P90</f>
        <v>3</v>
      </c>
      <c r="X101" s="92">
        <f t="shared" si="102"/>
        <v>3.6731301939058199</v>
      </c>
      <c r="Y101" s="86">
        <f>INDEX('UmfrageWerte berechnung'!$A:$AL, MATCH(U$3, 'UmfrageWerte berechnung'!$A:$A, 0), MATCH($K101, 'UmfrageWerte berechnung'!$1:$1, 0))</f>
        <v>1.4166666666666667</v>
      </c>
      <c r="Z101" s="84">
        <f t="shared" si="103"/>
        <v>6.0208333333333339</v>
      </c>
      <c r="AA101" s="84">
        <f t="shared" si="104"/>
        <v>4.25</v>
      </c>
      <c r="AB101" s="84">
        <f t="shared" si="105"/>
        <v>1.22437673130194</v>
      </c>
      <c r="AE101" s="26"/>
      <c r="AF101" s="66">
        <f>'Infection Monkey'!$P90</f>
        <v>3</v>
      </c>
      <c r="AG101" s="92">
        <f t="shared" si="106"/>
        <v>3.4964908308806892</v>
      </c>
      <c r="AH101" s="86">
        <f>INDEX('UmfrageWerte berechnung'!$A:$AL, MATCH(AD$3, 'UmfrageWerte berechnung'!$A:$A, 0), MATCH($K101, 'UmfrageWerte berechnung'!$1:$1, 0))</f>
        <v>1.375</v>
      </c>
      <c r="AI101" s="84">
        <f t="shared" si="107"/>
        <v>5.671875</v>
      </c>
      <c r="AJ101" s="84">
        <f t="shared" si="108"/>
        <v>4.125</v>
      </c>
      <c r="AK101" s="84">
        <f t="shared" si="109"/>
        <v>1.1654969436268965</v>
      </c>
      <c r="AL101" s="66"/>
      <c r="AN101" s="26"/>
      <c r="AO101" s="66">
        <f>'Infection Monkey'!$P90</f>
        <v>3</v>
      </c>
      <c r="AP101" s="92">
        <f t="shared" si="110"/>
        <v>3.6662125340599454</v>
      </c>
      <c r="AQ101" s="86">
        <f>INDEX('UmfrageWerte berechnung'!$A:$AL, MATCH(AM$3, 'UmfrageWerte berechnung'!$A:$A, 0), MATCH($K101, 'UmfrageWerte berechnung'!$1:$1, 0))</f>
        <v>1.4375</v>
      </c>
      <c r="AR101" s="84">
        <f t="shared" si="111"/>
        <v>6.19921875</v>
      </c>
      <c r="AS101" s="84">
        <f t="shared" si="112"/>
        <v>4.3125</v>
      </c>
      <c r="AT101" s="84">
        <f t="shared" si="113"/>
        <v>1.2220708446866484</v>
      </c>
    </row>
    <row r="102" spans="1:46">
      <c r="B102" s="26"/>
      <c r="C102" s="66">
        <f>'Infection Monkey'!$P91</f>
        <v>0</v>
      </c>
      <c r="D102" s="92">
        <f t="shared" si="94"/>
        <v>0</v>
      </c>
      <c r="E102" s="86">
        <f>INDEX('UmfrageWerte berechnung'!$A:$AL, MATCH(A$3, 'UmfrageWerte berechnung'!$A:$A, 0), MATCH($K102, 'UmfrageWerte berechnung'!$1:$1, 0))</f>
        <v>1.45</v>
      </c>
      <c r="F102" s="84">
        <f t="shared" si="95"/>
        <v>0</v>
      </c>
      <c r="G102" s="84">
        <f t="shared" si="96"/>
        <v>0</v>
      </c>
      <c r="H102" s="84">
        <f t="shared" si="97"/>
        <v>1.2012745618693572</v>
      </c>
      <c r="I102" s="93"/>
      <c r="K102" s="93" t="s">
        <v>382</v>
      </c>
      <c r="L102"/>
      <c r="M102" s="26"/>
      <c r="N102" s="66">
        <f>'Infection Monkey'!$P91</f>
        <v>0</v>
      </c>
      <c r="O102" s="92">
        <f t="shared" si="98"/>
        <v>0</v>
      </c>
      <c r="P102" s="86">
        <f>INDEX('UmfrageWerte berechnung'!$A:$AL, MATCH(L$3, 'UmfrageWerte berechnung'!$A:$A, 0), MATCH($K102, 'UmfrageWerte berechnung'!$1:$1, 0))</f>
        <v>1.125</v>
      </c>
      <c r="Q102" s="84">
        <f t="shared" si="99"/>
        <v>0</v>
      </c>
      <c r="R102" s="84">
        <f t="shared" si="100"/>
        <v>0</v>
      </c>
      <c r="S102" s="84">
        <f t="shared" si="101"/>
        <v>1.0014265335235377</v>
      </c>
      <c r="V102" s="26"/>
      <c r="W102" s="66">
        <f>'Infection Monkey'!$P91</f>
        <v>0</v>
      </c>
      <c r="X102" s="92">
        <f t="shared" si="102"/>
        <v>0</v>
      </c>
      <c r="Y102" s="86">
        <f>INDEX('UmfrageWerte berechnung'!$A:$AL, MATCH(U$3, 'UmfrageWerte berechnung'!$A:$A, 0), MATCH($K102, 'UmfrageWerte berechnung'!$1:$1, 0))</f>
        <v>1.4166666666666667</v>
      </c>
      <c r="Z102" s="84">
        <f t="shared" si="103"/>
        <v>0</v>
      </c>
      <c r="AA102" s="84">
        <f t="shared" si="104"/>
        <v>0</v>
      </c>
      <c r="AB102" s="84">
        <f t="shared" si="105"/>
        <v>1.22437673130194</v>
      </c>
      <c r="AE102" s="26"/>
      <c r="AF102" s="66">
        <f>'Infection Monkey'!$P91</f>
        <v>0</v>
      </c>
      <c r="AG102" s="92">
        <f t="shared" si="106"/>
        <v>0</v>
      </c>
      <c r="AH102" s="86">
        <f>INDEX('UmfrageWerte berechnung'!$A:$AL, MATCH(AD$3, 'UmfrageWerte berechnung'!$A:$A, 0), MATCH($K102, 'UmfrageWerte berechnung'!$1:$1, 0))</f>
        <v>1.375</v>
      </c>
      <c r="AI102" s="84">
        <f t="shared" si="107"/>
        <v>0</v>
      </c>
      <c r="AJ102" s="84">
        <f t="shared" si="108"/>
        <v>0</v>
      </c>
      <c r="AK102" s="84">
        <f t="shared" si="109"/>
        <v>1.1654969436268965</v>
      </c>
      <c r="AL102" s="66"/>
      <c r="AN102" s="26"/>
      <c r="AO102" s="66">
        <f>'Infection Monkey'!$P91</f>
        <v>0</v>
      </c>
      <c r="AP102" s="92">
        <f t="shared" si="110"/>
        <v>0</v>
      </c>
      <c r="AQ102" s="86">
        <f>INDEX('UmfrageWerte berechnung'!$A:$AL, MATCH(AM$3, 'UmfrageWerte berechnung'!$A:$A, 0), MATCH($K102, 'UmfrageWerte berechnung'!$1:$1, 0))</f>
        <v>1.4375</v>
      </c>
      <c r="AR102" s="84">
        <f t="shared" si="111"/>
        <v>0</v>
      </c>
      <c r="AS102" s="84">
        <f t="shared" si="112"/>
        <v>0</v>
      </c>
      <c r="AT102" s="84">
        <f t="shared" si="113"/>
        <v>1.2220708446866484</v>
      </c>
    </row>
    <row r="103" spans="1:46">
      <c r="B103" s="73"/>
      <c r="C103" s="66">
        <f>'Infection Monkey'!$P92</f>
        <v>0</v>
      </c>
      <c r="D103" s="92">
        <f t="shared" si="94"/>
        <v>0</v>
      </c>
      <c r="E103" s="86">
        <f>INDEX('UmfrageWerte berechnung'!$A:$AL, MATCH(A$3, 'UmfrageWerte berechnung'!$A:$A, 0), MATCH($K103, 'UmfrageWerte berechnung'!$1:$1, 0))</f>
        <v>1.2</v>
      </c>
      <c r="F103" s="84">
        <f t="shared" si="95"/>
        <v>0</v>
      </c>
      <c r="G103" s="84">
        <f t="shared" si="96"/>
        <v>0</v>
      </c>
      <c r="H103" s="84">
        <f t="shared" si="97"/>
        <v>0.99415825809877834</v>
      </c>
      <c r="I103" s="93"/>
      <c r="K103" s="93" t="s">
        <v>385</v>
      </c>
      <c r="L103"/>
      <c r="M103" s="73"/>
      <c r="N103" s="66">
        <f>'Infection Monkey'!$P92</f>
        <v>0</v>
      </c>
      <c r="O103" s="92">
        <f t="shared" si="98"/>
        <v>0</v>
      </c>
      <c r="P103" s="86">
        <f>INDEX('UmfrageWerte berechnung'!$A:$AL, MATCH(L$3, 'UmfrageWerte berechnung'!$A:$A, 0), MATCH($K103, 'UmfrageWerte berechnung'!$1:$1, 0))</f>
        <v>1.125</v>
      </c>
      <c r="Q103" s="84">
        <f t="shared" si="99"/>
        <v>0</v>
      </c>
      <c r="R103" s="84">
        <f t="shared" si="100"/>
        <v>0</v>
      </c>
      <c r="S103" s="84">
        <f t="shared" si="101"/>
        <v>1.0014265335235377</v>
      </c>
      <c r="V103" s="73"/>
      <c r="W103" s="66">
        <f>'Infection Monkey'!$P92</f>
        <v>0</v>
      </c>
      <c r="X103" s="92">
        <f t="shared" si="102"/>
        <v>0</v>
      </c>
      <c r="Y103" s="86">
        <f>INDEX('UmfrageWerte berechnung'!$A:$AL, MATCH(U$3, 'UmfrageWerte berechnung'!$A:$A, 0), MATCH($K103, 'UmfrageWerte berechnung'!$1:$1, 0))</f>
        <v>1.25</v>
      </c>
      <c r="Z103" s="84">
        <f t="shared" si="103"/>
        <v>0</v>
      </c>
      <c r="AA103" s="84">
        <f t="shared" si="104"/>
        <v>0</v>
      </c>
      <c r="AB103" s="84">
        <f t="shared" si="105"/>
        <v>1.0803324099723</v>
      </c>
      <c r="AE103" s="73"/>
      <c r="AF103" s="66">
        <f>'Infection Monkey'!$P92</f>
        <v>0</v>
      </c>
      <c r="AG103" s="92">
        <f t="shared" si="106"/>
        <v>0</v>
      </c>
      <c r="AH103" s="86">
        <f>INDEX('UmfrageWerte berechnung'!$A:$AL, MATCH(AD$3, 'UmfrageWerte berechnung'!$A:$A, 0), MATCH($K103, 'UmfrageWerte berechnung'!$1:$1, 0))</f>
        <v>1.1666666666666667</v>
      </c>
      <c r="AI103" s="84">
        <f t="shared" si="107"/>
        <v>0</v>
      </c>
      <c r="AJ103" s="84">
        <f t="shared" si="108"/>
        <v>0</v>
      </c>
      <c r="AK103" s="84">
        <f t="shared" si="109"/>
        <v>0.98890649762282123</v>
      </c>
      <c r="AL103" s="66"/>
      <c r="AN103" s="73"/>
      <c r="AO103" s="66">
        <f>'Infection Monkey'!$P92</f>
        <v>0</v>
      </c>
      <c r="AP103" s="92">
        <f t="shared" si="110"/>
        <v>0</v>
      </c>
      <c r="AQ103" s="86">
        <f>INDEX('UmfrageWerte berechnung'!$A:$AL, MATCH(AM$3, 'UmfrageWerte berechnung'!$A:$A, 0), MATCH($K103, 'UmfrageWerte berechnung'!$1:$1, 0))</f>
        <v>1.375</v>
      </c>
      <c r="AR103" s="84">
        <f t="shared" si="111"/>
        <v>0</v>
      </c>
      <c r="AS103" s="84">
        <f t="shared" si="112"/>
        <v>0</v>
      </c>
      <c r="AT103" s="84">
        <f t="shared" si="113"/>
        <v>1.1689373297002725</v>
      </c>
    </row>
    <row r="104" spans="1:46">
      <c r="C104" s="66"/>
      <c r="D104" s="92"/>
      <c r="E104" s="86"/>
      <c r="F104" s="84"/>
      <c r="H104" s="84"/>
      <c r="I104" s="93"/>
      <c r="L104"/>
      <c r="N104" s="66"/>
      <c r="O104" s="92"/>
      <c r="P104" s="86"/>
      <c r="Q104" s="84"/>
      <c r="R104" s="84"/>
      <c r="S104" s="84"/>
      <c r="W104" s="66"/>
      <c r="X104" s="92"/>
      <c r="Y104" s="86"/>
      <c r="Z104" s="84"/>
      <c r="AA104" s="84"/>
      <c r="AB104" s="84"/>
      <c r="AF104" s="66"/>
      <c r="AG104" s="92"/>
      <c r="AH104" s="86"/>
      <c r="AI104" s="84"/>
      <c r="AJ104" s="84"/>
      <c r="AK104" s="84"/>
      <c r="AL104" s="66"/>
      <c r="AO104" s="66"/>
      <c r="AP104" s="92"/>
      <c r="AQ104" s="86"/>
      <c r="AR104" s="84"/>
      <c r="AS104" s="84"/>
      <c r="AT104" s="84"/>
    </row>
    <row r="105" spans="1:46">
      <c r="C105" s="66"/>
      <c r="D105" s="92"/>
      <c r="E105" s="86"/>
      <c r="F105" s="84"/>
      <c r="H105" s="84"/>
      <c r="I105" s="93"/>
      <c r="L105"/>
      <c r="N105" s="66"/>
      <c r="O105" s="92"/>
      <c r="P105" s="86"/>
      <c r="Q105" s="84"/>
      <c r="R105" s="84"/>
      <c r="S105" s="84"/>
      <c r="W105" s="66"/>
      <c r="X105" s="92"/>
      <c r="Y105" s="86"/>
      <c r="Z105" s="84"/>
      <c r="AA105" s="84"/>
      <c r="AB105" s="84"/>
      <c r="AF105" s="66"/>
      <c r="AG105" s="92"/>
      <c r="AH105" s="86"/>
      <c r="AI105" s="84"/>
      <c r="AJ105" s="84"/>
      <c r="AK105" s="84"/>
      <c r="AL105" s="66"/>
      <c r="AO105" s="66"/>
      <c r="AP105" s="92"/>
      <c r="AQ105" s="86"/>
      <c r="AR105" s="84"/>
      <c r="AS105" s="84"/>
      <c r="AT105" s="84"/>
    </row>
    <row r="106" spans="1:46">
      <c r="B106" s="72"/>
      <c r="C106" s="66">
        <f>'Infection Monkey'!$P95</f>
        <v>0</v>
      </c>
      <c r="D106" s="92">
        <f t="shared" si="94"/>
        <v>0</v>
      </c>
      <c r="E106" s="86">
        <f>INDEX('UmfrageWerte berechnung'!$A:$AL, MATCH(A$3, 'UmfrageWerte berechnung'!$A:$A, 0), MATCH($K106, 'UmfrageWerte berechnung'!$1:$1, 0))</f>
        <v>1.45</v>
      </c>
      <c r="F106" s="84">
        <f t="shared" si="95"/>
        <v>0</v>
      </c>
      <c r="G106" s="84">
        <f t="shared" si="96"/>
        <v>0</v>
      </c>
      <c r="H106" s="84">
        <f t="shared" si="97"/>
        <v>1.2012745618693572</v>
      </c>
      <c r="I106" s="93"/>
      <c r="K106" s="93" t="s">
        <v>382</v>
      </c>
      <c r="L106"/>
      <c r="M106" s="72"/>
      <c r="N106" s="66">
        <f>'Infection Monkey'!$P95</f>
        <v>0</v>
      </c>
      <c r="O106" s="92">
        <f t="shared" si="98"/>
        <v>0</v>
      </c>
      <c r="P106" s="86">
        <f>INDEX('UmfrageWerte berechnung'!$A:$AL, MATCH(L$3, 'UmfrageWerte berechnung'!$A:$A, 0), MATCH($K106, 'UmfrageWerte berechnung'!$1:$1, 0))</f>
        <v>1.125</v>
      </c>
      <c r="Q106" s="84">
        <f t="shared" si="99"/>
        <v>0</v>
      </c>
      <c r="R106" s="84">
        <f t="shared" si="100"/>
        <v>0</v>
      </c>
      <c r="S106" s="84">
        <f t="shared" si="101"/>
        <v>1.0014265335235377</v>
      </c>
      <c r="V106" s="72"/>
      <c r="W106" s="66">
        <f>'Infection Monkey'!$P95</f>
        <v>0</v>
      </c>
      <c r="X106" s="92">
        <f t="shared" si="102"/>
        <v>0</v>
      </c>
      <c r="Y106" s="86">
        <f>INDEX('UmfrageWerte berechnung'!$A:$AL, MATCH(U$3, 'UmfrageWerte berechnung'!$A:$A, 0), MATCH($K106, 'UmfrageWerte berechnung'!$1:$1, 0))</f>
        <v>1.4166666666666667</v>
      </c>
      <c r="Z106" s="84">
        <f t="shared" si="103"/>
        <v>0</v>
      </c>
      <c r="AA106" s="84">
        <f t="shared" si="104"/>
        <v>0</v>
      </c>
      <c r="AB106" s="84">
        <f t="shared" si="105"/>
        <v>1.22437673130194</v>
      </c>
      <c r="AC106" s="117"/>
      <c r="AE106" s="72"/>
      <c r="AF106" s="66">
        <f>'Infection Monkey'!$P95</f>
        <v>0</v>
      </c>
      <c r="AG106" s="92">
        <f t="shared" si="106"/>
        <v>0</v>
      </c>
      <c r="AH106" s="86">
        <f>INDEX('UmfrageWerte berechnung'!$A:$AL, MATCH(AD$3, 'UmfrageWerte berechnung'!$A:$A, 0), MATCH($K106, 'UmfrageWerte berechnung'!$1:$1, 0))</f>
        <v>1.375</v>
      </c>
      <c r="AI106" s="84">
        <f t="shared" si="107"/>
        <v>0</v>
      </c>
      <c r="AJ106" s="84">
        <f t="shared" si="108"/>
        <v>0</v>
      </c>
      <c r="AK106" s="84">
        <f t="shared" si="109"/>
        <v>1.1654969436268965</v>
      </c>
      <c r="AL106" s="66"/>
      <c r="AN106" s="72"/>
      <c r="AO106" s="66">
        <f>'Infection Monkey'!$P95</f>
        <v>0</v>
      </c>
      <c r="AP106" s="92">
        <f t="shared" si="110"/>
        <v>0</v>
      </c>
      <c r="AQ106" s="86">
        <f>INDEX('UmfrageWerte berechnung'!$A:$AL, MATCH(AM$3, 'UmfrageWerte berechnung'!$A:$A, 0), MATCH($K106, 'UmfrageWerte berechnung'!$1:$1, 0))</f>
        <v>1.4375</v>
      </c>
      <c r="AR106" s="84">
        <f t="shared" si="111"/>
        <v>0</v>
      </c>
      <c r="AS106" s="84">
        <f t="shared" si="112"/>
        <v>0</v>
      </c>
      <c r="AT106" s="84">
        <f t="shared" si="113"/>
        <v>1.2220708446866484</v>
      </c>
    </row>
    <row r="107" spans="1:46">
      <c r="B107" s="25"/>
      <c r="C107" s="66">
        <f>'Infection Monkey'!$P96</f>
        <v>3</v>
      </c>
      <c r="D107" s="92">
        <f t="shared" si="94"/>
        <v>2.9824747742963349</v>
      </c>
      <c r="E107" s="86">
        <f>INDEX('UmfrageWerte berechnung'!$A:$AL, MATCH(A$3, 'UmfrageWerte berechnung'!$A:$A, 0), MATCH($K107, 'UmfrageWerte berechnung'!$1:$1, 0))</f>
        <v>1.2</v>
      </c>
      <c r="F107" s="84">
        <f t="shared" si="95"/>
        <v>4.32</v>
      </c>
      <c r="G107" s="84">
        <f t="shared" si="96"/>
        <v>3.5999999999999996</v>
      </c>
      <c r="H107" s="84">
        <f t="shared" si="97"/>
        <v>0.99415825809877834</v>
      </c>
      <c r="I107" s="93"/>
      <c r="K107" s="93" t="s">
        <v>383</v>
      </c>
      <c r="L107"/>
      <c r="M107" s="25"/>
      <c r="N107" s="66">
        <f>'Infection Monkey'!$P96</f>
        <v>3</v>
      </c>
      <c r="O107" s="92">
        <f t="shared" si="98"/>
        <v>2.8373751783166905</v>
      </c>
      <c r="P107" s="86">
        <f>INDEX('UmfrageWerte berechnung'!$A:$AL, MATCH(L$3, 'UmfrageWerte berechnung'!$A:$A, 0), MATCH($K107, 'UmfrageWerte berechnung'!$1:$1, 0))</f>
        <v>1.0625</v>
      </c>
      <c r="Q107" s="84">
        <f t="shared" si="99"/>
        <v>3.38671875</v>
      </c>
      <c r="R107" s="84">
        <f t="shared" si="100"/>
        <v>3.1875</v>
      </c>
      <c r="S107" s="84">
        <f t="shared" si="101"/>
        <v>0.9457917261055635</v>
      </c>
      <c r="V107" s="25"/>
      <c r="W107" s="66">
        <f>'Infection Monkey'!$P96</f>
        <v>3</v>
      </c>
      <c r="X107" s="92">
        <f t="shared" si="102"/>
        <v>3.6731301939058199</v>
      </c>
      <c r="Y107" s="86">
        <f>INDEX('UmfrageWerte berechnung'!$A:$AL, MATCH(U$3, 'UmfrageWerte berechnung'!$A:$A, 0), MATCH($K107, 'UmfrageWerte berechnung'!$1:$1, 0))</f>
        <v>1.4166666666666667</v>
      </c>
      <c r="Z107" s="84">
        <f t="shared" si="103"/>
        <v>6.0208333333333339</v>
      </c>
      <c r="AA107" s="84">
        <f t="shared" si="104"/>
        <v>4.25</v>
      </c>
      <c r="AB107" s="84">
        <f t="shared" si="105"/>
        <v>1.22437673130194</v>
      </c>
      <c r="AE107" s="25"/>
      <c r="AF107" s="66">
        <f>'Infection Monkey'!$P96</f>
        <v>3</v>
      </c>
      <c r="AG107" s="92">
        <f t="shared" si="106"/>
        <v>3.3375594294770217</v>
      </c>
      <c r="AH107" s="86">
        <f>INDEX('UmfrageWerte berechnung'!$A:$AL, MATCH(AD$3, 'UmfrageWerte berechnung'!$A:$A, 0), MATCH($K107, 'UmfrageWerte berechnung'!$1:$1, 0))</f>
        <v>1.3125</v>
      </c>
      <c r="AI107" s="84">
        <f t="shared" si="107"/>
        <v>5.16796875</v>
      </c>
      <c r="AJ107" s="84">
        <f t="shared" si="108"/>
        <v>3.9375</v>
      </c>
      <c r="AK107" s="84">
        <f t="shared" si="109"/>
        <v>1.1125198098256739</v>
      </c>
      <c r="AL107" s="66"/>
      <c r="AN107" s="25"/>
      <c r="AO107" s="66">
        <f>'Infection Monkey'!$P96</f>
        <v>3</v>
      </c>
      <c r="AP107" s="92">
        <f t="shared" si="110"/>
        <v>3.1880108991825611</v>
      </c>
      <c r="AQ107" s="86">
        <f>INDEX('UmfrageWerte berechnung'!$A:$AL, MATCH(AM$3, 'UmfrageWerte berechnung'!$A:$A, 0), MATCH($K107, 'UmfrageWerte berechnung'!$1:$1, 0))</f>
        <v>1.25</v>
      </c>
      <c r="AR107" s="84">
        <f t="shared" si="111"/>
        <v>4.6875</v>
      </c>
      <c r="AS107" s="84">
        <f t="shared" si="112"/>
        <v>3.75</v>
      </c>
      <c r="AT107" s="84">
        <f t="shared" si="113"/>
        <v>1.0626702997275204</v>
      </c>
    </row>
    <row r="108" spans="1:46">
      <c r="B108" s="38"/>
      <c r="C108" s="66">
        <f>'Infection Monkey'!$P97</f>
        <v>0</v>
      </c>
      <c r="D108" s="92">
        <f t="shared" si="94"/>
        <v>0</v>
      </c>
      <c r="E108" s="86">
        <f>INDEX('UmfrageWerte berechnung'!$A:$AL, MATCH(A$3, 'UmfrageWerte berechnung'!$A:$A, 0), MATCH($K108, 'UmfrageWerte berechnung'!$1:$1, 0))</f>
        <v>1.05</v>
      </c>
      <c r="F108" s="84">
        <f t="shared" si="95"/>
        <v>0</v>
      </c>
      <c r="G108" s="84">
        <f t="shared" si="96"/>
        <v>0</v>
      </c>
      <c r="H108" s="84">
        <f t="shared" si="97"/>
        <v>0.86988847583643114</v>
      </c>
      <c r="I108" s="93"/>
      <c r="K108" s="93" t="s">
        <v>392</v>
      </c>
      <c r="L108"/>
      <c r="M108" s="38"/>
      <c r="N108" s="66">
        <f>'Infection Monkey'!$P97</f>
        <v>0</v>
      </c>
      <c r="O108" s="92">
        <f t="shared" si="98"/>
        <v>0</v>
      </c>
      <c r="P108" s="86">
        <f>INDEX('UmfrageWerte berechnung'!$A:$AL, MATCH(L$3, 'UmfrageWerte berechnung'!$A:$A, 0), MATCH($K108, 'UmfrageWerte berechnung'!$1:$1, 0))</f>
        <v>1.0625</v>
      </c>
      <c r="Q108" s="84">
        <f t="shared" si="99"/>
        <v>0</v>
      </c>
      <c r="R108" s="84">
        <f t="shared" si="100"/>
        <v>0</v>
      </c>
      <c r="S108" s="84">
        <f t="shared" si="101"/>
        <v>0.9457917261055635</v>
      </c>
      <c r="V108" s="38"/>
      <c r="W108" s="66">
        <f>'Infection Monkey'!$P97</f>
        <v>0</v>
      </c>
      <c r="X108" s="92">
        <f t="shared" si="102"/>
        <v>0</v>
      </c>
      <c r="Y108" s="86">
        <f>INDEX('UmfrageWerte berechnung'!$A:$AL, MATCH(U$3, 'UmfrageWerte berechnung'!$A:$A, 0), MATCH($K108, 'UmfrageWerte berechnung'!$1:$1, 0))</f>
        <v>1.0833333333333333</v>
      </c>
      <c r="Z108" s="84">
        <f t="shared" si="103"/>
        <v>0</v>
      </c>
      <c r="AA108" s="84">
        <f t="shared" si="104"/>
        <v>0</v>
      </c>
      <c r="AB108" s="86">
        <f t="shared" si="105"/>
        <v>0.93628808864265989</v>
      </c>
      <c r="AE108" s="38"/>
      <c r="AF108" s="66">
        <f>'Infection Monkey'!$P97</f>
        <v>0</v>
      </c>
      <c r="AG108" s="92">
        <f t="shared" si="106"/>
        <v>0</v>
      </c>
      <c r="AH108" s="86">
        <f>INDEX('UmfrageWerte berechnung'!$A:$AL, MATCH(AD$3, 'UmfrageWerte berechnung'!$A:$A, 0), MATCH($K108, 'UmfrageWerte berechnung'!$1:$1, 0))</f>
        <v>1.125</v>
      </c>
      <c r="AI108" s="84">
        <f t="shared" si="107"/>
        <v>0</v>
      </c>
      <c r="AJ108" s="84">
        <f t="shared" si="108"/>
        <v>0</v>
      </c>
      <c r="AK108" s="84">
        <f t="shared" si="109"/>
        <v>0.9535884084220061</v>
      </c>
      <c r="AL108" s="66"/>
      <c r="AN108" s="38"/>
      <c r="AO108" s="66">
        <f>'Infection Monkey'!$P97</f>
        <v>0</v>
      </c>
      <c r="AP108" s="92">
        <f t="shared" si="110"/>
        <v>0</v>
      </c>
      <c r="AQ108" s="86">
        <f>INDEX('UmfrageWerte berechnung'!$A:$AL, MATCH(AM$3, 'UmfrageWerte berechnung'!$A:$A, 0), MATCH($K108, 'UmfrageWerte berechnung'!$1:$1, 0))</f>
        <v>0.9375</v>
      </c>
      <c r="AR108" s="84">
        <f t="shared" si="111"/>
        <v>0</v>
      </c>
      <c r="AS108" s="84">
        <f t="shared" si="112"/>
        <v>0</v>
      </c>
      <c r="AT108" s="84">
        <f t="shared" si="113"/>
        <v>0.79700272479564027</v>
      </c>
    </row>
    <row r="109" spans="1:46">
      <c r="A109" t="s">
        <v>568</v>
      </c>
      <c r="B109" s="38"/>
      <c r="C109" s="66">
        <f>'Infection Monkey'!$P98</f>
        <v>0</v>
      </c>
      <c r="D109" s="92">
        <f t="shared" si="94"/>
        <v>0</v>
      </c>
      <c r="E109" s="86">
        <f>INDEX('UmfrageWerte berechnung'!$A:$AL, MATCH(A$3, 'UmfrageWerte berechnung'!$A:$A, 0), MATCH($K109, 'UmfrageWerte berechnung'!$1:$1, 0))</f>
        <v>1.05</v>
      </c>
      <c r="F109" s="84">
        <f t="shared" si="95"/>
        <v>0</v>
      </c>
      <c r="G109" s="84">
        <f t="shared" si="96"/>
        <v>0</v>
      </c>
      <c r="H109" s="84">
        <f t="shared" si="97"/>
        <v>0.86988847583643114</v>
      </c>
      <c r="I109" s="93"/>
      <c r="K109" s="93" t="s">
        <v>392</v>
      </c>
      <c r="L109" t="s">
        <v>568</v>
      </c>
      <c r="M109" s="38"/>
      <c r="N109" s="66">
        <f>'Infection Monkey'!$P98</f>
        <v>0</v>
      </c>
      <c r="O109" s="92">
        <f t="shared" si="98"/>
        <v>0</v>
      </c>
      <c r="P109" s="86">
        <f>INDEX('UmfrageWerte berechnung'!$A:$AL, MATCH(L$3, 'UmfrageWerte berechnung'!$A:$A, 0), MATCH($K109, 'UmfrageWerte berechnung'!$1:$1, 0))</f>
        <v>1.0625</v>
      </c>
      <c r="Q109" s="84">
        <f t="shared" si="99"/>
        <v>0</v>
      </c>
      <c r="R109" s="84">
        <f t="shared" si="100"/>
        <v>0</v>
      </c>
      <c r="S109" s="84">
        <f t="shared" si="101"/>
        <v>0.9457917261055635</v>
      </c>
      <c r="U109" t="s">
        <v>568</v>
      </c>
      <c r="V109" s="38"/>
      <c r="W109" s="66">
        <f>'Infection Monkey'!$P98</f>
        <v>0</v>
      </c>
      <c r="X109" s="92">
        <f t="shared" si="102"/>
        <v>0</v>
      </c>
      <c r="Y109" s="86">
        <f>INDEX('UmfrageWerte berechnung'!$A:$AL, MATCH(U$3, 'UmfrageWerte berechnung'!$A:$A, 0), MATCH($K109, 'UmfrageWerte berechnung'!$1:$1, 0))</f>
        <v>1.0833333333333333</v>
      </c>
      <c r="Z109" s="84">
        <f t="shared" si="103"/>
        <v>0</v>
      </c>
      <c r="AA109" s="84">
        <f t="shared" si="104"/>
        <v>0</v>
      </c>
      <c r="AB109" s="86">
        <f t="shared" si="105"/>
        <v>0.93628808864265989</v>
      </c>
      <c r="AD109" t="s">
        <v>568</v>
      </c>
      <c r="AE109" s="38"/>
      <c r="AF109" s="66">
        <f>'Infection Monkey'!$P98</f>
        <v>0</v>
      </c>
      <c r="AG109" s="92">
        <f t="shared" si="106"/>
        <v>0</v>
      </c>
      <c r="AH109" s="86">
        <f>INDEX('UmfrageWerte berechnung'!$A:$AL, MATCH(AD$3, 'UmfrageWerte berechnung'!$A:$A, 0), MATCH($K109, 'UmfrageWerte berechnung'!$1:$1, 0))</f>
        <v>1.125</v>
      </c>
      <c r="AI109" s="84">
        <f t="shared" si="107"/>
        <v>0</v>
      </c>
      <c r="AJ109" s="84">
        <f t="shared" si="108"/>
        <v>0</v>
      </c>
      <c r="AK109" s="84">
        <f t="shared" si="109"/>
        <v>0.9535884084220061</v>
      </c>
      <c r="AL109" s="66"/>
      <c r="AM109" t="s">
        <v>568</v>
      </c>
      <c r="AN109" s="38"/>
      <c r="AO109" s="66">
        <f>'Infection Monkey'!$P98</f>
        <v>0</v>
      </c>
      <c r="AP109" s="92">
        <f t="shared" si="110"/>
        <v>0</v>
      </c>
      <c r="AQ109" s="86">
        <f>INDEX('UmfrageWerte berechnung'!$A:$AL, MATCH(AM$3, 'UmfrageWerte berechnung'!$A:$A, 0), MATCH($K109, 'UmfrageWerte berechnung'!$1:$1, 0))</f>
        <v>0.9375</v>
      </c>
      <c r="AR109" s="84">
        <f t="shared" si="111"/>
        <v>0</v>
      </c>
      <c r="AS109" s="84">
        <f t="shared" si="112"/>
        <v>0</v>
      </c>
      <c r="AT109" s="84">
        <f t="shared" si="113"/>
        <v>0.79700272479564027</v>
      </c>
    </row>
    <row r="110" spans="1:46">
      <c r="A110" t="s">
        <v>568</v>
      </c>
      <c r="B110" s="38"/>
      <c r="C110" s="66">
        <f>'Infection Monkey'!$P99</f>
        <v>0</v>
      </c>
      <c r="D110" s="92">
        <f t="shared" si="94"/>
        <v>0</v>
      </c>
      <c r="E110" s="86">
        <f>INDEX('UmfrageWerte berechnung'!$A:$AL, MATCH(A$3, 'UmfrageWerte berechnung'!$A:$A, 0), MATCH($K110, 'UmfrageWerte berechnung'!$1:$1, 0))</f>
        <v>1.05</v>
      </c>
      <c r="F110" s="84">
        <f t="shared" si="95"/>
        <v>0</v>
      </c>
      <c r="G110" s="84">
        <f t="shared" si="96"/>
        <v>0</v>
      </c>
      <c r="H110" s="84">
        <f t="shared" si="97"/>
        <v>0.86988847583643114</v>
      </c>
      <c r="I110" s="93"/>
      <c r="K110" s="93" t="s">
        <v>392</v>
      </c>
      <c r="L110" t="s">
        <v>568</v>
      </c>
      <c r="M110" s="38"/>
      <c r="N110" s="66">
        <f>'Infection Monkey'!$P99</f>
        <v>0</v>
      </c>
      <c r="O110" s="92">
        <f t="shared" si="98"/>
        <v>0</v>
      </c>
      <c r="P110" s="86">
        <f>INDEX('UmfrageWerte berechnung'!$A:$AL, MATCH(L$3, 'UmfrageWerte berechnung'!$A:$A, 0), MATCH($K110, 'UmfrageWerte berechnung'!$1:$1, 0))</f>
        <v>1.0625</v>
      </c>
      <c r="Q110" s="84">
        <f t="shared" si="99"/>
        <v>0</v>
      </c>
      <c r="R110" s="84">
        <f t="shared" si="100"/>
        <v>0</v>
      </c>
      <c r="S110" s="84">
        <f t="shared" si="101"/>
        <v>0.9457917261055635</v>
      </c>
      <c r="U110" t="s">
        <v>568</v>
      </c>
      <c r="V110" s="38"/>
      <c r="W110" s="66">
        <f>'Infection Monkey'!$P99</f>
        <v>0</v>
      </c>
      <c r="X110" s="92">
        <f t="shared" si="102"/>
        <v>0</v>
      </c>
      <c r="Y110" s="86">
        <f>INDEX('UmfrageWerte berechnung'!$A:$AL, MATCH(U$3, 'UmfrageWerte berechnung'!$A:$A, 0), MATCH($K110, 'UmfrageWerte berechnung'!$1:$1, 0))</f>
        <v>1.0833333333333333</v>
      </c>
      <c r="Z110" s="84">
        <f t="shared" si="103"/>
        <v>0</v>
      </c>
      <c r="AA110" s="84">
        <f t="shared" si="104"/>
        <v>0</v>
      </c>
      <c r="AB110" s="86">
        <f t="shared" si="105"/>
        <v>0.93628808864265989</v>
      </c>
      <c r="AD110" t="s">
        <v>568</v>
      </c>
      <c r="AE110" s="38"/>
      <c r="AF110" s="66">
        <f>'Infection Monkey'!$P99</f>
        <v>0</v>
      </c>
      <c r="AG110" s="92">
        <f t="shared" si="106"/>
        <v>0</v>
      </c>
      <c r="AH110" s="86">
        <f>INDEX('UmfrageWerte berechnung'!$A:$AL, MATCH(AD$3, 'UmfrageWerte berechnung'!$A:$A, 0), MATCH($K110, 'UmfrageWerte berechnung'!$1:$1, 0))</f>
        <v>1.125</v>
      </c>
      <c r="AI110" s="84">
        <f t="shared" si="107"/>
        <v>0</v>
      </c>
      <c r="AJ110" s="84">
        <f t="shared" si="108"/>
        <v>0</v>
      </c>
      <c r="AK110" s="84">
        <f t="shared" si="109"/>
        <v>0.9535884084220061</v>
      </c>
      <c r="AL110" s="66"/>
      <c r="AM110" t="s">
        <v>568</v>
      </c>
      <c r="AN110" s="38"/>
      <c r="AO110" s="66">
        <f>'Infection Monkey'!$P99</f>
        <v>0</v>
      </c>
      <c r="AP110" s="92">
        <f t="shared" si="110"/>
        <v>0</v>
      </c>
      <c r="AQ110" s="86">
        <f>INDEX('UmfrageWerte berechnung'!$A:$AL, MATCH(AM$3, 'UmfrageWerte berechnung'!$A:$A, 0), MATCH($K110, 'UmfrageWerte berechnung'!$1:$1, 0))</f>
        <v>0.9375</v>
      </c>
      <c r="AR110" s="84">
        <f t="shared" si="111"/>
        <v>0</v>
      </c>
      <c r="AS110" s="84">
        <f t="shared" si="112"/>
        <v>0</v>
      </c>
      <c r="AT110" s="84">
        <f t="shared" si="113"/>
        <v>0.79700272479564027</v>
      </c>
    </row>
    <row r="111" spans="1:46">
      <c r="B111" s="36"/>
      <c r="C111" s="66">
        <f>'Infection Monkey'!$P100</f>
        <v>0</v>
      </c>
      <c r="D111" s="92">
        <f t="shared" si="94"/>
        <v>0</v>
      </c>
      <c r="E111" s="86">
        <f>INDEX('UmfrageWerte berechnung'!$A:$AL, MATCH(A$3, 'UmfrageWerte berechnung'!$A:$A, 0), MATCH($K111, 'UmfrageWerte berechnung'!$1:$1, 0))</f>
        <v>1.2</v>
      </c>
      <c r="F111" s="84">
        <f t="shared" si="95"/>
        <v>0</v>
      </c>
      <c r="G111" s="84">
        <f t="shared" si="96"/>
        <v>0</v>
      </c>
      <c r="H111" s="84">
        <f t="shared" si="97"/>
        <v>0.99415825809877834</v>
      </c>
      <c r="I111" s="93"/>
      <c r="K111" s="93" t="s">
        <v>385</v>
      </c>
      <c r="L111"/>
      <c r="M111" s="36"/>
      <c r="N111" s="66">
        <f>'Infection Monkey'!$P100</f>
        <v>0</v>
      </c>
      <c r="O111" s="92">
        <f t="shared" si="98"/>
        <v>0</v>
      </c>
      <c r="P111" s="86">
        <f>INDEX('UmfrageWerte berechnung'!$A:$AL, MATCH(L$3, 'UmfrageWerte berechnung'!$A:$A, 0), MATCH($K111, 'UmfrageWerte berechnung'!$1:$1, 0))</f>
        <v>1.125</v>
      </c>
      <c r="Q111" s="84">
        <f t="shared" si="99"/>
        <v>0</v>
      </c>
      <c r="R111" s="84">
        <f t="shared" si="100"/>
        <v>0</v>
      </c>
      <c r="S111" s="84">
        <f t="shared" si="101"/>
        <v>1.0014265335235377</v>
      </c>
      <c r="V111" s="36"/>
      <c r="W111" s="66">
        <f>'Infection Monkey'!$P100</f>
        <v>0</v>
      </c>
      <c r="X111" s="92">
        <f t="shared" si="102"/>
        <v>0</v>
      </c>
      <c r="Y111" s="86">
        <f>INDEX('UmfrageWerte berechnung'!$A:$AL, MATCH(U$3, 'UmfrageWerte berechnung'!$A:$A, 0), MATCH($K111, 'UmfrageWerte berechnung'!$1:$1, 0))</f>
        <v>1.25</v>
      </c>
      <c r="Z111" s="84">
        <f t="shared" si="103"/>
        <v>0</v>
      </c>
      <c r="AA111" s="84">
        <f t="shared" si="104"/>
        <v>0</v>
      </c>
      <c r="AB111" s="86">
        <f t="shared" si="105"/>
        <v>1.0803324099723</v>
      </c>
      <c r="AC111" s="117"/>
      <c r="AE111" s="36"/>
      <c r="AF111" s="66">
        <f>'Infection Monkey'!$P100</f>
        <v>0</v>
      </c>
      <c r="AG111" s="92">
        <f t="shared" si="106"/>
        <v>0</v>
      </c>
      <c r="AH111" s="86">
        <f>INDEX('UmfrageWerte berechnung'!$A:$AL, MATCH(AD$3, 'UmfrageWerte berechnung'!$A:$A, 0), MATCH($K111, 'UmfrageWerte berechnung'!$1:$1, 0))</f>
        <v>1.1666666666666667</v>
      </c>
      <c r="AI111" s="84">
        <f t="shared" si="107"/>
        <v>0</v>
      </c>
      <c r="AJ111" s="84">
        <f t="shared" si="108"/>
        <v>0</v>
      </c>
      <c r="AK111" s="84">
        <f t="shared" si="109"/>
        <v>0.98890649762282123</v>
      </c>
      <c r="AL111" s="66"/>
      <c r="AN111" s="36"/>
      <c r="AO111" s="66">
        <f>'Infection Monkey'!$P100</f>
        <v>0</v>
      </c>
      <c r="AP111" s="92">
        <f t="shared" si="110"/>
        <v>0</v>
      </c>
      <c r="AQ111" s="86">
        <f>INDEX('UmfrageWerte berechnung'!$A:$AL, MATCH(AM$3, 'UmfrageWerte berechnung'!$A:$A, 0), MATCH($K111, 'UmfrageWerte berechnung'!$1:$1, 0))</f>
        <v>1.375</v>
      </c>
      <c r="AR111" s="84">
        <f t="shared" si="111"/>
        <v>0</v>
      </c>
      <c r="AS111" s="84">
        <f t="shared" si="112"/>
        <v>0</v>
      </c>
      <c r="AT111" s="84">
        <f t="shared" si="113"/>
        <v>1.1689373297002725</v>
      </c>
    </row>
    <row r="112" spans="1:46">
      <c r="B112" s="72"/>
      <c r="C112" s="66">
        <f>'Infection Monkey'!$P101</f>
        <v>0</v>
      </c>
      <c r="D112" s="92">
        <f t="shared" si="94"/>
        <v>0</v>
      </c>
      <c r="E112" s="86">
        <f>INDEX('UmfrageWerte berechnung'!$A:$AL, MATCH(A$3, 'UmfrageWerte berechnung'!$A:$A, 0), MATCH($K112, 'UmfrageWerte berechnung'!$1:$1, 0))</f>
        <v>1.45</v>
      </c>
      <c r="F112" s="84">
        <f t="shared" si="95"/>
        <v>0</v>
      </c>
      <c r="G112" s="84">
        <f t="shared" si="96"/>
        <v>0</v>
      </c>
      <c r="H112" s="84">
        <f t="shared" si="97"/>
        <v>1.2012745618693572</v>
      </c>
      <c r="I112" s="93"/>
      <c r="K112" s="93" t="s">
        <v>382</v>
      </c>
      <c r="L112"/>
      <c r="M112" s="72"/>
      <c r="N112" s="66">
        <f>'Infection Monkey'!$P101</f>
        <v>0</v>
      </c>
      <c r="O112" s="92">
        <f t="shared" si="98"/>
        <v>0</v>
      </c>
      <c r="P112" s="86">
        <f>INDEX('UmfrageWerte berechnung'!$A:$AL, MATCH(L$3, 'UmfrageWerte berechnung'!$A:$A, 0), MATCH($K112, 'UmfrageWerte berechnung'!$1:$1, 0))</f>
        <v>1.125</v>
      </c>
      <c r="Q112" s="84">
        <f t="shared" si="99"/>
        <v>0</v>
      </c>
      <c r="R112" s="84">
        <f t="shared" si="100"/>
        <v>0</v>
      </c>
      <c r="S112" s="84">
        <f t="shared" si="101"/>
        <v>1.0014265335235377</v>
      </c>
      <c r="V112" s="72"/>
      <c r="W112" s="66">
        <f>'Infection Monkey'!$P101</f>
        <v>0</v>
      </c>
      <c r="X112" s="92">
        <f t="shared" si="102"/>
        <v>0</v>
      </c>
      <c r="Y112" s="86">
        <f>INDEX('UmfrageWerte berechnung'!$A:$AL, MATCH(U$3, 'UmfrageWerte berechnung'!$A:$A, 0), MATCH($K112, 'UmfrageWerte berechnung'!$1:$1, 0))</f>
        <v>1.4166666666666667</v>
      </c>
      <c r="Z112" s="84">
        <f t="shared" si="103"/>
        <v>0</v>
      </c>
      <c r="AA112" s="84">
        <f t="shared" si="104"/>
        <v>0</v>
      </c>
      <c r="AB112" s="86">
        <f t="shared" si="105"/>
        <v>1.22437673130194</v>
      </c>
      <c r="AC112" s="117"/>
      <c r="AE112" s="72"/>
      <c r="AF112" s="66">
        <f>'Infection Monkey'!$P101</f>
        <v>0</v>
      </c>
      <c r="AG112" s="92">
        <f t="shared" si="106"/>
        <v>0</v>
      </c>
      <c r="AH112" s="86">
        <f>INDEX('UmfrageWerte berechnung'!$A:$AL, MATCH(AD$3, 'UmfrageWerte berechnung'!$A:$A, 0), MATCH($K112, 'UmfrageWerte berechnung'!$1:$1, 0))</f>
        <v>1.375</v>
      </c>
      <c r="AI112" s="84">
        <f t="shared" si="107"/>
        <v>0</v>
      </c>
      <c r="AJ112" s="84">
        <f t="shared" si="108"/>
        <v>0</v>
      </c>
      <c r="AK112" s="84">
        <f t="shared" si="109"/>
        <v>1.1654969436268965</v>
      </c>
      <c r="AL112" s="66"/>
      <c r="AN112" s="72"/>
      <c r="AO112" s="66">
        <f>'Infection Monkey'!$P101</f>
        <v>0</v>
      </c>
      <c r="AP112" s="92">
        <f t="shared" si="110"/>
        <v>0</v>
      </c>
      <c r="AQ112" s="86">
        <f>INDEX('UmfrageWerte berechnung'!$A:$AL, MATCH(AM$3, 'UmfrageWerte berechnung'!$A:$A, 0), MATCH($K112, 'UmfrageWerte berechnung'!$1:$1, 0))</f>
        <v>1.4375</v>
      </c>
      <c r="AR112" s="84">
        <f t="shared" si="111"/>
        <v>0</v>
      </c>
      <c r="AS112" s="84">
        <f t="shared" si="112"/>
        <v>0</v>
      </c>
      <c r="AT112" s="86">
        <f t="shared" si="113"/>
        <v>1.2220708446866484</v>
      </c>
    </row>
    <row r="113" spans="2:46">
      <c r="B113" s="36"/>
      <c r="C113" s="66">
        <f>'Infection Monkey'!$P102</f>
        <v>0</v>
      </c>
      <c r="D113" s="93">
        <f t="shared" si="94"/>
        <v>0</v>
      </c>
      <c r="E113" s="89">
        <f>INDEX('UmfrageWerte berechnung'!$A:$AL, MATCH(A$3, 'UmfrageWerte berechnung'!$A:$A, 0), MATCH($K113, 'UmfrageWerte berechnung'!$1:$1, 0))</f>
        <v>1.2</v>
      </c>
      <c r="F113" s="84">
        <f t="shared" si="95"/>
        <v>0</v>
      </c>
      <c r="G113" s="84">
        <f t="shared" si="96"/>
        <v>0</v>
      </c>
      <c r="H113" s="93">
        <f t="shared" si="97"/>
        <v>0.99415825809877834</v>
      </c>
      <c r="K113" s="93" t="s">
        <v>385</v>
      </c>
      <c r="L113"/>
      <c r="M113" s="36"/>
      <c r="N113" s="66">
        <f>'Infection Monkey'!$P102</f>
        <v>0</v>
      </c>
      <c r="O113" s="93">
        <f t="shared" si="98"/>
        <v>0</v>
      </c>
      <c r="P113" s="89">
        <f>INDEX('UmfrageWerte berechnung'!$A:$AL, MATCH(L$3, 'UmfrageWerte berechnung'!$A:$A, 0), MATCH($K113, 'UmfrageWerte berechnung'!$1:$1, 0))</f>
        <v>1.125</v>
      </c>
      <c r="Q113" s="84">
        <f t="shared" si="99"/>
        <v>0</v>
      </c>
      <c r="R113" s="84">
        <f t="shared" si="100"/>
        <v>0</v>
      </c>
      <c r="S113" s="86">
        <f t="shared" si="101"/>
        <v>1.0014265335235377</v>
      </c>
      <c r="V113" s="36"/>
      <c r="W113" s="80">
        <f>'Infection Monkey'!$P102</f>
        <v>0</v>
      </c>
      <c r="X113" s="93">
        <f t="shared" si="102"/>
        <v>0</v>
      </c>
      <c r="Y113" s="89">
        <f>INDEX('UmfrageWerte berechnung'!$A:$AL, MATCH(U$3, 'UmfrageWerte berechnung'!$A:$A, 0), MATCH($K113, 'UmfrageWerte berechnung'!$1:$1, 0))</f>
        <v>1.25</v>
      </c>
      <c r="Z113" s="84">
        <f t="shared" si="103"/>
        <v>0</v>
      </c>
      <c r="AA113" s="84">
        <f t="shared" si="104"/>
        <v>0</v>
      </c>
      <c r="AB113" s="86">
        <f t="shared" si="105"/>
        <v>1.0803324099723</v>
      </c>
      <c r="AC113" s="117"/>
      <c r="AE113" s="36"/>
      <c r="AF113" s="80">
        <f>'Infection Monkey'!$P102</f>
        <v>0</v>
      </c>
      <c r="AG113" s="93">
        <f t="shared" si="106"/>
        <v>0</v>
      </c>
      <c r="AH113" s="89">
        <f>INDEX('UmfrageWerte berechnung'!$A:$AL, MATCH(AD$3, 'UmfrageWerte berechnung'!$A:$A, 0), MATCH($K113, 'UmfrageWerte berechnung'!$1:$1, 0))</f>
        <v>1.1666666666666667</v>
      </c>
      <c r="AI113" s="84">
        <f t="shared" si="107"/>
        <v>0</v>
      </c>
      <c r="AJ113" s="84">
        <f t="shared" si="108"/>
        <v>0</v>
      </c>
      <c r="AK113" s="86">
        <f t="shared" si="109"/>
        <v>0.98890649762282123</v>
      </c>
      <c r="AL113" s="66"/>
      <c r="AN113" s="36"/>
      <c r="AO113" s="80">
        <f>'Infection Monkey'!$P102</f>
        <v>0</v>
      </c>
      <c r="AP113" s="93">
        <f t="shared" si="110"/>
        <v>0</v>
      </c>
      <c r="AQ113" s="89">
        <f>INDEX('UmfrageWerte berechnung'!$A:$AL, MATCH(AM$3, 'UmfrageWerte berechnung'!$A:$A, 0), MATCH($K113, 'UmfrageWerte berechnung'!$1:$1, 0))</f>
        <v>1.375</v>
      </c>
      <c r="AR113" s="84">
        <f t="shared" si="111"/>
        <v>0</v>
      </c>
      <c r="AS113" s="84">
        <f t="shared" si="112"/>
        <v>0</v>
      </c>
      <c r="AT113" s="86">
        <f t="shared" si="113"/>
        <v>1.1689373297002725</v>
      </c>
    </row>
    <row r="114" spans="2:46">
      <c r="B114" t="s">
        <v>475</v>
      </c>
      <c r="C114" s="78">
        <f>SUM(C77:C113)</f>
        <v>43</v>
      </c>
      <c r="D114" s="90">
        <f>SUM(D77:D113)</f>
        <v>45.6898566117897</v>
      </c>
      <c r="E114" s="92">
        <f>SUM(E76:E113)</f>
        <v>43.900000000000013</v>
      </c>
      <c r="F114" s="90">
        <f>SUM(F76:F113)</f>
        <v>71.787499999999994</v>
      </c>
      <c r="G114" s="85">
        <f>SUM(G76:G113)</f>
        <v>55.150000000000006</v>
      </c>
      <c r="H114" s="85"/>
      <c r="L114"/>
      <c r="M114" t="s">
        <v>475</v>
      </c>
      <c r="N114" s="78">
        <f>SUM(N77:N113)</f>
        <v>43</v>
      </c>
      <c r="O114" s="90">
        <f>SUM(O77:O113)</f>
        <v>43.840228245363768</v>
      </c>
      <c r="P114" s="92">
        <f>SUM(P76:P113)</f>
        <v>38.125</v>
      </c>
      <c r="Q114" s="90">
        <f>SUM(Q76:Q113)</f>
        <v>57.6015625</v>
      </c>
      <c r="R114" s="85">
        <f>SUM(R76:R113)</f>
        <v>49.25</v>
      </c>
      <c r="S114" s="90"/>
      <c r="V114" t="s">
        <v>475</v>
      </c>
      <c r="W114" s="78">
        <f>SUM(W77:W113)</f>
        <v>43</v>
      </c>
      <c r="X114" s="90">
        <f>SUM(X77:X113)</f>
        <v>47.750692520775658</v>
      </c>
      <c r="Y114" s="92">
        <f>SUM(Y76:Y113)</f>
        <v>42.5</v>
      </c>
      <c r="Z114" s="90">
        <f>SUM(Z76:Z113)</f>
        <v>71.270833333333329</v>
      </c>
      <c r="AA114" s="85">
        <f>SUM(AA76:AA113)</f>
        <v>55.25</v>
      </c>
      <c r="AB114" s="90"/>
      <c r="AE114" t="s">
        <v>475</v>
      </c>
      <c r="AF114" s="78">
        <f>SUM(AF77:AF113)</f>
        <v>43</v>
      </c>
      <c r="AG114" s="90">
        <f>SUM(AG77:AG113)</f>
        <v>49.357029658139027</v>
      </c>
      <c r="AH114" s="92">
        <f>SUM(AH76:AH113)</f>
        <v>41.124999999999986</v>
      </c>
      <c r="AI114" s="90">
        <f>SUM(AI76:AI113)</f>
        <v>79.335503472222229</v>
      </c>
      <c r="AJ114" s="85">
        <f>SUM(AJ76:AJ113)</f>
        <v>58.229166666666664</v>
      </c>
      <c r="AK114" s="90"/>
      <c r="AL114" s="66"/>
      <c r="AN114" t="s">
        <v>475</v>
      </c>
      <c r="AO114" s="78">
        <f>SUM(AO77:AO113)</f>
        <v>43</v>
      </c>
      <c r="AP114" s="90">
        <f>SUM(AP77:AP113)</f>
        <v>47.820163487738412</v>
      </c>
      <c r="AQ114" s="92">
        <f>SUM(AQ76:AQ113)</f>
        <v>44.3125</v>
      </c>
      <c r="AR114" s="90">
        <f>SUM(AR76:AR113)</f>
        <v>74.3125</v>
      </c>
      <c r="AS114" s="85">
        <f>SUM(AS76:AS113)</f>
        <v>56.25</v>
      </c>
      <c r="AT114" s="90"/>
    </row>
    <row r="115" spans="2:46">
      <c r="B115" t="s">
        <v>476</v>
      </c>
      <c r="C115" s="57">
        <v>102</v>
      </c>
      <c r="D115" s="86"/>
      <c r="E115" s="96">
        <f>COUNT(E77:E113)*1.5</f>
        <v>51</v>
      </c>
      <c r="F115" s="89">
        <f>C115*5^2</f>
        <v>2550</v>
      </c>
      <c r="G115" s="87">
        <f>C115*1.5</f>
        <v>153</v>
      </c>
      <c r="L115"/>
      <c r="M115" t="s">
        <v>476</v>
      </c>
      <c r="N115" s="57">
        <v>102</v>
      </c>
      <c r="O115" s="86"/>
      <c r="P115" s="96">
        <f>COUNT(P77:P113)*5</f>
        <v>170</v>
      </c>
      <c r="Q115" s="89">
        <f>N115*5^2</f>
        <v>2550</v>
      </c>
      <c r="R115" s="87">
        <f>N115*1.5</f>
        <v>153</v>
      </c>
      <c r="S115" s="86"/>
      <c r="V115" t="s">
        <v>476</v>
      </c>
      <c r="W115" s="57">
        <v>102</v>
      </c>
      <c r="X115" s="86"/>
      <c r="Y115" s="96">
        <f>COUNT(Y77:Y113)*5</f>
        <v>170</v>
      </c>
      <c r="Z115" s="89">
        <f>W115*5^2</f>
        <v>2550</v>
      </c>
      <c r="AA115" s="87">
        <f>W115*1.5</f>
        <v>153</v>
      </c>
      <c r="AB115" s="86"/>
      <c r="AE115" t="s">
        <v>476</v>
      </c>
      <c r="AF115" s="57">
        <v>102</v>
      </c>
      <c r="AG115" s="86"/>
      <c r="AH115" s="96">
        <f>COUNT(AH77:AH113)*5</f>
        <v>170</v>
      </c>
      <c r="AI115" s="89">
        <f>AF115*5^2</f>
        <v>2550</v>
      </c>
      <c r="AJ115" s="87">
        <f>AF115*1.5</f>
        <v>153</v>
      </c>
      <c r="AK115" s="86"/>
      <c r="AL115" s="57"/>
      <c r="AN115" t="s">
        <v>476</v>
      </c>
      <c r="AO115" s="57">
        <v>102</v>
      </c>
      <c r="AP115" s="86"/>
      <c r="AQ115" s="96">
        <f>COUNT(AQ77:AQ113)*5</f>
        <v>170</v>
      </c>
      <c r="AR115" s="89">
        <f>AO115*5^2</f>
        <v>2550</v>
      </c>
      <c r="AS115" s="87">
        <f>AO115*1.5</f>
        <v>153</v>
      </c>
      <c r="AT115" s="86"/>
    </row>
    <row r="116" spans="2:46">
      <c r="C116" s="78"/>
      <c r="D116" s="85"/>
      <c r="E116" s="113"/>
      <c r="H116" s="85"/>
      <c r="L116"/>
      <c r="N116" s="78"/>
      <c r="O116" s="85"/>
      <c r="P116" s="113"/>
      <c r="Q116" s="86"/>
      <c r="R116" s="84"/>
      <c r="S116" s="90"/>
      <c r="W116" s="78"/>
      <c r="X116" s="85"/>
      <c r="Y116" s="113"/>
      <c r="Z116" s="86"/>
      <c r="AA116" s="84"/>
      <c r="AB116" s="90"/>
      <c r="AF116" s="78"/>
      <c r="AG116" s="85"/>
      <c r="AH116" s="113"/>
      <c r="AI116" s="86"/>
      <c r="AJ116" s="84"/>
      <c r="AK116" s="90"/>
      <c r="AL116" s="66"/>
      <c r="AO116" s="78"/>
      <c r="AP116" s="85"/>
      <c r="AQ116" s="113"/>
      <c r="AR116" s="86"/>
      <c r="AS116" s="84"/>
      <c r="AT116" s="90"/>
    </row>
    <row r="117" spans="2:46">
      <c r="L117"/>
      <c r="O117" s="84"/>
      <c r="P117" s="93"/>
      <c r="Q117" s="86"/>
      <c r="R117" s="84"/>
      <c r="S117" s="86"/>
      <c r="X117" s="84"/>
      <c r="Y117" s="93"/>
      <c r="Z117" s="86"/>
      <c r="AA117" s="84"/>
      <c r="AB117" s="86"/>
      <c r="AG117" s="84"/>
      <c r="AH117" s="93"/>
      <c r="AI117" s="86"/>
      <c r="AJ117" s="84"/>
      <c r="AK117" s="86"/>
      <c r="AL117" s="66"/>
      <c r="AP117" s="84"/>
      <c r="AQ117" s="93"/>
      <c r="AR117" s="86"/>
      <c r="AS117" s="84"/>
      <c r="AT117" s="86"/>
    </row>
    <row r="118" spans="2:46">
      <c r="L118"/>
      <c r="O118" s="84"/>
      <c r="P118" s="93"/>
      <c r="Q118" s="86"/>
      <c r="R118" s="84"/>
      <c r="S118" s="86"/>
      <c r="X118" s="84"/>
      <c r="Y118" s="93"/>
      <c r="Z118" s="86"/>
      <c r="AA118" s="84"/>
      <c r="AB118" s="86"/>
      <c r="AG118" s="84"/>
      <c r="AH118" s="93"/>
      <c r="AI118" s="86"/>
      <c r="AJ118" s="84"/>
      <c r="AK118" s="86"/>
      <c r="AL118" s="66"/>
      <c r="AP118" s="84"/>
      <c r="AQ118" s="93"/>
      <c r="AR118" s="86"/>
      <c r="AS118" s="84"/>
      <c r="AT118" s="86"/>
    </row>
    <row r="119" spans="2:46" ht="21">
      <c r="B119" s="101" t="s">
        <v>478</v>
      </c>
      <c r="C119" s="102">
        <f>SUM(C114,C71,C47,C27,C15)</f>
        <v>126</v>
      </c>
      <c r="E119" s="93" t="s">
        <v>479</v>
      </c>
      <c r="H119" s="84">
        <f>COUNT(E77:E113,E52:E70,E32:E46,E20:E25,E9:E14)</f>
        <v>78</v>
      </c>
      <c r="L119"/>
      <c r="M119" s="101" t="s">
        <v>478</v>
      </c>
      <c r="N119" s="102">
        <f>SUM(N114,N71,N47,N27,N15)</f>
        <v>126</v>
      </c>
      <c r="O119" s="84"/>
      <c r="P119" s="93" t="s">
        <v>479</v>
      </c>
      <c r="Q119" s="86"/>
      <c r="R119" s="84"/>
      <c r="S119" s="86">
        <f>COUNT(P77:P113,P52:P70,P32:P46,P20:P25,P9:P14)</f>
        <v>78</v>
      </c>
      <c r="V119" s="101" t="s">
        <v>478</v>
      </c>
      <c r="W119" s="102">
        <f>SUM(W114,W71,W47,W27,W15)</f>
        <v>126</v>
      </c>
      <c r="X119" s="84"/>
      <c r="Y119" s="93" t="s">
        <v>479</v>
      </c>
      <c r="Z119" s="86"/>
      <c r="AA119" s="84"/>
      <c r="AB119" s="86">
        <f>COUNT(Y77:Y113,Y52:Y70,Y32:Y46,Y20:Y25,Y9:Y14)</f>
        <v>78</v>
      </c>
      <c r="AC119" s="101"/>
      <c r="AE119" s="101" t="s">
        <v>478</v>
      </c>
      <c r="AF119" s="102">
        <f>SUM(AF114,AF71,AF47,AF27,AF15)</f>
        <v>126</v>
      </c>
      <c r="AG119" s="84"/>
      <c r="AH119" s="93" t="s">
        <v>479</v>
      </c>
      <c r="AI119" s="86"/>
      <c r="AJ119" s="84"/>
      <c r="AK119" s="86">
        <f>COUNT(AH77:AH113,AH52:AH70,AH32:AH46,AH20:AH25,AH9:AH14)</f>
        <v>78</v>
      </c>
      <c r="AL119" s="118"/>
      <c r="AN119" s="101" t="s">
        <v>478</v>
      </c>
      <c r="AO119" s="102">
        <f>SUM(AO114,AO71,AO47,AO27,AO15)</f>
        <v>126</v>
      </c>
      <c r="AP119" s="84"/>
      <c r="AQ119" s="93" t="s">
        <v>479</v>
      </c>
      <c r="AR119" s="86"/>
      <c r="AS119" s="84"/>
      <c r="AT119" s="86">
        <f>COUNT(AQ77:AQ113,AQ52:AQ70,AQ32:AQ46,AQ20:AQ25,AQ9:AQ14)</f>
        <v>78</v>
      </c>
    </row>
    <row r="120" spans="2:46" ht="21">
      <c r="B120" s="101" t="s">
        <v>480</v>
      </c>
      <c r="C120" s="102">
        <f>SUM(C115,C72,C48,C28,C16)</f>
        <v>237</v>
      </c>
      <c r="E120" s="93" t="s">
        <v>481</v>
      </c>
      <c r="H120" s="84">
        <f>SUM(E77:E113,E52:E70,E32:E46,E20:E25,E9:E14)</f>
        <v>94.15</v>
      </c>
      <c r="L120"/>
      <c r="M120" s="101" t="s">
        <v>480</v>
      </c>
      <c r="N120" s="102">
        <f>SUM(N115,N72,N48,N28,N16)</f>
        <v>237</v>
      </c>
      <c r="O120" s="84"/>
      <c r="P120" s="93" t="s">
        <v>481</v>
      </c>
      <c r="Q120" s="86"/>
      <c r="R120" s="84"/>
      <c r="S120" s="86">
        <f>SUM(P77:P113,P52:P70,P32:P46,P20:P25,P9:P14)</f>
        <v>87.625</v>
      </c>
      <c r="V120" s="101" t="s">
        <v>480</v>
      </c>
      <c r="W120" s="102">
        <f>SUM(W115,W72,W48,W28,W16)</f>
        <v>237</v>
      </c>
      <c r="X120" s="84"/>
      <c r="Y120" s="93" t="s">
        <v>481</v>
      </c>
      <c r="Z120" s="86"/>
      <c r="AA120" s="84"/>
      <c r="AB120" s="86">
        <f>SUM(Y77:Y113,Y52:Y70,Y32:Y46,Y20:Y25,Y9:Y14)</f>
        <v>90.249999999999943</v>
      </c>
      <c r="AC120" s="101"/>
      <c r="AE120" s="101" t="s">
        <v>480</v>
      </c>
      <c r="AF120" s="102">
        <f>SUM(AF115,AF72,AF48,AF28,AF16)</f>
        <v>237</v>
      </c>
      <c r="AG120" s="84"/>
      <c r="AH120" s="93" t="s">
        <v>481</v>
      </c>
      <c r="AI120" s="86"/>
      <c r="AJ120" s="84"/>
      <c r="AK120" s="86">
        <f>SUM(AH77:AH113,AH52:AH70,AH32:AH46,AH20:AH25,AH9:AH14)</f>
        <v>92.020833333333314</v>
      </c>
      <c r="AL120" s="118"/>
      <c r="AN120" s="101" t="s">
        <v>480</v>
      </c>
      <c r="AO120" s="102">
        <f>SUM(AO115,AO72,AO48,AO28,AO16)</f>
        <v>237</v>
      </c>
      <c r="AP120" s="84"/>
      <c r="AQ120" s="93" t="s">
        <v>481</v>
      </c>
      <c r="AR120" s="86"/>
      <c r="AS120" s="84"/>
      <c r="AT120" s="86">
        <f>SUM(AQ77:AQ113,AQ52:AQ70,AQ32:AQ46,AQ20:AQ25,AQ9:AQ14)</f>
        <v>91.75</v>
      </c>
    </row>
    <row r="121" spans="2:46">
      <c r="E121" s="93" t="s">
        <v>480</v>
      </c>
      <c r="H121" s="84">
        <f>COUNT(E77:E113,E52:E70,E32:E46,E20:E25,E9:E14)*5</f>
        <v>390</v>
      </c>
      <c r="L121"/>
      <c r="O121" s="84"/>
      <c r="P121" s="93" t="s">
        <v>480</v>
      </c>
      <c r="Q121" s="86"/>
      <c r="R121" s="84"/>
      <c r="S121" s="86">
        <f>COUNT(P77:P113,P52:P70,P32:P46,P20:P25,P9:P14)*5</f>
        <v>390</v>
      </c>
      <c r="X121" s="84"/>
      <c r="Y121" s="93" t="s">
        <v>480</v>
      </c>
      <c r="Z121" s="86"/>
      <c r="AA121" s="84"/>
      <c r="AB121" s="86">
        <f>COUNT(Y77:Y113,Y52:Y70,Y32:Y46,Y20:Y25,Y9:Y14)*5</f>
        <v>390</v>
      </c>
      <c r="AG121" s="84"/>
      <c r="AH121" s="93" t="s">
        <v>480</v>
      </c>
      <c r="AI121" s="86"/>
      <c r="AJ121" s="84"/>
      <c r="AK121" s="86">
        <f>COUNT(AH77:AH113,AH52:AH70,AH32:AH46,AH20:AH25,AH9:AH14)*5</f>
        <v>390</v>
      </c>
      <c r="AL121" s="66"/>
      <c r="AP121" s="84"/>
      <c r="AQ121" s="93" t="s">
        <v>480</v>
      </c>
      <c r="AR121" s="86"/>
      <c r="AS121" s="84"/>
      <c r="AT121" s="86">
        <f>COUNT(AQ77:AQ113,AQ52:AQ70,AQ32:AQ46,AQ20:AQ25,AQ9:AQ14)*5</f>
        <v>390</v>
      </c>
    </row>
    <row r="122" spans="2:46">
      <c r="L122"/>
      <c r="O122" s="84"/>
      <c r="P122" s="93"/>
      <c r="Q122" s="86"/>
      <c r="R122" s="84"/>
      <c r="S122" s="93"/>
      <c r="X122" s="84"/>
      <c r="Y122" s="93"/>
      <c r="Z122" s="86"/>
      <c r="AA122" s="84"/>
      <c r="AB122" s="93"/>
      <c r="AG122" s="84"/>
      <c r="AH122" s="93"/>
      <c r="AI122" s="86"/>
      <c r="AJ122" s="84"/>
      <c r="AK122" s="93"/>
      <c r="AL122" s="66"/>
      <c r="AP122" s="84"/>
      <c r="AQ122" s="93"/>
      <c r="AR122" s="86"/>
      <c r="AS122" s="84"/>
      <c r="AT122" s="93"/>
    </row>
    <row r="123" spans="2:46" ht="21">
      <c r="B123" s="101" t="s">
        <v>482</v>
      </c>
      <c r="C123" s="105">
        <f>SUM(D77:D113,D52:D70,D32:D46,D20:D25,D9:D14)</f>
        <v>118.84333510355813</v>
      </c>
      <c r="L123"/>
      <c r="M123" s="101" t="s">
        <v>482</v>
      </c>
      <c r="N123" s="105">
        <f>SUM(O77:O113,O52:O70,O32:O46,O20:O25,O9:O14)</f>
        <v>123.00855920114124</v>
      </c>
      <c r="O123" s="84"/>
      <c r="P123" s="93"/>
      <c r="Q123" s="86"/>
      <c r="R123" s="84"/>
      <c r="S123" s="93"/>
      <c r="V123" s="101" t="s">
        <v>482</v>
      </c>
      <c r="W123" s="105">
        <f>SUM(X77:X113,X52:X70,X32:X46,X20:X25,X9:X14)</f>
        <v>119.77285318559568</v>
      </c>
      <c r="X123" s="84"/>
      <c r="Y123" s="93"/>
      <c r="Z123" s="86"/>
      <c r="AA123" s="84"/>
      <c r="AB123" s="93"/>
      <c r="AC123" s="101"/>
      <c r="AE123" s="101" t="s">
        <v>482</v>
      </c>
      <c r="AF123" s="105">
        <f>SUM(AG77:AG113,AG52:AG70,AG32:AG46,AG20:AG25,AG9:AG14)</f>
        <v>128.4695494679647</v>
      </c>
      <c r="AG123" s="84"/>
      <c r="AH123" s="93"/>
      <c r="AI123" s="86"/>
      <c r="AJ123" s="84"/>
      <c r="AK123" s="93"/>
      <c r="AL123" s="119"/>
      <c r="AN123" s="101" t="s">
        <v>482</v>
      </c>
      <c r="AO123" s="105">
        <f>SUM(AP77:AP113,AP52:AP70,AP32:AP46,AP20:AP25,AP9:AP14)</f>
        <v>119.86920980926428</v>
      </c>
      <c r="AP123" s="84"/>
      <c r="AQ123" s="93"/>
      <c r="AR123" s="86"/>
      <c r="AS123" s="84"/>
      <c r="AT123" s="93"/>
    </row>
    <row r="124" spans="2:46" ht="21">
      <c r="B124" s="101" t="s">
        <v>480</v>
      </c>
      <c r="C124" s="102">
        <f>SUM(C115,C72,C48,C28,C16)</f>
        <v>237</v>
      </c>
      <c r="L124"/>
      <c r="M124" s="101" t="s">
        <v>480</v>
      </c>
      <c r="N124" s="102">
        <f>SUM(N115,N72,N48,N28,N16)</f>
        <v>237</v>
      </c>
      <c r="O124" s="84"/>
      <c r="P124" s="93"/>
      <c r="Q124" s="86"/>
      <c r="R124" s="84"/>
      <c r="S124" s="93"/>
      <c r="V124" s="101" t="s">
        <v>480</v>
      </c>
      <c r="W124" s="102">
        <f>SUM(W115,W72,W48,W28,W16)</f>
        <v>237</v>
      </c>
      <c r="X124" s="84"/>
      <c r="Y124" s="93"/>
      <c r="Z124" s="86"/>
      <c r="AA124" s="84"/>
      <c r="AB124" s="93"/>
      <c r="AC124" s="101"/>
      <c r="AE124" s="101" t="s">
        <v>480</v>
      </c>
      <c r="AF124" s="102">
        <f>SUM(AF115,AF72,AF48,AF28,AF16)</f>
        <v>237</v>
      </c>
      <c r="AG124" s="84"/>
      <c r="AH124" s="93"/>
      <c r="AI124" s="86"/>
      <c r="AJ124" s="84"/>
      <c r="AK124" s="93"/>
      <c r="AL124" s="118"/>
      <c r="AN124" s="101" t="s">
        <v>480</v>
      </c>
      <c r="AO124" s="102">
        <f>SUM(AO115,AO72,AO48,AO28,AO16)</f>
        <v>237</v>
      </c>
      <c r="AP124" s="84"/>
      <c r="AQ124" s="93"/>
      <c r="AR124" s="86"/>
      <c r="AS124" s="84"/>
      <c r="AT124" s="93"/>
    </row>
    <row r="125" spans="2:46">
      <c r="L125"/>
      <c r="O125" s="84"/>
      <c r="P125" s="93"/>
      <c r="Q125" s="86"/>
      <c r="R125" s="84"/>
      <c r="S125" s="93"/>
      <c r="X125" s="84"/>
      <c r="Y125" s="93"/>
      <c r="Z125" s="86"/>
      <c r="AA125" s="84"/>
      <c r="AB125" s="93"/>
      <c r="AG125" s="84"/>
      <c r="AH125" s="93"/>
      <c r="AI125" s="86"/>
      <c r="AJ125" s="84"/>
      <c r="AK125" s="93"/>
      <c r="AP125" s="84"/>
      <c r="AQ125" s="93"/>
      <c r="AR125" s="86"/>
      <c r="AS125" s="84"/>
      <c r="AT125" s="93"/>
    </row>
    <row r="126" spans="2:46">
      <c r="L126"/>
      <c r="O126" s="84"/>
      <c r="P126" s="93"/>
      <c r="Q126" s="86"/>
      <c r="R126" s="84"/>
      <c r="S126" s="93"/>
      <c r="X126" s="84"/>
      <c r="Y126" s="93"/>
      <c r="Z126" s="86"/>
      <c r="AA126" s="84"/>
      <c r="AB126" s="93"/>
      <c r="AG126" s="84"/>
      <c r="AH126" s="93"/>
      <c r="AI126" s="86"/>
      <c r="AJ126" s="84"/>
      <c r="AK126" s="93"/>
      <c r="AP126" s="84"/>
      <c r="AQ126" s="93"/>
      <c r="AR126" s="86"/>
      <c r="AS126" s="84"/>
      <c r="AT126" s="93"/>
    </row>
    <row r="127" spans="2:46">
      <c r="L127"/>
      <c r="O127" s="84"/>
      <c r="P127" s="93"/>
      <c r="Q127" s="86"/>
      <c r="R127" s="84"/>
      <c r="S127" s="93"/>
      <c r="X127" s="84"/>
      <c r="Y127" s="93"/>
      <c r="Z127" s="86"/>
      <c r="AA127" s="84"/>
      <c r="AB127" s="93"/>
      <c r="AG127" s="84"/>
      <c r="AH127" s="93"/>
      <c r="AI127" s="86"/>
      <c r="AJ127" s="84"/>
      <c r="AK127" s="93"/>
      <c r="AP127" s="84"/>
      <c r="AQ127" s="93"/>
      <c r="AR127" s="86"/>
      <c r="AS127" s="84"/>
      <c r="AT127" s="93"/>
    </row>
    <row r="128" spans="2:46">
      <c r="L128"/>
      <c r="O128" s="84"/>
      <c r="P128" s="93"/>
      <c r="Q128" s="86"/>
      <c r="R128" s="84"/>
      <c r="S128" s="93"/>
      <c r="X128" s="84"/>
      <c r="Y128" s="93"/>
      <c r="Z128" s="86"/>
      <c r="AA128" s="84"/>
      <c r="AB128" s="93"/>
      <c r="AG128" s="84"/>
      <c r="AH128" s="93"/>
      <c r="AI128" s="86"/>
      <c r="AJ128" s="84"/>
      <c r="AK128" s="93"/>
      <c r="AP128" s="84"/>
      <c r="AQ128" s="93"/>
      <c r="AR128" s="86"/>
      <c r="AS128" s="84"/>
      <c r="AT128" s="93"/>
    </row>
    <row r="129" spans="12:46">
      <c r="L129"/>
      <c r="O129" s="84"/>
      <c r="P129" s="93"/>
      <c r="Q129" s="86"/>
      <c r="R129" s="84"/>
      <c r="S129" s="93"/>
      <c r="X129" s="84"/>
      <c r="Y129" s="93"/>
      <c r="Z129" s="86"/>
      <c r="AA129" s="84"/>
      <c r="AB129" s="93"/>
      <c r="AG129" s="84"/>
      <c r="AH129" s="93"/>
      <c r="AI129" s="86"/>
      <c r="AJ129" s="84"/>
      <c r="AK129" s="93"/>
      <c r="AP129" s="84"/>
      <c r="AQ129" s="93"/>
      <c r="AR129" s="86"/>
      <c r="AS129" s="84"/>
      <c r="AT129" s="93"/>
    </row>
    <row r="130" spans="12:46">
      <c r="L130"/>
      <c r="O130" s="84"/>
      <c r="P130" s="93"/>
      <c r="Q130" s="86"/>
      <c r="R130" s="84"/>
      <c r="S130" s="93"/>
      <c r="X130" s="84"/>
      <c r="Y130" s="93"/>
      <c r="Z130" s="86"/>
      <c r="AA130" s="84"/>
      <c r="AB130" s="93"/>
      <c r="AG130" s="84"/>
      <c r="AH130" s="93"/>
      <c r="AI130" s="86"/>
      <c r="AJ130" s="84"/>
      <c r="AK130" s="93"/>
      <c r="AP130" s="84"/>
      <c r="AQ130" s="93"/>
      <c r="AR130" s="86"/>
      <c r="AS130" s="84"/>
      <c r="AT130" s="93"/>
    </row>
    <row r="131" spans="12:46">
      <c r="L131"/>
      <c r="O131" s="84"/>
      <c r="P131" s="93"/>
      <c r="Q131" s="86"/>
      <c r="R131" s="84"/>
      <c r="S131" s="93"/>
      <c r="X131" s="84"/>
      <c r="Y131" s="93"/>
      <c r="Z131" s="86"/>
      <c r="AA131" s="84"/>
      <c r="AB131" s="93"/>
      <c r="AG131" s="84"/>
      <c r="AH131" s="93"/>
      <c r="AI131" s="86"/>
      <c r="AJ131" s="84"/>
      <c r="AK131" s="93"/>
      <c r="AP131" s="84"/>
      <c r="AQ131" s="93"/>
      <c r="AR131" s="86"/>
      <c r="AS131" s="84"/>
      <c r="AT131" s="93"/>
    </row>
    <row r="132" spans="12:46">
      <c r="L132"/>
      <c r="O132" s="84"/>
      <c r="P132" s="93"/>
      <c r="Q132" s="86"/>
      <c r="R132" s="84"/>
      <c r="S132" s="93"/>
      <c r="X132" s="84"/>
      <c r="Y132" s="93"/>
      <c r="Z132" s="86"/>
      <c r="AA132" s="84"/>
      <c r="AB132" s="93"/>
      <c r="AG132" s="84"/>
      <c r="AH132" s="93"/>
      <c r="AI132" s="86"/>
      <c r="AJ132" s="84"/>
      <c r="AK132" s="93"/>
      <c r="AP132" s="84"/>
      <c r="AQ132" s="93"/>
      <c r="AR132" s="86"/>
      <c r="AS132" s="84"/>
      <c r="AT132" s="93"/>
    </row>
    <row r="133" spans="12:46">
      <c r="L133"/>
      <c r="O133" s="84"/>
      <c r="P133" s="93"/>
      <c r="Q133" s="86"/>
      <c r="R133" s="84"/>
      <c r="S133" s="93"/>
      <c r="X133" s="84"/>
      <c r="Y133" s="93"/>
      <c r="Z133" s="86"/>
      <c r="AA133" s="84"/>
      <c r="AB133" s="93"/>
      <c r="AG133" s="84"/>
      <c r="AH133" s="93"/>
      <c r="AI133" s="86"/>
      <c r="AJ133" s="84"/>
      <c r="AK133" s="93"/>
      <c r="AP133" s="84"/>
      <c r="AQ133" s="93"/>
      <c r="AR133" s="86"/>
      <c r="AS133" s="84"/>
      <c r="AT133" s="93"/>
    </row>
    <row r="134" spans="12:46">
      <c r="L134"/>
      <c r="O134" s="84"/>
      <c r="P134" s="93"/>
      <c r="Q134" s="86"/>
      <c r="R134" s="84"/>
      <c r="S134" s="93"/>
      <c r="X134" s="84"/>
      <c r="Y134" s="93"/>
      <c r="Z134" s="86"/>
      <c r="AA134" s="84"/>
      <c r="AB134" s="93"/>
      <c r="AG134" s="84"/>
      <c r="AH134" s="93"/>
      <c r="AI134" s="86"/>
      <c r="AJ134" s="84"/>
      <c r="AK134" s="93"/>
      <c r="AP134" s="84"/>
      <c r="AQ134" s="93"/>
      <c r="AR134" s="86"/>
      <c r="AS134" s="84"/>
      <c r="AT134" s="93"/>
    </row>
  </sheetData>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7190F-F5C2-4AA5-95BE-609E0F3677EA}">
  <dimension ref="A1:AJ103"/>
  <sheetViews>
    <sheetView zoomScaleNormal="100" workbookViewId="0">
      <selection activeCell="P14" sqref="P14"/>
    </sheetView>
  </sheetViews>
  <sheetFormatPr baseColWidth="10" defaultColWidth="11.42578125" defaultRowHeight="15"/>
  <cols>
    <col min="16" max="16" width="11.42578125" style="66"/>
    <col min="17" max="17" width="28" style="53" customWidth="1"/>
    <col min="18" max="18" width="178.28515625" bestFit="1" customWidth="1"/>
    <col min="19" max="19" width="21" bestFit="1" customWidth="1"/>
  </cols>
  <sheetData>
    <row r="1" spans="1:36" ht="23.25">
      <c r="B1" s="15" t="s">
        <v>0</v>
      </c>
      <c r="D1" s="15"/>
      <c r="F1" s="15"/>
      <c r="H1" s="15"/>
      <c r="J1" s="15"/>
      <c r="L1" s="15"/>
      <c r="N1" s="15"/>
      <c r="P1" s="68"/>
      <c r="Q1" s="52" t="s">
        <v>414</v>
      </c>
      <c r="R1" s="15"/>
      <c r="S1" s="42" t="s">
        <v>417</v>
      </c>
      <c r="T1" s="15"/>
      <c r="V1" s="15"/>
      <c r="X1" s="15"/>
      <c r="Z1" s="15"/>
      <c r="AB1" s="15"/>
      <c r="AD1" s="15"/>
      <c r="AF1" s="15"/>
      <c r="AH1" s="15"/>
      <c r="AJ1" s="15"/>
    </row>
    <row r="3" spans="1:36" ht="21">
      <c r="B3" s="50" t="s">
        <v>483</v>
      </c>
      <c r="C3" s="19" t="s">
        <v>2</v>
      </c>
    </row>
    <row r="4" spans="1:36" s="9" customFormat="1" ht="18.75">
      <c r="B4" s="13" t="s">
        <v>3</v>
      </c>
      <c r="C4" s="14" t="s">
        <v>4</v>
      </c>
      <c r="P4" s="69"/>
      <c r="Q4" s="54"/>
      <c r="R4" s="32" t="s">
        <v>419</v>
      </c>
      <c r="S4" s="9" t="s">
        <v>420</v>
      </c>
    </row>
    <row r="5" spans="1:36" ht="18.75">
      <c r="B5" s="1" t="s">
        <v>5</v>
      </c>
      <c r="C5" s="2" t="s">
        <v>6</v>
      </c>
      <c r="R5" s="30" t="s">
        <v>707</v>
      </c>
      <c r="S5" t="s">
        <v>420</v>
      </c>
    </row>
    <row r="6" spans="1:36" ht="18.75">
      <c r="B6" s="1"/>
      <c r="C6" s="2"/>
    </row>
    <row r="7" spans="1:36" ht="21">
      <c r="C7" s="19" t="s">
        <v>7</v>
      </c>
    </row>
    <row r="8" spans="1:36" s="9" customFormat="1" ht="18.75">
      <c r="B8" s="48" t="s">
        <v>8</v>
      </c>
      <c r="C8" s="14" t="s">
        <v>9</v>
      </c>
      <c r="P8" s="69">
        <v>1</v>
      </c>
      <c r="Q8" s="54">
        <v>1</v>
      </c>
      <c r="R8" s="32" t="s">
        <v>421</v>
      </c>
      <c r="S8" s="9" t="s">
        <v>422</v>
      </c>
      <c r="Z8" s="27"/>
    </row>
    <row r="9" spans="1:36" ht="18.75">
      <c r="B9" s="1" t="s">
        <v>10</v>
      </c>
      <c r="C9" s="2" t="s">
        <v>11</v>
      </c>
      <c r="P9" s="66">
        <v>0</v>
      </c>
      <c r="Q9" s="53" t="s">
        <v>423</v>
      </c>
      <c r="R9" s="30"/>
      <c r="S9" t="s">
        <v>485</v>
      </c>
    </row>
    <row r="10" spans="1:36" ht="18.75">
      <c r="B10" s="1" t="s">
        <v>12</v>
      </c>
      <c r="C10" s="2" t="s">
        <v>13</v>
      </c>
      <c r="P10" s="66">
        <v>3</v>
      </c>
      <c r="Q10" s="53" t="s">
        <v>425</v>
      </c>
      <c r="R10" s="51" t="s">
        <v>708</v>
      </c>
      <c r="S10" t="s">
        <v>640</v>
      </c>
    </row>
    <row r="11" spans="1:36" ht="18.75">
      <c r="B11" s="1" t="s">
        <v>14</v>
      </c>
      <c r="C11" s="2" t="s">
        <v>15</v>
      </c>
      <c r="P11" s="66">
        <v>3</v>
      </c>
      <c r="Q11" s="53" t="s">
        <v>425</v>
      </c>
      <c r="R11" s="30"/>
      <c r="S11" t="s">
        <v>485</v>
      </c>
    </row>
    <row r="12" spans="1:36" ht="18.75">
      <c r="B12" s="1" t="s">
        <v>16</v>
      </c>
      <c r="C12" s="2" t="s">
        <v>17</v>
      </c>
      <c r="P12" s="66">
        <v>3</v>
      </c>
      <c r="Q12" s="53" t="s">
        <v>425</v>
      </c>
      <c r="R12" s="30"/>
      <c r="S12" t="s">
        <v>485</v>
      </c>
    </row>
    <row r="13" spans="1:36" ht="18.75">
      <c r="A13" s="17"/>
      <c r="B13" s="1" t="s">
        <v>18</v>
      </c>
      <c r="C13" s="2" t="s">
        <v>19</v>
      </c>
      <c r="P13" s="66">
        <v>3</v>
      </c>
      <c r="Q13" s="53" t="s">
        <v>425</v>
      </c>
      <c r="R13" s="30"/>
      <c r="S13" t="s">
        <v>485</v>
      </c>
    </row>
    <row r="14" spans="1:36" ht="18.75">
      <c r="B14" s="1"/>
      <c r="C14" s="2"/>
      <c r="P14" s="71"/>
      <c r="R14" s="30"/>
    </row>
    <row r="15" spans="1:36" s="7" customFormat="1" ht="21">
      <c r="A15"/>
      <c r="C15" s="18" t="s">
        <v>20</v>
      </c>
      <c r="P15" s="70"/>
      <c r="Q15" s="53"/>
    </row>
    <row r="16" spans="1:36" s="9" customFormat="1" ht="18.75">
      <c r="B16" s="13" t="s">
        <v>21</v>
      </c>
      <c r="C16" s="14" t="s">
        <v>351</v>
      </c>
      <c r="P16" s="66">
        <v>1</v>
      </c>
      <c r="Q16" s="45">
        <v>55</v>
      </c>
      <c r="R16" s="30"/>
    </row>
    <row r="17" spans="2:19" ht="18.75">
      <c r="B17" s="1" t="s">
        <v>23</v>
      </c>
      <c r="C17" s="2" t="s">
        <v>353</v>
      </c>
      <c r="P17" s="66">
        <v>1</v>
      </c>
      <c r="Q17" s="44">
        <v>1</v>
      </c>
      <c r="R17" s="30"/>
    </row>
    <row r="18" spans="2:19" ht="18.75">
      <c r="B18" s="1" t="s">
        <v>25</v>
      </c>
      <c r="C18" s="2" t="s">
        <v>355</v>
      </c>
      <c r="P18" s="66">
        <v>2</v>
      </c>
      <c r="Q18" s="44">
        <v>2188</v>
      </c>
      <c r="R18" s="30"/>
    </row>
    <row r="19" spans="2:19" ht="18.75">
      <c r="B19" s="1" t="s">
        <v>27</v>
      </c>
      <c r="C19" s="2" t="s">
        <v>357</v>
      </c>
      <c r="P19" s="66">
        <v>1</v>
      </c>
      <c r="Q19" s="44">
        <v>33.1</v>
      </c>
    </row>
    <row r="20" spans="2:19" ht="18.75">
      <c r="B20" s="1" t="s">
        <v>29</v>
      </c>
      <c r="C20" s="2" t="s">
        <v>358</v>
      </c>
      <c r="P20" s="66">
        <v>1</v>
      </c>
      <c r="Q20" s="44">
        <v>1</v>
      </c>
    </row>
    <row r="21" spans="2:19" ht="18.75">
      <c r="B21" s="1" t="s">
        <v>31</v>
      </c>
      <c r="C21" s="2" t="s">
        <v>359</v>
      </c>
      <c r="P21" s="66">
        <v>1</v>
      </c>
      <c r="Q21" s="44">
        <v>90</v>
      </c>
    </row>
    <row r="22" spans="2:19" ht="18.75">
      <c r="B22" s="1" t="s">
        <v>33</v>
      </c>
      <c r="C22" s="2" t="s">
        <v>360</v>
      </c>
      <c r="Q22" s="44">
        <v>2188</v>
      </c>
    </row>
    <row r="23" spans="2:19">
      <c r="P23" s="82"/>
    </row>
    <row r="24" spans="2:19" ht="21">
      <c r="C24" s="19" t="s">
        <v>35</v>
      </c>
    </row>
    <row r="25" spans="2:19" s="9" customFormat="1" ht="18.75">
      <c r="B25" s="13" t="s">
        <v>36</v>
      </c>
      <c r="C25" s="14" t="s">
        <v>37</v>
      </c>
      <c r="P25" s="69">
        <v>3</v>
      </c>
      <c r="Q25" s="54" t="s">
        <v>423</v>
      </c>
      <c r="R25" s="32" t="s">
        <v>709</v>
      </c>
      <c r="S25" s="9" t="s">
        <v>485</v>
      </c>
    </row>
    <row r="26" spans="2:19" ht="18.75">
      <c r="B26" s="49" t="s">
        <v>38</v>
      </c>
      <c r="C26" s="2" t="s">
        <v>39</v>
      </c>
      <c r="P26" s="66">
        <v>3</v>
      </c>
      <c r="Q26" s="53">
        <v>3</v>
      </c>
      <c r="R26" t="s">
        <v>710</v>
      </c>
      <c r="S26" t="s">
        <v>490</v>
      </c>
    </row>
    <row r="27" spans="2:19" ht="18.75">
      <c r="B27" s="49" t="s">
        <v>40</v>
      </c>
      <c r="C27" s="2" t="s">
        <v>41</v>
      </c>
      <c r="P27" s="66">
        <v>3</v>
      </c>
      <c r="Q27" s="53">
        <v>3</v>
      </c>
      <c r="R27" s="30"/>
      <c r="S27" t="s">
        <v>490</v>
      </c>
    </row>
    <row r="28" spans="2:19" ht="18.75">
      <c r="B28" s="49" t="s">
        <v>42</v>
      </c>
      <c r="C28" s="2" t="s">
        <v>43</v>
      </c>
      <c r="P28" s="66">
        <v>0</v>
      </c>
      <c r="Q28" s="53">
        <v>0</v>
      </c>
      <c r="R28" s="30" t="s">
        <v>711</v>
      </c>
      <c r="S28" t="s">
        <v>490</v>
      </c>
    </row>
    <row r="29" spans="2:19" ht="18.75">
      <c r="B29" s="49" t="s">
        <v>44</v>
      </c>
      <c r="C29" s="2" t="s">
        <v>45</v>
      </c>
      <c r="P29" s="66">
        <v>0</v>
      </c>
      <c r="Q29" s="53">
        <v>0</v>
      </c>
      <c r="R29" s="30" t="s">
        <v>711</v>
      </c>
      <c r="S29" t="s">
        <v>490</v>
      </c>
    </row>
    <row r="30" spans="2:19" ht="18.75">
      <c r="B30" s="49" t="s">
        <v>46</v>
      </c>
      <c r="C30" s="2" t="s">
        <v>47</v>
      </c>
      <c r="P30" s="66">
        <v>0</v>
      </c>
      <c r="Q30" s="53">
        <v>0</v>
      </c>
      <c r="R30" s="33" t="s">
        <v>573</v>
      </c>
      <c r="S30" t="s">
        <v>485</v>
      </c>
    </row>
    <row r="31" spans="2:19" ht="18.75">
      <c r="B31" s="1" t="s">
        <v>48</v>
      </c>
      <c r="C31" s="2" t="s">
        <v>49</v>
      </c>
      <c r="P31" s="66">
        <v>0</v>
      </c>
      <c r="Q31" s="53" t="s">
        <v>425</v>
      </c>
      <c r="R31" s="30"/>
      <c r="S31" t="s">
        <v>485</v>
      </c>
    </row>
    <row r="32" spans="2:19" ht="18.75">
      <c r="B32" s="1" t="s">
        <v>50</v>
      </c>
      <c r="C32" s="2" t="s">
        <v>51</v>
      </c>
      <c r="Q32" s="53">
        <v>8</v>
      </c>
      <c r="R32" s="30" t="s">
        <v>575</v>
      </c>
      <c r="S32" t="s">
        <v>485</v>
      </c>
    </row>
    <row r="33" spans="2:29" ht="18.75">
      <c r="B33" s="1" t="s">
        <v>52</v>
      </c>
      <c r="C33" s="2" t="s">
        <v>53</v>
      </c>
      <c r="P33" s="66">
        <v>0</v>
      </c>
      <c r="Q33" s="55">
        <v>1</v>
      </c>
      <c r="R33" s="30" t="s">
        <v>712</v>
      </c>
      <c r="S33" t="s">
        <v>485</v>
      </c>
      <c r="U33" t="s">
        <v>498</v>
      </c>
    </row>
    <row r="34" spans="2:29" ht="18.75">
      <c r="B34" s="1" t="s">
        <v>54</v>
      </c>
      <c r="C34" s="2" t="s">
        <v>55</v>
      </c>
      <c r="P34" s="66">
        <v>3</v>
      </c>
      <c r="Q34" s="53">
        <v>2</v>
      </c>
      <c r="S34" t="s">
        <v>485</v>
      </c>
      <c r="U34" t="s">
        <v>499</v>
      </c>
    </row>
    <row r="35" spans="2:29" ht="18.75">
      <c r="B35" s="1" t="s">
        <v>56</v>
      </c>
      <c r="C35" s="2" t="s">
        <v>57</v>
      </c>
      <c r="P35" s="66">
        <v>0</v>
      </c>
      <c r="Q35" s="53" t="s">
        <v>500</v>
      </c>
      <c r="R35" s="30"/>
      <c r="S35" t="s">
        <v>485</v>
      </c>
      <c r="U35" t="s">
        <v>498</v>
      </c>
    </row>
    <row r="36" spans="2:29" ht="18.75">
      <c r="B36" s="1" t="s">
        <v>58</v>
      </c>
      <c r="C36" s="2" t="s">
        <v>59</v>
      </c>
      <c r="P36" s="66">
        <v>0</v>
      </c>
      <c r="Q36" s="53" t="s">
        <v>713</v>
      </c>
      <c r="R36" s="30" t="s">
        <v>714</v>
      </c>
      <c r="S36" t="s">
        <v>485</v>
      </c>
      <c r="T36" t="s">
        <v>430</v>
      </c>
      <c r="U36" t="s">
        <v>503</v>
      </c>
    </row>
    <row r="37" spans="2:29" ht="18.75">
      <c r="B37" s="1" t="s">
        <v>60</v>
      </c>
      <c r="C37" s="2" t="s">
        <v>61</v>
      </c>
      <c r="P37" s="66">
        <v>0</v>
      </c>
      <c r="Q37" s="53" t="s">
        <v>715</v>
      </c>
      <c r="R37" s="30" t="s">
        <v>714</v>
      </c>
      <c r="S37" t="s">
        <v>485</v>
      </c>
      <c r="T37" t="s">
        <v>431</v>
      </c>
      <c r="U37" t="s">
        <v>505</v>
      </c>
    </row>
    <row r="38" spans="2:29" ht="18.75">
      <c r="B38" s="1" t="s">
        <v>62</v>
      </c>
      <c r="C38" s="2" t="s">
        <v>63</v>
      </c>
      <c r="P38" s="66">
        <v>0</v>
      </c>
      <c r="Q38" s="53">
        <v>0.875</v>
      </c>
      <c r="R38" s="30" t="s">
        <v>716</v>
      </c>
      <c r="S38" t="s">
        <v>485</v>
      </c>
      <c r="U38" t="s">
        <v>508</v>
      </c>
    </row>
    <row r="39" spans="2:29" ht="18.75">
      <c r="B39" s="1" t="s">
        <v>64</v>
      </c>
      <c r="C39" s="2" t="s">
        <v>65</v>
      </c>
      <c r="P39" s="66">
        <v>0</v>
      </c>
      <c r="Q39" s="53">
        <v>0.33</v>
      </c>
      <c r="R39" s="30" t="s">
        <v>717</v>
      </c>
      <c r="S39" t="s">
        <v>485</v>
      </c>
      <c r="T39" t="s">
        <v>433</v>
      </c>
      <c r="U39" t="s">
        <v>510</v>
      </c>
    </row>
    <row r="40" spans="2:29" ht="18.75">
      <c r="B40" s="1"/>
      <c r="C40" s="2"/>
      <c r="P40" s="82"/>
    </row>
    <row r="41" spans="2:29" s="7" customFormat="1" ht="21">
      <c r="C41" s="18" t="s">
        <v>66</v>
      </c>
      <c r="P41" s="67"/>
      <c r="Q41" s="56"/>
    </row>
    <row r="42" spans="2:29" ht="18.75">
      <c r="B42" s="1" t="s">
        <v>67</v>
      </c>
      <c r="C42" s="2" t="s">
        <v>68</v>
      </c>
      <c r="P42" s="66">
        <v>3</v>
      </c>
      <c r="Q42" s="53" t="s">
        <v>423</v>
      </c>
      <c r="R42" s="30"/>
      <c r="S42" t="s">
        <v>422</v>
      </c>
    </row>
    <row r="43" spans="2:29" ht="18.75">
      <c r="B43" s="1" t="s">
        <v>69</v>
      </c>
      <c r="C43" s="2" t="s">
        <v>70</v>
      </c>
      <c r="P43" s="66">
        <v>0</v>
      </c>
      <c r="Q43" s="53" t="s">
        <v>425</v>
      </c>
      <c r="S43" t="s">
        <v>422</v>
      </c>
    </row>
    <row r="44" spans="2:29" ht="18.75">
      <c r="B44" s="49" t="s">
        <v>71</v>
      </c>
      <c r="C44" s="2" t="s">
        <v>72</v>
      </c>
      <c r="P44" s="66">
        <v>3</v>
      </c>
      <c r="Q44" s="53">
        <v>3</v>
      </c>
      <c r="R44" t="s">
        <v>650</v>
      </c>
      <c r="S44" t="s">
        <v>422</v>
      </c>
    </row>
    <row r="45" spans="2:29" ht="18.75">
      <c r="B45" s="1" t="s">
        <v>73</v>
      </c>
      <c r="C45" s="2" t="s">
        <v>74</v>
      </c>
      <c r="P45" s="66">
        <v>3</v>
      </c>
      <c r="Q45" s="53" t="s">
        <v>423</v>
      </c>
      <c r="R45" t="s">
        <v>580</v>
      </c>
      <c r="S45" t="s">
        <v>422</v>
      </c>
    </row>
    <row r="46" spans="2:29" ht="18.75">
      <c r="B46" s="49" t="s">
        <v>75</v>
      </c>
      <c r="C46" s="2" t="s">
        <v>76</v>
      </c>
      <c r="P46" s="66">
        <v>0</v>
      </c>
      <c r="Q46" s="53" t="s">
        <v>425</v>
      </c>
      <c r="S46" t="s">
        <v>422</v>
      </c>
      <c r="AC46" s="28"/>
    </row>
    <row r="47" spans="2:29" ht="18.75">
      <c r="B47" s="1" t="s">
        <v>77</v>
      </c>
      <c r="C47" s="2" t="s">
        <v>78</v>
      </c>
      <c r="P47" s="66">
        <v>0</v>
      </c>
      <c r="Q47" s="53" t="s">
        <v>425</v>
      </c>
      <c r="S47" t="s">
        <v>422</v>
      </c>
    </row>
    <row r="48" spans="2:29" ht="18.75">
      <c r="B48" s="49" t="s">
        <v>79</v>
      </c>
      <c r="C48" s="2" t="s">
        <v>80</v>
      </c>
      <c r="P48" s="66">
        <v>0</v>
      </c>
      <c r="Q48" s="53">
        <v>0</v>
      </c>
      <c r="R48" t="s">
        <v>573</v>
      </c>
      <c r="S48" t="s">
        <v>422</v>
      </c>
    </row>
    <row r="49" spans="2:19" ht="18.75">
      <c r="B49" s="49" t="s">
        <v>81</v>
      </c>
      <c r="C49" s="2" t="s">
        <v>82</v>
      </c>
      <c r="P49" s="66">
        <v>0</v>
      </c>
      <c r="Q49" s="53">
        <v>0</v>
      </c>
      <c r="R49" t="s">
        <v>573</v>
      </c>
      <c r="S49" t="s">
        <v>422</v>
      </c>
    </row>
    <row r="50" spans="2:19" ht="18.75">
      <c r="B50" s="49" t="s">
        <v>83</v>
      </c>
      <c r="C50" s="2" t="s">
        <v>84</v>
      </c>
      <c r="P50" s="66">
        <v>0</v>
      </c>
      <c r="Q50" s="53">
        <v>0</v>
      </c>
      <c r="R50" t="s">
        <v>573</v>
      </c>
      <c r="S50" t="s">
        <v>422</v>
      </c>
    </row>
    <row r="51" spans="2:19" ht="18.75">
      <c r="B51" s="1" t="s">
        <v>85</v>
      </c>
      <c r="C51" s="2" t="s">
        <v>86</v>
      </c>
      <c r="P51" s="66">
        <v>0</v>
      </c>
      <c r="Q51" s="53" t="s">
        <v>512</v>
      </c>
      <c r="S51" t="s">
        <v>422</v>
      </c>
    </row>
    <row r="52" spans="2:19" ht="18.75">
      <c r="B52" s="1" t="s">
        <v>87</v>
      </c>
      <c r="C52" s="2" t="s">
        <v>88</v>
      </c>
      <c r="P52" s="66">
        <v>1</v>
      </c>
      <c r="Q52" s="53">
        <v>0</v>
      </c>
      <c r="R52" t="s">
        <v>653</v>
      </c>
      <c r="S52" t="s">
        <v>422</v>
      </c>
    </row>
    <row r="53" spans="2:19" ht="18.75">
      <c r="B53" s="1" t="s">
        <v>89</v>
      </c>
      <c r="C53" s="2" t="s">
        <v>90</v>
      </c>
      <c r="P53" s="66">
        <v>0</v>
      </c>
      <c r="R53" t="s">
        <v>432</v>
      </c>
      <c r="S53" t="s">
        <v>422</v>
      </c>
    </row>
    <row r="54" spans="2:19" ht="18.75">
      <c r="B54" s="1" t="s">
        <v>91</v>
      </c>
      <c r="C54" s="2" t="s">
        <v>92</v>
      </c>
      <c r="P54" s="66">
        <v>0</v>
      </c>
      <c r="R54" t="s">
        <v>432</v>
      </c>
      <c r="S54" t="s">
        <v>422</v>
      </c>
    </row>
    <row r="55" spans="2:19" ht="18.75">
      <c r="B55" s="1" t="s">
        <v>93</v>
      </c>
      <c r="C55" s="2" t="s">
        <v>94</v>
      </c>
      <c r="P55" s="66">
        <v>0</v>
      </c>
      <c r="R55" t="s">
        <v>432</v>
      </c>
      <c r="S55" t="s">
        <v>422</v>
      </c>
    </row>
    <row r="56" spans="2:19" ht="18.75">
      <c r="B56" s="1" t="s">
        <v>95</v>
      </c>
      <c r="C56" s="2" t="s">
        <v>96</v>
      </c>
      <c r="P56" s="66">
        <v>0</v>
      </c>
      <c r="R56" t="s">
        <v>432</v>
      </c>
      <c r="S56" t="s">
        <v>422</v>
      </c>
    </row>
    <row r="57" spans="2:19" ht="18.75">
      <c r="B57" s="1" t="s">
        <v>97</v>
      </c>
      <c r="C57" s="2" t="s">
        <v>98</v>
      </c>
      <c r="P57" s="66">
        <v>0</v>
      </c>
      <c r="R57" t="s">
        <v>432</v>
      </c>
      <c r="S57" t="s">
        <v>422</v>
      </c>
    </row>
    <row r="58" spans="2:19" ht="18.75">
      <c r="B58" s="49" t="s">
        <v>99</v>
      </c>
      <c r="C58" s="2" t="s">
        <v>100</v>
      </c>
      <c r="P58" s="66">
        <v>0</v>
      </c>
      <c r="R58" t="s">
        <v>512</v>
      </c>
      <c r="S58" t="s">
        <v>422</v>
      </c>
    </row>
    <row r="59" spans="2:19" ht="18.75">
      <c r="B59" s="49" t="s">
        <v>101</v>
      </c>
      <c r="C59" s="2" t="s">
        <v>102</v>
      </c>
      <c r="P59" s="66">
        <v>3</v>
      </c>
      <c r="Q59" s="53">
        <v>3</v>
      </c>
      <c r="R59" t="s">
        <v>718</v>
      </c>
      <c r="S59" t="s">
        <v>422</v>
      </c>
    </row>
    <row r="60" spans="2:19" ht="18.75">
      <c r="B60" s="49" t="s">
        <v>103</v>
      </c>
      <c r="C60" s="2" t="s">
        <v>104</v>
      </c>
      <c r="P60" s="66">
        <v>0</v>
      </c>
      <c r="Q60" s="53">
        <v>0</v>
      </c>
      <c r="R60" t="s">
        <v>573</v>
      </c>
      <c r="S60" t="s">
        <v>422</v>
      </c>
    </row>
    <row r="61" spans="2:19">
      <c r="P61" s="71"/>
    </row>
    <row r="64" spans="2:19" s="7" customFormat="1" ht="21">
      <c r="C64" s="18" t="s">
        <v>105</v>
      </c>
      <c r="P64" s="67"/>
      <c r="Q64" s="56"/>
    </row>
    <row r="65" spans="1:19" ht="18.75">
      <c r="A65" s="9"/>
      <c r="B65" s="1" t="s">
        <v>106</v>
      </c>
      <c r="C65" s="35" t="s">
        <v>107</v>
      </c>
      <c r="F65" s="40"/>
      <c r="G65" s="40"/>
      <c r="H65" s="40"/>
      <c r="I65" s="40"/>
      <c r="J65" s="40"/>
      <c r="K65" s="40"/>
      <c r="L65" s="40"/>
      <c r="M65" s="40"/>
      <c r="Q65" s="53" t="s">
        <v>425</v>
      </c>
      <c r="R65" s="29"/>
      <c r="S65" t="s">
        <v>422</v>
      </c>
    </row>
    <row r="66" spans="1:19" ht="18.75">
      <c r="B66" s="49" t="s">
        <v>108</v>
      </c>
      <c r="C66" s="35" t="s">
        <v>109</v>
      </c>
      <c r="F66" s="40"/>
      <c r="G66" s="40"/>
      <c r="H66" s="40"/>
      <c r="I66" s="40"/>
      <c r="J66" s="40"/>
      <c r="K66" s="40"/>
      <c r="L66" s="40"/>
      <c r="M66" s="40"/>
      <c r="R66" t="s">
        <v>432</v>
      </c>
    </row>
    <row r="67" spans="1:19" ht="18.75">
      <c r="B67" s="49" t="s">
        <v>110</v>
      </c>
      <c r="C67" s="35" t="s">
        <v>111</v>
      </c>
      <c r="F67" s="40"/>
      <c r="G67" s="40"/>
      <c r="H67" s="40"/>
      <c r="I67" s="40"/>
      <c r="J67" s="40"/>
      <c r="K67" s="40"/>
      <c r="L67" s="40"/>
      <c r="M67" s="40"/>
      <c r="P67" s="66">
        <v>1</v>
      </c>
      <c r="Q67" s="53">
        <v>1</v>
      </c>
      <c r="R67" s="29" t="s">
        <v>421</v>
      </c>
      <c r="S67" t="s">
        <v>422</v>
      </c>
    </row>
    <row r="68" spans="1:19" ht="18.75">
      <c r="B68" s="1" t="s">
        <v>112</v>
      </c>
      <c r="C68" s="35" t="s">
        <v>113</v>
      </c>
      <c r="D68" s="34"/>
      <c r="E68" s="34"/>
      <c r="F68" s="40"/>
      <c r="G68" s="40"/>
      <c r="H68" s="40"/>
      <c r="I68" s="40"/>
      <c r="J68" s="40"/>
      <c r="K68" s="40"/>
      <c r="L68" s="40"/>
      <c r="M68" s="40"/>
      <c r="P68" s="66">
        <v>0</v>
      </c>
      <c r="Q68" s="53" t="s">
        <v>423</v>
      </c>
      <c r="R68" s="29"/>
      <c r="S68" t="s">
        <v>422</v>
      </c>
    </row>
    <row r="69" spans="1:19" ht="18.75">
      <c r="B69" s="1" t="s">
        <v>114</v>
      </c>
      <c r="C69" s="35" t="s">
        <v>115</v>
      </c>
      <c r="D69" s="34"/>
      <c r="E69" s="34"/>
      <c r="F69" s="40"/>
      <c r="G69" s="40"/>
      <c r="H69" s="40"/>
      <c r="I69" s="40"/>
      <c r="J69" s="40"/>
      <c r="K69" s="40"/>
      <c r="L69" s="40"/>
      <c r="M69" s="40"/>
      <c r="R69" t="s">
        <v>432</v>
      </c>
      <c r="S69" t="s">
        <v>422</v>
      </c>
    </row>
    <row r="70" spans="1:19" ht="18.75">
      <c r="B70" s="1" t="s">
        <v>116</v>
      </c>
      <c r="C70" s="35" t="s">
        <v>117</v>
      </c>
      <c r="D70" s="34"/>
      <c r="E70" s="34"/>
      <c r="F70" s="40"/>
      <c r="G70" s="40"/>
      <c r="H70" s="40"/>
      <c r="I70" s="40"/>
      <c r="J70" s="40"/>
      <c r="K70" s="40"/>
      <c r="L70" s="40"/>
      <c r="M70" s="40"/>
      <c r="R70" t="s">
        <v>432</v>
      </c>
      <c r="S70" t="s">
        <v>422</v>
      </c>
    </row>
    <row r="71" spans="1:19" ht="18.75">
      <c r="B71" s="1" t="s">
        <v>118</v>
      </c>
      <c r="C71" s="35" t="s">
        <v>119</v>
      </c>
      <c r="D71" s="34"/>
      <c r="E71" s="34"/>
      <c r="F71" s="40"/>
      <c r="G71" s="40"/>
      <c r="H71" s="40"/>
      <c r="I71" s="40"/>
      <c r="J71" s="40"/>
      <c r="K71" s="40"/>
      <c r="L71" s="40"/>
      <c r="M71" s="40"/>
      <c r="P71" s="66">
        <v>0</v>
      </c>
      <c r="Q71" s="53" t="s">
        <v>423</v>
      </c>
      <c r="R71" s="29"/>
      <c r="S71" t="s">
        <v>422</v>
      </c>
    </row>
    <row r="72" spans="1:19" ht="18.75">
      <c r="B72" s="1" t="s">
        <v>120</v>
      </c>
      <c r="C72" s="35" t="s">
        <v>121</v>
      </c>
      <c r="D72" s="34"/>
      <c r="E72" s="34"/>
      <c r="F72" s="40"/>
      <c r="G72" s="40"/>
      <c r="H72" s="40"/>
      <c r="I72" s="40"/>
      <c r="J72" s="40"/>
      <c r="K72" s="40"/>
      <c r="L72" s="40"/>
      <c r="M72" s="40"/>
      <c r="R72" t="s">
        <v>432</v>
      </c>
      <c r="S72" t="s">
        <v>422</v>
      </c>
    </row>
    <row r="73" spans="1:19" ht="18.75">
      <c r="B73" s="1" t="s">
        <v>122</v>
      </c>
      <c r="C73" s="35" t="s">
        <v>123</v>
      </c>
      <c r="D73" s="34"/>
      <c r="E73" s="34"/>
      <c r="F73" s="40"/>
      <c r="G73" s="40"/>
      <c r="H73" s="40"/>
      <c r="I73" s="40"/>
      <c r="J73" s="40"/>
      <c r="K73" s="40"/>
      <c r="L73" s="40"/>
      <c r="M73" s="40"/>
      <c r="P73" s="66">
        <v>0</v>
      </c>
      <c r="Q73" s="53" t="s">
        <v>423</v>
      </c>
      <c r="R73" s="29"/>
      <c r="S73" t="s">
        <v>422</v>
      </c>
    </row>
    <row r="74" spans="1:19" ht="18.75">
      <c r="B74" s="1" t="s">
        <v>124</v>
      </c>
      <c r="C74" s="35" t="s">
        <v>125</v>
      </c>
      <c r="D74" s="34"/>
      <c r="E74" s="34"/>
      <c r="F74" s="40"/>
      <c r="G74" s="40"/>
      <c r="H74" s="40"/>
      <c r="I74" s="40"/>
      <c r="J74" s="40"/>
      <c r="K74" s="40"/>
      <c r="L74" s="40"/>
      <c r="M74" s="40"/>
      <c r="P74" s="66">
        <v>0</v>
      </c>
      <c r="Q74" s="53" t="s">
        <v>423</v>
      </c>
      <c r="R74" s="29"/>
      <c r="S74" t="s">
        <v>422</v>
      </c>
    </row>
    <row r="75" spans="1:19" ht="18.75">
      <c r="B75" s="1" t="s">
        <v>126</v>
      </c>
      <c r="C75" s="35" t="s">
        <v>127</v>
      </c>
      <c r="F75" s="40"/>
      <c r="G75" s="40"/>
      <c r="H75" s="40"/>
      <c r="I75" s="40"/>
      <c r="J75" s="40"/>
      <c r="K75" s="40"/>
      <c r="L75" s="40"/>
      <c r="M75" s="40"/>
      <c r="P75" s="66">
        <v>0</v>
      </c>
      <c r="Q75" s="53" t="s">
        <v>425</v>
      </c>
      <c r="R75" t="s">
        <v>719</v>
      </c>
      <c r="S75" t="s">
        <v>422</v>
      </c>
    </row>
    <row r="76" spans="1:19" ht="18.75">
      <c r="B76" s="1" t="s">
        <v>128</v>
      </c>
      <c r="C76" s="35" t="s">
        <v>129</v>
      </c>
      <c r="F76" s="40"/>
      <c r="G76" s="40"/>
      <c r="H76" s="40"/>
      <c r="I76" s="40"/>
      <c r="J76" s="40"/>
      <c r="K76" s="40"/>
      <c r="L76" s="40"/>
      <c r="M76" s="40"/>
      <c r="P76" s="66">
        <v>0</v>
      </c>
      <c r="R76" t="s">
        <v>432</v>
      </c>
      <c r="S76" t="s">
        <v>422</v>
      </c>
    </row>
    <row r="77" spans="1:19" ht="18.75">
      <c r="B77" s="1" t="s">
        <v>130</v>
      </c>
      <c r="C77" s="35" t="s">
        <v>131</v>
      </c>
      <c r="F77" s="40"/>
      <c r="G77" s="40"/>
      <c r="H77" s="40"/>
      <c r="I77" s="40"/>
      <c r="J77" s="40"/>
      <c r="K77" s="40"/>
      <c r="L77" s="40"/>
      <c r="M77" s="40"/>
      <c r="P77" s="66">
        <v>0</v>
      </c>
      <c r="R77" t="s">
        <v>432</v>
      </c>
      <c r="S77" t="s">
        <v>422</v>
      </c>
    </row>
    <row r="78" spans="1:19" ht="18.75">
      <c r="B78" s="41" t="s">
        <v>132</v>
      </c>
      <c r="C78" s="35" t="s">
        <v>133</v>
      </c>
      <c r="F78" s="40"/>
      <c r="G78" s="40"/>
      <c r="H78" s="40"/>
      <c r="I78" s="40"/>
      <c r="J78" s="40"/>
      <c r="K78" s="40"/>
      <c r="L78" s="40"/>
      <c r="M78" s="40"/>
      <c r="P78" s="66">
        <v>0</v>
      </c>
      <c r="Q78" s="58" t="s">
        <v>425</v>
      </c>
      <c r="R78" t="s">
        <v>720</v>
      </c>
      <c r="S78" t="s">
        <v>422</v>
      </c>
    </row>
    <row r="79" spans="1:19" ht="18.75">
      <c r="B79" s="1" t="s">
        <v>134</v>
      </c>
      <c r="C79" s="35" t="s">
        <v>135</v>
      </c>
      <c r="F79" s="40"/>
      <c r="G79" s="40"/>
      <c r="H79" s="40"/>
      <c r="I79" s="40"/>
      <c r="J79" s="40"/>
      <c r="K79" s="40"/>
      <c r="L79" s="40"/>
      <c r="M79" s="40"/>
      <c r="P79" s="66">
        <v>0</v>
      </c>
      <c r="R79" t="s">
        <v>432</v>
      </c>
      <c r="S79" t="s">
        <v>422</v>
      </c>
    </row>
    <row r="80" spans="1:19" ht="18.75">
      <c r="B80" s="49" t="s">
        <v>136</v>
      </c>
      <c r="C80" s="2" t="s">
        <v>137</v>
      </c>
      <c r="F80" s="40"/>
      <c r="G80" s="40"/>
      <c r="H80" s="40"/>
      <c r="I80" s="40"/>
      <c r="J80" s="40"/>
      <c r="K80" s="40"/>
      <c r="L80" s="40"/>
      <c r="M80" s="40"/>
      <c r="P80" s="66">
        <v>0</v>
      </c>
      <c r="Q80" s="53">
        <v>0</v>
      </c>
      <c r="R80" t="s">
        <v>721</v>
      </c>
      <c r="S80" t="s">
        <v>422</v>
      </c>
    </row>
    <row r="81" spans="2:19" ht="18.75">
      <c r="B81" s="1" t="s">
        <v>138</v>
      </c>
      <c r="C81" s="35" t="s">
        <v>139</v>
      </c>
      <c r="F81" s="40"/>
      <c r="G81" s="40"/>
      <c r="H81" s="40"/>
      <c r="I81" s="40"/>
      <c r="J81" s="40"/>
      <c r="K81" s="40"/>
      <c r="L81" s="40"/>
      <c r="M81" s="40"/>
      <c r="P81" s="66">
        <v>0</v>
      </c>
      <c r="Q81" s="53" t="s">
        <v>425</v>
      </c>
      <c r="R81" t="s">
        <v>722</v>
      </c>
      <c r="S81" t="s">
        <v>422</v>
      </c>
    </row>
    <row r="82" spans="2:19" ht="18.75">
      <c r="B82" s="1" t="s">
        <v>140</v>
      </c>
      <c r="C82" s="35" t="s">
        <v>141</v>
      </c>
      <c r="F82" s="40"/>
      <c r="G82" s="40"/>
      <c r="H82" s="40"/>
      <c r="I82" s="40"/>
      <c r="J82" s="40"/>
      <c r="K82" s="40"/>
      <c r="L82" s="40"/>
      <c r="M82" s="40"/>
      <c r="P82" s="66">
        <v>0</v>
      </c>
      <c r="Q82" s="53" t="s">
        <v>425</v>
      </c>
      <c r="R82" t="s">
        <v>722</v>
      </c>
      <c r="S82" t="s">
        <v>422</v>
      </c>
    </row>
    <row r="83" spans="2:19" ht="18.75">
      <c r="B83" s="1" t="s">
        <v>142</v>
      </c>
      <c r="C83" s="2" t="s">
        <v>143</v>
      </c>
      <c r="F83" s="40"/>
      <c r="G83" s="40"/>
      <c r="H83" s="40"/>
      <c r="I83" s="40"/>
      <c r="J83" s="40"/>
      <c r="K83" s="40"/>
      <c r="L83" s="40"/>
      <c r="M83" s="40"/>
      <c r="P83" s="66">
        <v>0</v>
      </c>
      <c r="Q83" s="53" t="s">
        <v>425</v>
      </c>
      <c r="S83" t="s">
        <v>422</v>
      </c>
    </row>
    <row r="84" spans="2:19" ht="18.75">
      <c r="B84" s="1" t="s">
        <v>144</v>
      </c>
      <c r="C84" s="2" t="s">
        <v>145</v>
      </c>
      <c r="F84" s="40"/>
      <c r="G84" s="40"/>
      <c r="H84" s="40"/>
      <c r="I84" s="40"/>
      <c r="J84" s="40"/>
      <c r="K84" s="40"/>
      <c r="L84" s="40"/>
      <c r="M84" s="40"/>
      <c r="P84" s="66">
        <v>0</v>
      </c>
      <c r="Q84" s="53" t="s">
        <v>425</v>
      </c>
      <c r="R84" t="s">
        <v>588</v>
      </c>
      <c r="S84" t="s">
        <v>422</v>
      </c>
    </row>
    <row r="85" spans="2:19" ht="18.75">
      <c r="B85" s="1" t="s">
        <v>146</v>
      </c>
      <c r="C85" s="2" t="s">
        <v>147</v>
      </c>
      <c r="F85" s="40"/>
      <c r="G85" s="40"/>
      <c r="H85" s="40"/>
      <c r="I85" s="40"/>
      <c r="J85" s="40"/>
      <c r="K85" s="40"/>
      <c r="L85" s="40"/>
      <c r="M85" s="40"/>
      <c r="P85" s="66">
        <v>0</v>
      </c>
      <c r="Q85" s="53" t="s">
        <v>425</v>
      </c>
      <c r="S85" t="s">
        <v>422</v>
      </c>
    </row>
    <row r="86" spans="2:19" ht="18.75">
      <c r="B86" s="49" t="s">
        <v>148</v>
      </c>
      <c r="C86" s="35" t="s">
        <v>149</v>
      </c>
      <c r="F86" s="40"/>
      <c r="G86" s="40"/>
      <c r="H86" s="40"/>
      <c r="I86" s="40"/>
      <c r="J86" s="40"/>
      <c r="K86" s="40"/>
      <c r="L86" s="40"/>
      <c r="M86" s="40"/>
      <c r="P86" s="66">
        <v>3</v>
      </c>
      <c r="Q86" s="53" t="s">
        <v>423</v>
      </c>
      <c r="S86" t="s">
        <v>422</v>
      </c>
    </row>
    <row r="87" spans="2:19" ht="18.75">
      <c r="B87" s="1" t="s">
        <v>150</v>
      </c>
      <c r="C87" s="35" t="s">
        <v>151</v>
      </c>
      <c r="F87" s="40"/>
      <c r="G87" s="40"/>
      <c r="H87" s="40"/>
      <c r="I87" s="40"/>
      <c r="J87" s="40"/>
      <c r="K87" s="40"/>
      <c r="L87" s="40"/>
      <c r="M87" s="40"/>
      <c r="P87" s="66">
        <v>0</v>
      </c>
      <c r="Q87" s="53" t="s">
        <v>425</v>
      </c>
      <c r="S87" t="s">
        <v>422</v>
      </c>
    </row>
    <row r="88" spans="2:19" ht="18.75">
      <c r="B88" s="49" t="s">
        <v>152</v>
      </c>
      <c r="C88" s="35" t="s">
        <v>153</v>
      </c>
      <c r="F88" s="40"/>
      <c r="G88" s="40"/>
      <c r="H88" s="40"/>
      <c r="I88" s="40"/>
      <c r="J88" s="40"/>
      <c r="K88" s="40"/>
      <c r="L88" s="40"/>
      <c r="M88" s="40"/>
      <c r="P88" s="66">
        <v>2</v>
      </c>
      <c r="Q88" s="61" t="s">
        <v>723</v>
      </c>
      <c r="R88" t="s">
        <v>724</v>
      </c>
      <c r="S88" t="s">
        <v>422</v>
      </c>
    </row>
    <row r="89" spans="2:19" ht="18.75">
      <c r="B89" s="1" t="s">
        <v>154</v>
      </c>
      <c r="C89" s="2" t="s">
        <v>155</v>
      </c>
      <c r="F89" s="40"/>
      <c r="G89" s="40"/>
      <c r="H89" s="40"/>
      <c r="I89" s="40"/>
      <c r="J89" s="40"/>
      <c r="K89" s="40"/>
      <c r="L89" s="40"/>
      <c r="M89" s="40"/>
      <c r="P89" s="66">
        <v>0</v>
      </c>
      <c r="Q89" s="53" t="s">
        <v>425</v>
      </c>
      <c r="S89" t="s">
        <v>422</v>
      </c>
    </row>
    <row r="90" spans="2:19" ht="18.75">
      <c r="B90" s="1" t="s">
        <v>156</v>
      </c>
      <c r="C90" s="35" t="s">
        <v>157</v>
      </c>
      <c r="F90" s="40"/>
      <c r="G90" s="40"/>
      <c r="H90" s="40"/>
      <c r="I90" s="40"/>
      <c r="J90" s="40"/>
      <c r="K90" s="40"/>
      <c r="L90" s="40"/>
      <c r="M90" s="40"/>
      <c r="P90" s="66">
        <v>0</v>
      </c>
      <c r="Q90" s="53" t="s">
        <v>425</v>
      </c>
      <c r="S90" t="s">
        <v>422</v>
      </c>
    </row>
    <row r="91" spans="2:19" ht="18.75">
      <c r="B91" s="1" t="s">
        <v>158</v>
      </c>
      <c r="C91" s="35" t="s">
        <v>159</v>
      </c>
      <c r="F91" s="40"/>
      <c r="G91" s="40"/>
      <c r="H91" s="40"/>
      <c r="I91" s="40"/>
      <c r="J91" s="40"/>
      <c r="K91" s="40"/>
      <c r="L91" s="40"/>
      <c r="M91" s="40"/>
      <c r="P91" s="66">
        <v>0</v>
      </c>
      <c r="Q91" s="53" t="s">
        <v>425</v>
      </c>
      <c r="S91" t="s">
        <v>422</v>
      </c>
    </row>
    <row r="92" spans="2:19" ht="18.75">
      <c r="B92" s="1" t="s">
        <v>160</v>
      </c>
      <c r="C92" s="35" t="s">
        <v>161</v>
      </c>
      <c r="F92" s="40"/>
      <c r="G92" s="40"/>
      <c r="H92" s="40"/>
      <c r="I92" s="40"/>
      <c r="J92" s="40"/>
      <c r="K92" s="40"/>
      <c r="L92" s="40"/>
      <c r="M92" s="40"/>
      <c r="P92" s="66">
        <v>3</v>
      </c>
      <c r="Q92" s="53" t="s">
        <v>423</v>
      </c>
      <c r="R92" t="s">
        <v>725</v>
      </c>
      <c r="S92" t="s">
        <v>422</v>
      </c>
    </row>
    <row r="93" spans="2:19" ht="18.75">
      <c r="B93" s="1" t="s">
        <v>162</v>
      </c>
      <c r="C93" s="35" t="s">
        <v>163</v>
      </c>
      <c r="F93" s="40"/>
      <c r="G93" s="40"/>
      <c r="H93" s="40"/>
      <c r="I93" s="40"/>
      <c r="J93" s="40"/>
      <c r="K93" s="40"/>
      <c r="L93" s="40"/>
      <c r="M93" s="40"/>
      <c r="P93" s="66">
        <v>3</v>
      </c>
      <c r="Q93" s="53" t="s">
        <v>423</v>
      </c>
      <c r="R93" t="s">
        <v>664</v>
      </c>
      <c r="S93" t="s">
        <v>422</v>
      </c>
    </row>
    <row r="94" spans="2:19" ht="18.75">
      <c r="B94" s="49" t="s">
        <v>164</v>
      </c>
      <c r="C94" s="35" t="s">
        <v>165</v>
      </c>
      <c r="F94" s="40"/>
      <c r="G94" s="40"/>
      <c r="H94" s="40"/>
      <c r="I94" s="40"/>
      <c r="J94" s="40"/>
      <c r="K94" s="40"/>
      <c r="L94" s="40"/>
      <c r="M94" s="40"/>
      <c r="P94" s="66">
        <v>3</v>
      </c>
      <c r="Q94" s="53">
        <v>3</v>
      </c>
      <c r="R94" t="s">
        <v>592</v>
      </c>
      <c r="S94" t="s">
        <v>422</v>
      </c>
    </row>
    <row r="95" spans="2:19" ht="18.75">
      <c r="B95" s="1" t="s">
        <v>166</v>
      </c>
      <c r="C95" s="35" t="s">
        <v>167</v>
      </c>
      <c r="F95" s="40"/>
      <c r="G95" s="40"/>
      <c r="H95" s="40"/>
      <c r="I95" s="40"/>
      <c r="J95" s="40"/>
      <c r="K95" s="40"/>
      <c r="L95" s="40"/>
      <c r="M95" s="40"/>
      <c r="P95" s="66">
        <v>0</v>
      </c>
      <c r="R95" t="s">
        <v>432</v>
      </c>
      <c r="S95" t="s">
        <v>422</v>
      </c>
    </row>
    <row r="96" spans="2:19" ht="18.75">
      <c r="B96" s="1" t="s">
        <v>168</v>
      </c>
      <c r="C96" s="2" t="s">
        <v>169</v>
      </c>
      <c r="F96" s="40"/>
      <c r="G96" s="40"/>
      <c r="H96" s="40"/>
      <c r="I96" s="40"/>
      <c r="J96" s="40"/>
      <c r="K96" s="40"/>
      <c r="L96" s="40"/>
      <c r="M96" s="40"/>
      <c r="P96" s="66">
        <v>0</v>
      </c>
      <c r="Q96" s="53" t="s">
        <v>425</v>
      </c>
      <c r="S96" t="s">
        <v>422</v>
      </c>
    </row>
    <row r="97" spans="2:19" ht="18.75">
      <c r="B97" s="1" t="s">
        <v>170</v>
      </c>
      <c r="C97" s="35" t="s">
        <v>171</v>
      </c>
      <c r="D97" s="34"/>
      <c r="E97" s="34"/>
      <c r="F97" s="40"/>
      <c r="G97" s="40"/>
      <c r="H97" s="40"/>
      <c r="I97" s="40"/>
      <c r="J97" s="40"/>
      <c r="K97" s="40"/>
      <c r="L97" s="40"/>
      <c r="M97" s="40"/>
      <c r="R97" t="s">
        <v>593</v>
      </c>
      <c r="S97" t="s">
        <v>422</v>
      </c>
    </row>
    <row r="98" spans="2:19" ht="18.75">
      <c r="B98" s="1" t="s">
        <v>172</v>
      </c>
      <c r="C98" s="35" t="s">
        <v>173</v>
      </c>
      <c r="D98" s="34"/>
      <c r="E98" s="34"/>
      <c r="F98" s="40"/>
      <c r="G98" s="40"/>
      <c r="H98" s="40"/>
      <c r="I98" s="40"/>
      <c r="J98" s="40"/>
      <c r="K98" s="40"/>
      <c r="L98" s="40"/>
      <c r="M98" s="40"/>
      <c r="P98" s="66">
        <v>0</v>
      </c>
      <c r="Q98" s="53" t="s">
        <v>423</v>
      </c>
      <c r="S98" t="s">
        <v>422</v>
      </c>
    </row>
    <row r="99" spans="2:19" ht="18.75">
      <c r="B99" s="1" t="s">
        <v>174</v>
      </c>
      <c r="C99" s="35" t="s">
        <v>175</v>
      </c>
      <c r="D99" s="34"/>
      <c r="E99" s="34"/>
      <c r="F99" s="40"/>
      <c r="G99" s="40"/>
      <c r="H99" s="40"/>
      <c r="I99" s="40"/>
      <c r="J99" s="40"/>
      <c r="K99" s="40"/>
      <c r="L99" s="40"/>
      <c r="M99" s="40"/>
      <c r="P99" s="66">
        <v>0</v>
      </c>
      <c r="Q99" s="53" t="s">
        <v>423</v>
      </c>
      <c r="S99" t="s">
        <v>422</v>
      </c>
    </row>
    <row r="100" spans="2:19" ht="18.75">
      <c r="B100" s="1" t="s">
        <v>176</v>
      </c>
      <c r="C100" s="35" t="s">
        <v>177</v>
      </c>
      <c r="F100" s="40"/>
      <c r="G100" s="40"/>
      <c r="H100" s="40"/>
      <c r="I100" s="40"/>
      <c r="J100" s="40"/>
      <c r="K100" s="40"/>
      <c r="L100" s="40"/>
      <c r="M100" s="40"/>
      <c r="P100" s="66">
        <v>3</v>
      </c>
      <c r="Q100" s="53" t="s">
        <v>423</v>
      </c>
      <c r="R100" t="s">
        <v>725</v>
      </c>
      <c r="S100" t="s">
        <v>422</v>
      </c>
    </row>
    <row r="101" spans="2:19" ht="18.75">
      <c r="B101" s="1" t="s">
        <v>178</v>
      </c>
      <c r="C101" s="35" t="s">
        <v>179</v>
      </c>
      <c r="F101" s="40"/>
      <c r="G101" s="40"/>
      <c r="H101" s="40"/>
      <c r="I101" s="40"/>
      <c r="J101" s="40"/>
      <c r="K101" s="40"/>
      <c r="L101" s="40"/>
      <c r="M101" s="40"/>
      <c r="P101" s="66">
        <v>3</v>
      </c>
      <c r="Q101" s="53" t="s">
        <v>423</v>
      </c>
      <c r="R101" t="s">
        <v>722</v>
      </c>
      <c r="S101" t="s">
        <v>422</v>
      </c>
    </row>
    <row r="102" spans="2:19" ht="18.75">
      <c r="B102" s="1" t="s">
        <v>180</v>
      </c>
      <c r="C102" s="35" t="s">
        <v>181</v>
      </c>
      <c r="F102" s="40"/>
      <c r="G102" s="40"/>
      <c r="H102" s="40"/>
      <c r="I102" s="40"/>
      <c r="J102" s="40"/>
      <c r="K102" s="40"/>
      <c r="L102" s="40"/>
      <c r="M102" s="40"/>
      <c r="P102" s="66">
        <v>3</v>
      </c>
      <c r="Q102" s="53" t="s">
        <v>423</v>
      </c>
      <c r="R102" t="s">
        <v>725</v>
      </c>
      <c r="S102" t="s">
        <v>422</v>
      </c>
    </row>
    <row r="103" spans="2:19">
      <c r="P103" s="71"/>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16BD0-3C77-42AB-B1CD-1EE1EFEA314A}">
  <dimension ref="A1:AK129"/>
  <sheetViews>
    <sheetView topLeftCell="A88" zoomScale="85" zoomScaleNormal="85" workbookViewId="0">
      <selection activeCell="C99" sqref="C99"/>
    </sheetView>
  </sheetViews>
  <sheetFormatPr baseColWidth="10" defaultColWidth="11.42578125" defaultRowHeight="15"/>
  <sheetData>
    <row r="1" spans="1:37" ht="23.25">
      <c r="B1" s="15" t="s">
        <v>0</v>
      </c>
      <c r="R1" s="15" t="s">
        <v>182</v>
      </c>
      <c r="AK1" s="15" t="s">
        <v>1</v>
      </c>
    </row>
    <row r="3" spans="1:37" ht="21">
      <c r="C3" s="19" t="s">
        <v>2</v>
      </c>
    </row>
    <row r="4" spans="1:37" s="9" customFormat="1" ht="18.75">
      <c r="B4" s="13" t="s">
        <v>3</v>
      </c>
      <c r="C4" s="14" t="s">
        <v>4</v>
      </c>
      <c r="R4" s="32" t="s">
        <v>183</v>
      </c>
    </row>
    <row r="5" spans="1:37" ht="18.75">
      <c r="B5" s="1" t="s">
        <v>5</v>
      </c>
      <c r="C5" s="2" t="s">
        <v>6</v>
      </c>
      <c r="R5" s="30" t="s">
        <v>183</v>
      </c>
    </row>
    <row r="6" spans="1:37" ht="18.75">
      <c r="B6" s="1"/>
      <c r="C6" s="2"/>
    </row>
    <row r="7" spans="1:37" ht="21">
      <c r="C7" s="19" t="s">
        <v>7</v>
      </c>
    </row>
    <row r="8" spans="1:37" s="9" customFormat="1" ht="18.75">
      <c r="B8" s="13" t="s">
        <v>8</v>
      </c>
      <c r="C8" s="14" t="s">
        <v>9</v>
      </c>
      <c r="R8" s="32" t="s">
        <v>184</v>
      </c>
      <c r="Z8" s="27"/>
    </row>
    <row r="9" spans="1:37" ht="18.75">
      <c r="B9" s="1" t="s">
        <v>10</v>
      </c>
      <c r="C9" s="2" t="s">
        <v>11</v>
      </c>
      <c r="R9" s="30" t="s">
        <v>185</v>
      </c>
    </row>
    <row r="10" spans="1:37" ht="18.75">
      <c r="B10" s="1" t="s">
        <v>12</v>
      </c>
      <c r="C10" s="2" t="s">
        <v>13</v>
      </c>
      <c r="R10" s="30" t="s">
        <v>185</v>
      </c>
    </row>
    <row r="11" spans="1:37" ht="18.75">
      <c r="B11" s="1" t="s">
        <v>14</v>
      </c>
      <c r="C11" s="2" t="s">
        <v>15</v>
      </c>
      <c r="R11" s="30" t="s">
        <v>185</v>
      </c>
    </row>
    <row r="12" spans="1:37" ht="18.75">
      <c r="B12" s="1" t="s">
        <v>16</v>
      </c>
      <c r="C12" s="2" t="s">
        <v>17</v>
      </c>
      <c r="R12" s="30" t="s">
        <v>185</v>
      </c>
    </row>
    <row r="13" spans="1:37" ht="18.75">
      <c r="A13" s="17"/>
      <c r="B13" s="1" t="s">
        <v>18</v>
      </c>
      <c r="C13" s="2" t="s">
        <v>19</v>
      </c>
      <c r="R13" s="30" t="s">
        <v>185</v>
      </c>
    </row>
    <row r="14" spans="1:37" ht="18.75">
      <c r="B14" s="1"/>
      <c r="C14" s="2"/>
      <c r="R14" s="30" t="s">
        <v>185</v>
      </c>
    </row>
    <row r="15" spans="1:37" s="7" customFormat="1" ht="21">
      <c r="A15"/>
      <c r="C15" s="18" t="s">
        <v>20</v>
      </c>
      <c r="Q15"/>
    </row>
    <row r="16" spans="1:37" s="9" customFormat="1" ht="18.75">
      <c r="B16" s="13" t="s">
        <v>21</v>
      </c>
      <c r="C16" s="14" t="s">
        <v>22</v>
      </c>
      <c r="R16" s="30" t="s">
        <v>186</v>
      </c>
    </row>
    <row r="17" spans="2:18" ht="18.75">
      <c r="B17" s="1" t="s">
        <v>23</v>
      </c>
      <c r="C17" s="2" t="s">
        <v>24</v>
      </c>
      <c r="R17" s="30" t="s">
        <v>186</v>
      </c>
    </row>
    <row r="18" spans="2:18" ht="18.75">
      <c r="B18" s="1" t="s">
        <v>25</v>
      </c>
      <c r="C18" s="2" t="s">
        <v>26</v>
      </c>
      <c r="R18" s="30" t="s">
        <v>186</v>
      </c>
    </row>
    <row r="19" spans="2:18" ht="18.75">
      <c r="B19" s="1" t="s">
        <v>27</v>
      </c>
      <c r="C19" s="2" t="s">
        <v>28</v>
      </c>
      <c r="R19" t="s">
        <v>186</v>
      </c>
    </row>
    <row r="20" spans="2:18" ht="18.75">
      <c r="B20" s="1" t="s">
        <v>29</v>
      </c>
      <c r="C20" s="2" t="s">
        <v>30</v>
      </c>
      <c r="R20" t="s">
        <v>186</v>
      </c>
    </row>
    <row r="21" spans="2:18" ht="18.75">
      <c r="B21" s="1" t="s">
        <v>31</v>
      </c>
      <c r="C21" s="2" t="s">
        <v>32</v>
      </c>
      <c r="R21" t="s">
        <v>186</v>
      </c>
    </row>
    <row r="22" spans="2:18" ht="18.75">
      <c r="B22" s="1" t="s">
        <v>33</v>
      </c>
      <c r="C22" s="2" t="s">
        <v>34</v>
      </c>
      <c r="R22" t="s">
        <v>186</v>
      </c>
    </row>
    <row r="24" spans="2:18" ht="21">
      <c r="C24" s="19" t="s">
        <v>35</v>
      </c>
    </row>
    <row r="25" spans="2:18" s="9" customFormat="1" ht="18.75">
      <c r="B25" s="13" t="s">
        <v>36</v>
      </c>
      <c r="C25" s="14" t="s">
        <v>37</v>
      </c>
      <c r="R25" s="32" t="s">
        <v>185</v>
      </c>
    </row>
    <row r="26" spans="2:18" ht="18.75">
      <c r="B26" s="1" t="s">
        <v>38</v>
      </c>
      <c r="C26" s="2" t="s">
        <v>39</v>
      </c>
      <c r="R26" t="s">
        <v>187</v>
      </c>
    </row>
    <row r="27" spans="2:18" ht="18.75">
      <c r="B27" s="1" t="s">
        <v>40</v>
      </c>
      <c r="C27" s="2" t="s">
        <v>41</v>
      </c>
      <c r="R27" s="30" t="s">
        <v>188</v>
      </c>
    </row>
    <row r="28" spans="2:18" ht="18.75">
      <c r="B28" s="1" t="s">
        <v>42</v>
      </c>
      <c r="C28" s="2" t="s">
        <v>43</v>
      </c>
      <c r="R28" s="30" t="s">
        <v>189</v>
      </c>
    </row>
    <row r="29" spans="2:18" ht="18.75">
      <c r="B29" s="1" t="s">
        <v>44</v>
      </c>
      <c r="C29" s="2" t="s">
        <v>45</v>
      </c>
      <c r="R29" s="30" t="s">
        <v>190</v>
      </c>
    </row>
    <row r="30" spans="2:18" ht="18.75">
      <c r="B30" s="1" t="s">
        <v>46</v>
      </c>
      <c r="C30" s="2" t="s">
        <v>47</v>
      </c>
      <c r="R30" s="33" t="s">
        <v>191</v>
      </c>
    </row>
    <row r="31" spans="2:18" ht="18.75">
      <c r="B31" s="1" t="s">
        <v>48</v>
      </c>
      <c r="C31" s="2" t="s">
        <v>49</v>
      </c>
      <c r="R31" s="30" t="s">
        <v>185</v>
      </c>
    </row>
    <row r="32" spans="2:18" ht="18.75">
      <c r="B32" s="1" t="s">
        <v>50</v>
      </c>
      <c r="C32" s="2" t="s">
        <v>51</v>
      </c>
      <c r="R32" t="s">
        <v>186</v>
      </c>
    </row>
    <row r="33" spans="1:29" ht="18.75">
      <c r="B33" s="1" t="s">
        <v>52</v>
      </c>
      <c r="C33" s="2" t="s">
        <v>53</v>
      </c>
      <c r="Q33" s="31"/>
      <c r="R33" t="s">
        <v>186</v>
      </c>
    </row>
    <row r="34" spans="1:29" ht="18.75">
      <c r="B34" s="1" t="s">
        <v>54</v>
      </c>
      <c r="C34" s="2" t="s">
        <v>55</v>
      </c>
      <c r="R34" t="s">
        <v>186</v>
      </c>
    </row>
    <row r="35" spans="1:29" ht="18.75">
      <c r="B35" s="1" t="s">
        <v>56</v>
      </c>
      <c r="C35" s="2" t="s">
        <v>57</v>
      </c>
      <c r="R35" s="30" t="s">
        <v>185</v>
      </c>
    </row>
    <row r="36" spans="1:29" ht="18.75">
      <c r="B36" s="1" t="s">
        <v>58</v>
      </c>
      <c r="C36" s="2" t="s">
        <v>59</v>
      </c>
      <c r="R36" t="s">
        <v>186</v>
      </c>
    </row>
    <row r="37" spans="1:29" ht="18.75">
      <c r="B37" s="1" t="s">
        <v>60</v>
      </c>
      <c r="C37" s="2" t="s">
        <v>61</v>
      </c>
      <c r="R37" t="s">
        <v>186</v>
      </c>
    </row>
    <row r="38" spans="1:29" ht="18.75">
      <c r="B38" s="1" t="s">
        <v>62</v>
      </c>
      <c r="C38" s="2" t="s">
        <v>63</v>
      </c>
      <c r="R38" t="s">
        <v>186</v>
      </c>
    </row>
    <row r="39" spans="1:29" ht="18.75">
      <c r="B39" s="1" t="s">
        <v>64</v>
      </c>
      <c r="C39" s="2" t="s">
        <v>65</v>
      </c>
      <c r="R39" s="30" t="s">
        <v>186</v>
      </c>
    </row>
    <row r="40" spans="1:29" ht="18.75">
      <c r="B40" s="1"/>
      <c r="C40" s="2"/>
    </row>
    <row r="41" spans="1:29" s="7" customFormat="1" ht="21">
      <c r="C41" s="18" t="s">
        <v>66</v>
      </c>
    </row>
    <row r="42" spans="1:29" ht="18.75">
      <c r="B42" s="1" t="s">
        <v>67</v>
      </c>
      <c r="C42" s="2" t="s">
        <v>68</v>
      </c>
      <c r="R42" s="30" t="s">
        <v>185</v>
      </c>
    </row>
    <row r="43" spans="1:29" ht="18.75">
      <c r="B43" s="1" t="s">
        <v>69</v>
      </c>
      <c r="C43" s="2" t="s">
        <v>70</v>
      </c>
      <c r="R43" s="30" t="s">
        <v>185</v>
      </c>
    </row>
    <row r="44" spans="1:29" ht="18.75">
      <c r="B44" s="1" t="s">
        <v>71</v>
      </c>
      <c r="C44" s="2" t="s">
        <v>72</v>
      </c>
      <c r="R44" s="30" t="s">
        <v>192</v>
      </c>
    </row>
    <row r="45" spans="1:29" ht="18.75">
      <c r="B45" s="1" t="s">
        <v>73</v>
      </c>
      <c r="C45" s="2" t="s">
        <v>74</v>
      </c>
      <c r="R45" s="30" t="s">
        <v>185</v>
      </c>
    </row>
    <row r="46" spans="1:29" ht="18.75">
      <c r="B46" s="1" t="s">
        <v>75</v>
      </c>
      <c r="C46" s="2" t="s">
        <v>76</v>
      </c>
      <c r="R46" t="s">
        <v>193</v>
      </c>
      <c r="AC46" s="28"/>
    </row>
    <row r="47" spans="1:29" ht="18.75">
      <c r="A47" s="34"/>
      <c r="B47" s="1" t="s">
        <v>77</v>
      </c>
      <c r="C47" s="2" t="s">
        <v>78</v>
      </c>
      <c r="R47" s="30" t="s">
        <v>185</v>
      </c>
    </row>
    <row r="48" spans="1:29" ht="18.75">
      <c r="B48" s="1" t="s">
        <v>79</v>
      </c>
      <c r="C48" s="2" t="s">
        <v>80</v>
      </c>
      <c r="R48" t="s">
        <v>194</v>
      </c>
    </row>
    <row r="49" spans="1:18" ht="18.75">
      <c r="B49" s="1" t="s">
        <v>81</v>
      </c>
      <c r="C49" s="2" t="s">
        <v>82</v>
      </c>
      <c r="R49" t="s">
        <v>195</v>
      </c>
    </row>
    <row r="50" spans="1:18" ht="18.75">
      <c r="B50" s="1" t="s">
        <v>83</v>
      </c>
      <c r="C50" s="2" t="s">
        <v>84</v>
      </c>
      <c r="R50" t="s">
        <v>196</v>
      </c>
    </row>
    <row r="51" spans="1:18" ht="18.75">
      <c r="B51" s="1" t="s">
        <v>85</v>
      </c>
      <c r="C51" s="2" t="s">
        <v>86</v>
      </c>
      <c r="R51" s="30" t="s">
        <v>185</v>
      </c>
    </row>
    <row r="52" spans="1:18" ht="18.75">
      <c r="A52" s="34"/>
      <c r="B52" s="1" t="s">
        <v>87</v>
      </c>
      <c r="C52" s="2" t="s">
        <v>88</v>
      </c>
      <c r="R52" s="30" t="s">
        <v>185</v>
      </c>
    </row>
    <row r="53" spans="1:18" ht="18.75">
      <c r="B53" s="1" t="s">
        <v>89</v>
      </c>
      <c r="C53" s="2" t="s">
        <v>90</v>
      </c>
      <c r="R53" s="30" t="s">
        <v>185</v>
      </c>
    </row>
    <row r="54" spans="1:18" ht="18.75">
      <c r="B54" s="1" t="s">
        <v>91</v>
      </c>
      <c r="C54" s="2" t="s">
        <v>92</v>
      </c>
      <c r="R54" s="30" t="s">
        <v>185</v>
      </c>
    </row>
    <row r="55" spans="1:18" ht="18.75">
      <c r="B55" s="1" t="s">
        <v>93</v>
      </c>
      <c r="C55" s="2" t="s">
        <v>94</v>
      </c>
      <c r="R55" s="30" t="s">
        <v>185</v>
      </c>
    </row>
    <row r="56" spans="1:18" ht="18.75">
      <c r="B56" s="1" t="s">
        <v>95</v>
      </c>
      <c r="C56" s="2" t="s">
        <v>96</v>
      </c>
      <c r="R56" s="30" t="s">
        <v>185</v>
      </c>
    </row>
    <row r="57" spans="1:18" ht="18.75">
      <c r="B57" s="1" t="s">
        <v>97</v>
      </c>
      <c r="C57" s="2" t="s">
        <v>98</v>
      </c>
      <c r="R57" s="30" t="s">
        <v>185</v>
      </c>
    </row>
    <row r="58" spans="1:18" ht="18.75">
      <c r="B58" s="1" t="s">
        <v>99</v>
      </c>
      <c r="C58" s="2" t="s">
        <v>100</v>
      </c>
      <c r="R58" t="s">
        <v>197</v>
      </c>
    </row>
    <row r="59" spans="1:18" ht="18.75">
      <c r="B59" s="1" t="s">
        <v>101</v>
      </c>
      <c r="C59" s="2" t="s">
        <v>102</v>
      </c>
      <c r="R59" t="s">
        <v>198</v>
      </c>
    </row>
    <row r="60" spans="1:18" ht="18.75">
      <c r="B60" s="1" t="s">
        <v>103</v>
      </c>
      <c r="C60" s="2" t="s">
        <v>104</v>
      </c>
      <c r="R60" t="s">
        <v>199</v>
      </c>
    </row>
    <row r="64" spans="1:18" s="7" customFormat="1" ht="21">
      <c r="C64" s="18" t="s">
        <v>105</v>
      </c>
    </row>
    <row r="65" spans="1:18" ht="18.75">
      <c r="A65" s="9"/>
      <c r="B65" s="150" t="s">
        <v>106</v>
      </c>
      <c r="C65" s="74" t="s">
        <v>107</v>
      </c>
      <c r="D65" s="40"/>
      <c r="E65" s="40"/>
      <c r="F65" s="40"/>
      <c r="G65" s="40"/>
      <c r="H65" s="40"/>
      <c r="I65" s="40"/>
      <c r="J65" s="40"/>
      <c r="K65" s="40"/>
      <c r="R65" s="30" t="s">
        <v>185</v>
      </c>
    </row>
    <row r="66" spans="1:18" ht="18.75">
      <c r="B66" s="41" t="s">
        <v>108</v>
      </c>
      <c r="C66" s="74" t="s">
        <v>109</v>
      </c>
      <c r="D66" s="40"/>
      <c r="E66" s="40"/>
      <c r="F66" s="40"/>
      <c r="G66" s="40"/>
      <c r="H66" s="40"/>
      <c r="I66" s="40"/>
      <c r="J66" s="40"/>
      <c r="K66" s="40"/>
      <c r="R66" s="30" t="s">
        <v>184</v>
      </c>
    </row>
    <row r="67" spans="1:18" ht="18.75">
      <c r="B67" s="41" t="s">
        <v>110</v>
      </c>
      <c r="C67" s="75" t="s">
        <v>111</v>
      </c>
      <c r="D67" s="40"/>
      <c r="E67" s="40"/>
      <c r="F67" s="40"/>
      <c r="G67" s="40"/>
      <c r="H67" s="40"/>
      <c r="I67" s="40"/>
      <c r="J67" s="40"/>
      <c r="K67" s="40"/>
      <c r="R67" s="30" t="s">
        <v>184</v>
      </c>
    </row>
    <row r="68" spans="1:18" ht="18.75">
      <c r="B68" s="41" t="s">
        <v>112</v>
      </c>
      <c r="C68" s="39" t="s">
        <v>113</v>
      </c>
      <c r="D68" s="40"/>
      <c r="E68" s="40"/>
      <c r="F68" s="40"/>
      <c r="G68" s="40"/>
      <c r="H68" s="40"/>
      <c r="I68" s="40"/>
      <c r="J68" s="40"/>
      <c r="K68" s="40"/>
      <c r="R68" s="30" t="s">
        <v>185</v>
      </c>
    </row>
    <row r="69" spans="1:18" ht="18.75">
      <c r="B69" s="41" t="s">
        <v>114</v>
      </c>
      <c r="C69" s="74" t="s">
        <v>115</v>
      </c>
      <c r="D69" s="40"/>
      <c r="E69" s="40"/>
      <c r="F69" s="40"/>
      <c r="G69" s="40"/>
      <c r="H69" s="40"/>
      <c r="I69" s="40"/>
      <c r="J69" s="40"/>
      <c r="K69" s="40"/>
      <c r="R69" s="30" t="s">
        <v>185</v>
      </c>
    </row>
    <row r="70" spans="1:18" ht="18.75">
      <c r="B70" s="153" t="s">
        <v>116</v>
      </c>
      <c r="C70" s="74" t="s">
        <v>117</v>
      </c>
      <c r="D70" s="76"/>
      <c r="E70" s="40"/>
      <c r="F70" s="40"/>
      <c r="G70" s="40"/>
      <c r="H70" s="40"/>
      <c r="I70" s="40"/>
      <c r="J70" s="40"/>
      <c r="K70" s="40"/>
      <c r="R70" s="30" t="s">
        <v>185</v>
      </c>
    </row>
    <row r="71" spans="1:18" ht="18.75">
      <c r="B71" s="41" t="s">
        <v>118</v>
      </c>
      <c r="C71" s="39" t="s">
        <v>119</v>
      </c>
      <c r="D71" s="40"/>
      <c r="E71" s="40"/>
      <c r="F71" s="40"/>
      <c r="G71" s="40"/>
      <c r="H71" s="40"/>
      <c r="I71" s="40"/>
      <c r="J71" s="40"/>
      <c r="K71" s="40"/>
      <c r="R71" s="30" t="s">
        <v>185</v>
      </c>
    </row>
    <row r="72" spans="1:18" ht="18.75">
      <c r="B72" s="41" t="s">
        <v>120</v>
      </c>
      <c r="C72" s="74" t="s">
        <v>121</v>
      </c>
      <c r="D72" s="40"/>
      <c r="E72" s="40"/>
      <c r="F72" s="40"/>
      <c r="G72" s="40"/>
      <c r="H72" s="40"/>
      <c r="I72" s="40"/>
      <c r="J72" s="40"/>
      <c r="K72" s="40"/>
      <c r="R72" s="30" t="s">
        <v>185</v>
      </c>
    </row>
    <row r="73" spans="1:18" ht="18.75">
      <c r="B73" s="41" t="s">
        <v>122</v>
      </c>
      <c r="C73" s="39" t="s">
        <v>123</v>
      </c>
      <c r="D73" s="40"/>
      <c r="E73" s="40"/>
      <c r="F73" s="40"/>
      <c r="G73" s="40"/>
      <c r="H73" s="40"/>
      <c r="I73" s="40"/>
      <c r="J73" s="40"/>
      <c r="K73" s="40"/>
      <c r="R73" s="30" t="s">
        <v>185</v>
      </c>
    </row>
    <row r="74" spans="1:18" ht="18.75">
      <c r="B74" s="41" t="s">
        <v>124</v>
      </c>
      <c r="C74" s="39" t="s">
        <v>125</v>
      </c>
      <c r="D74" s="40"/>
      <c r="E74" s="40"/>
      <c r="F74" s="40"/>
      <c r="G74" s="40"/>
      <c r="H74" s="40"/>
      <c r="I74" s="40"/>
      <c r="J74" s="40"/>
      <c r="K74" s="40"/>
      <c r="R74" s="30" t="s">
        <v>185</v>
      </c>
    </row>
    <row r="75" spans="1:18" ht="18.75">
      <c r="B75" s="41" t="s">
        <v>126</v>
      </c>
      <c r="C75" s="39" t="s">
        <v>127</v>
      </c>
      <c r="D75" s="40"/>
      <c r="E75" s="40"/>
      <c r="F75" s="40"/>
      <c r="G75" s="40"/>
      <c r="H75" s="40"/>
      <c r="I75" s="40"/>
      <c r="J75" s="40"/>
      <c r="K75" s="40"/>
      <c r="R75" s="30" t="s">
        <v>185</v>
      </c>
    </row>
    <row r="76" spans="1:18" ht="18.75">
      <c r="B76" s="41" t="s">
        <v>128</v>
      </c>
      <c r="C76" s="39" t="s">
        <v>129</v>
      </c>
      <c r="D76" s="40"/>
      <c r="E76" s="40"/>
      <c r="F76" s="40"/>
      <c r="G76" s="40"/>
      <c r="H76" s="40"/>
      <c r="I76" s="40"/>
      <c r="J76" s="40"/>
      <c r="K76" s="40"/>
      <c r="R76" s="30" t="s">
        <v>185</v>
      </c>
    </row>
    <row r="77" spans="1:18" ht="18.75">
      <c r="B77" s="41" t="s">
        <v>130</v>
      </c>
      <c r="C77" s="39" t="s">
        <v>131</v>
      </c>
      <c r="D77" s="40"/>
      <c r="E77" s="40"/>
      <c r="F77" s="40"/>
      <c r="G77" s="40"/>
      <c r="H77" s="40"/>
      <c r="I77" s="40"/>
      <c r="J77" s="40"/>
      <c r="K77" s="40"/>
      <c r="R77" s="30" t="s">
        <v>185</v>
      </c>
    </row>
    <row r="78" spans="1:18" ht="18.75">
      <c r="B78" s="41" t="s">
        <v>132</v>
      </c>
      <c r="C78" s="39" t="s">
        <v>133</v>
      </c>
      <c r="D78" s="40"/>
      <c r="E78" s="40"/>
      <c r="F78" s="40"/>
      <c r="G78" s="40"/>
      <c r="H78" s="40"/>
      <c r="I78" s="40"/>
      <c r="J78" s="40"/>
      <c r="K78" s="40"/>
      <c r="R78" s="30" t="s">
        <v>185</v>
      </c>
    </row>
    <row r="79" spans="1:18" ht="18.75">
      <c r="B79" s="41" t="s">
        <v>134</v>
      </c>
      <c r="C79" s="39" t="s">
        <v>135</v>
      </c>
      <c r="D79" s="40"/>
      <c r="E79" s="40"/>
      <c r="F79" s="40"/>
      <c r="G79" s="40"/>
      <c r="H79" s="40"/>
      <c r="I79" s="40"/>
      <c r="J79" s="40"/>
      <c r="K79" s="40"/>
      <c r="R79" s="30" t="s">
        <v>185</v>
      </c>
    </row>
    <row r="80" spans="1:18" ht="18.75">
      <c r="B80" s="41" t="s">
        <v>136</v>
      </c>
      <c r="C80" s="39" t="s">
        <v>137</v>
      </c>
      <c r="D80" s="40"/>
      <c r="E80" s="40"/>
      <c r="F80" s="40"/>
      <c r="G80" s="40"/>
      <c r="H80" s="40"/>
      <c r="I80" s="40"/>
      <c r="J80" s="40"/>
      <c r="K80" s="40"/>
      <c r="R80" t="s">
        <v>200</v>
      </c>
    </row>
    <row r="81" spans="2:18" ht="18.75">
      <c r="B81" s="41" t="s">
        <v>138</v>
      </c>
      <c r="C81" s="39" t="s">
        <v>139</v>
      </c>
      <c r="D81" s="40"/>
      <c r="E81" s="40"/>
      <c r="F81" s="40"/>
      <c r="G81" s="40"/>
      <c r="H81" s="40"/>
      <c r="I81" s="40"/>
      <c r="J81" s="40"/>
      <c r="K81" s="40"/>
      <c r="R81" s="30" t="s">
        <v>185</v>
      </c>
    </row>
    <row r="82" spans="2:18" ht="18.75">
      <c r="B82" s="41" t="s">
        <v>140</v>
      </c>
      <c r="C82" s="39" t="s">
        <v>141</v>
      </c>
      <c r="D82" s="40"/>
      <c r="E82" s="40"/>
      <c r="F82" s="40"/>
      <c r="G82" s="40"/>
      <c r="H82" s="40"/>
      <c r="I82" s="40"/>
      <c r="J82" s="40"/>
      <c r="K82" s="40"/>
      <c r="R82" s="30" t="s">
        <v>185</v>
      </c>
    </row>
    <row r="83" spans="2:18" ht="18.75">
      <c r="B83" s="41" t="s">
        <v>142</v>
      </c>
      <c r="C83" s="39" t="s">
        <v>143</v>
      </c>
      <c r="D83" s="40"/>
      <c r="E83" s="40"/>
      <c r="F83" s="40"/>
      <c r="G83" s="40"/>
      <c r="H83" s="40"/>
      <c r="I83" s="40"/>
      <c r="J83" s="40"/>
      <c r="K83" s="40"/>
      <c r="R83" s="30" t="s">
        <v>185</v>
      </c>
    </row>
    <row r="84" spans="2:18" ht="18.75">
      <c r="B84" s="41" t="s">
        <v>144</v>
      </c>
      <c r="C84" s="39" t="s">
        <v>145</v>
      </c>
      <c r="D84" s="40"/>
      <c r="E84" s="40"/>
      <c r="F84" s="40"/>
      <c r="G84" s="40"/>
      <c r="H84" s="40"/>
      <c r="I84" s="40"/>
      <c r="J84" s="40"/>
      <c r="K84" s="40"/>
      <c r="R84" s="30" t="s">
        <v>185</v>
      </c>
    </row>
    <row r="85" spans="2:18" ht="18.75">
      <c r="B85" s="41" t="s">
        <v>146</v>
      </c>
      <c r="C85" s="39" t="s">
        <v>147</v>
      </c>
      <c r="D85" s="40"/>
      <c r="E85" s="40"/>
      <c r="F85" s="40"/>
      <c r="G85" s="40"/>
      <c r="H85" s="40"/>
      <c r="I85" s="40"/>
      <c r="J85" s="40"/>
      <c r="K85" s="40"/>
      <c r="R85" s="30" t="s">
        <v>185</v>
      </c>
    </row>
    <row r="86" spans="2:18" ht="18.75">
      <c r="B86" s="41" t="s">
        <v>148</v>
      </c>
      <c r="C86" s="39" t="s">
        <v>149</v>
      </c>
      <c r="D86" s="40"/>
      <c r="E86" s="40"/>
      <c r="F86" s="40"/>
      <c r="G86" s="40"/>
      <c r="H86" s="40"/>
      <c r="I86" s="40"/>
      <c r="J86" s="40"/>
      <c r="K86" s="40"/>
      <c r="R86" t="s">
        <v>186</v>
      </c>
    </row>
    <row r="87" spans="2:18" ht="18.75">
      <c r="B87" s="41" t="s">
        <v>150</v>
      </c>
      <c r="C87" s="39" t="s">
        <v>151</v>
      </c>
      <c r="D87" s="40"/>
      <c r="E87" s="40"/>
      <c r="F87" s="40"/>
      <c r="G87" s="40"/>
      <c r="H87" s="40"/>
      <c r="I87" s="40"/>
      <c r="J87" s="40"/>
      <c r="K87" s="40"/>
      <c r="R87" s="30" t="s">
        <v>185</v>
      </c>
    </row>
    <row r="88" spans="2:18" ht="18.75">
      <c r="B88" s="41" t="s">
        <v>152</v>
      </c>
      <c r="C88" s="39" t="s">
        <v>153</v>
      </c>
      <c r="D88" s="40"/>
      <c r="E88" s="40"/>
      <c r="F88" s="40"/>
      <c r="G88" s="40"/>
      <c r="H88" s="40"/>
      <c r="I88" s="40"/>
      <c r="J88" s="40"/>
      <c r="K88" s="40"/>
      <c r="R88" s="30" t="s">
        <v>201</v>
      </c>
    </row>
    <row r="89" spans="2:18" ht="18.75">
      <c r="B89" s="41" t="s">
        <v>154</v>
      </c>
      <c r="C89" s="39" t="s">
        <v>155</v>
      </c>
      <c r="D89" s="40"/>
      <c r="E89" s="40"/>
      <c r="F89" s="40"/>
      <c r="G89" s="40"/>
      <c r="H89" s="40"/>
      <c r="I89" s="40"/>
      <c r="J89" s="40"/>
      <c r="K89" s="40"/>
      <c r="R89" s="30" t="s">
        <v>185</v>
      </c>
    </row>
    <row r="90" spans="2:18" ht="18.75">
      <c r="B90" s="41" t="s">
        <v>156</v>
      </c>
      <c r="C90" s="39" t="s">
        <v>157</v>
      </c>
      <c r="D90" s="40"/>
      <c r="E90" s="40"/>
      <c r="F90" s="40"/>
      <c r="G90" s="40"/>
      <c r="H90" s="40"/>
      <c r="I90" s="40"/>
      <c r="J90" s="40"/>
      <c r="K90" s="40"/>
      <c r="R90" s="30" t="s">
        <v>185</v>
      </c>
    </row>
    <row r="91" spans="2:18" ht="18.75">
      <c r="B91" s="41" t="s">
        <v>158</v>
      </c>
      <c r="C91" s="39" t="s">
        <v>159</v>
      </c>
      <c r="D91" s="40"/>
      <c r="E91" s="40"/>
      <c r="F91" s="40"/>
      <c r="G91" s="40"/>
      <c r="H91" s="40"/>
      <c r="I91" s="40"/>
      <c r="J91" s="40"/>
      <c r="K91" s="40"/>
      <c r="R91" s="30" t="s">
        <v>185</v>
      </c>
    </row>
    <row r="92" spans="2:18" ht="18.75">
      <c r="B92" s="41" t="s">
        <v>160</v>
      </c>
      <c r="C92" s="39" t="s">
        <v>161</v>
      </c>
      <c r="D92" s="40"/>
      <c r="E92" s="40"/>
      <c r="F92" s="40"/>
      <c r="G92" s="40"/>
      <c r="H92" s="40"/>
      <c r="I92" s="40"/>
      <c r="J92" s="40"/>
      <c r="K92" s="40"/>
      <c r="R92" s="30" t="s">
        <v>185</v>
      </c>
    </row>
    <row r="93" spans="2:18" ht="18.75">
      <c r="B93" s="151" t="s">
        <v>162</v>
      </c>
      <c r="C93" s="75" t="s">
        <v>163</v>
      </c>
      <c r="D93" s="40"/>
      <c r="E93" s="40"/>
      <c r="F93" s="40"/>
      <c r="G93" s="40"/>
      <c r="H93" s="40"/>
      <c r="I93" s="40"/>
      <c r="J93" s="40"/>
      <c r="K93" s="40"/>
      <c r="R93" s="30" t="s">
        <v>185</v>
      </c>
    </row>
    <row r="94" spans="2:18" ht="18.75">
      <c r="B94" s="41" t="s">
        <v>164</v>
      </c>
      <c r="C94" s="75" t="s">
        <v>165</v>
      </c>
      <c r="D94" s="40"/>
      <c r="E94" s="40"/>
      <c r="F94" s="40"/>
      <c r="G94" s="40"/>
      <c r="H94" s="40"/>
      <c r="I94" s="40"/>
      <c r="J94" s="40"/>
      <c r="K94" s="40"/>
      <c r="R94" s="30" t="s">
        <v>185</v>
      </c>
    </row>
    <row r="95" spans="2:18" ht="18.75">
      <c r="B95" s="41" t="s">
        <v>166</v>
      </c>
      <c r="C95" s="39" t="s">
        <v>167</v>
      </c>
      <c r="D95" s="40"/>
      <c r="E95" s="40"/>
      <c r="F95" s="40"/>
      <c r="G95" s="40"/>
      <c r="H95" s="40"/>
      <c r="I95" s="40"/>
      <c r="J95" s="40"/>
      <c r="K95" s="40"/>
      <c r="R95" s="30" t="s">
        <v>185</v>
      </c>
    </row>
    <row r="96" spans="2:18" ht="18.75">
      <c r="B96" s="41" t="s">
        <v>168</v>
      </c>
      <c r="C96" s="39" t="s">
        <v>169</v>
      </c>
      <c r="D96" s="40"/>
      <c r="E96" s="40"/>
      <c r="F96" s="40"/>
      <c r="G96" s="40"/>
      <c r="H96" s="40"/>
      <c r="I96" s="40"/>
      <c r="J96" s="40"/>
      <c r="K96" s="40"/>
      <c r="R96" t="s">
        <v>185</v>
      </c>
    </row>
    <row r="97" spans="2:31" ht="18.75">
      <c r="B97" s="41" t="s">
        <v>170</v>
      </c>
      <c r="C97" s="74" t="s">
        <v>171</v>
      </c>
      <c r="D97" s="40"/>
      <c r="E97" s="40"/>
      <c r="F97" s="40"/>
      <c r="G97" s="40"/>
      <c r="H97" s="40"/>
      <c r="I97" s="40"/>
      <c r="J97" s="40"/>
      <c r="K97" s="40"/>
      <c r="R97" t="s">
        <v>185</v>
      </c>
    </row>
    <row r="98" spans="2:31" ht="18.75">
      <c r="B98" s="41" t="s">
        <v>172</v>
      </c>
      <c r="C98" s="152" t="s">
        <v>173</v>
      </c>
      <c r="D98" s="40"/>
      <c r="E98" s="40"/>
      <c r="F98" s="40"/>
      <c r="G98" s="40"/>
      <c r="H98" s="40"/>
      <c r="I98" s="40"/>
      <c r="J98" s="40"/>
      <c r="K98" s="40"/>
      <c r="R98" t="s">
        <v>185</v>
      </c>
    </row>
    <row r="99" spans="2:31" ht="18.75">
      <c r="B99" s="41" t="s">
        <v>174</v>
      </c>
      <c r="C99" s="152" t="s">
        <v>175</v>
      </c>
      <c r="D99" s="40"/>
      <c r="E99" s="40"/>
      <c r="F99" s="40"/>
      <c r="G99" s="40"/>
      <c r="H99" s="40"/>
      <c r="I99" s="40"/>
      <c r="J99" s="40"/>
      <c r="K99" s="40"/>
      <c r="R99" t="s">
        <v>185</v>
      </c>
    </row>
    <row r="100" spans="2:31" ht="18.75">
      <c r="B100" s="41" t="s">
        <v>176</v>
      </c>
      <c r="C100" s="39" t="s">
        <v>177</v>
      </c>
      <c r="D100" s="40"/>
      <c r="E100" s="40"/>
      <c r="F100" s="40"/>
      <c r="G100" s="40"/>
      <c r="H100" s="40"/>
      <c r="I100" s="40"/>
      <c r="J100" s="40"/>
      <c r="K100" s="40"/>
      <c r="R100" t="s">
        <v>185</v>
      </c>
    </row>
    <row r="101" spans="2:31" ht="18.75">
      <c r="B101" s="41" t="s">
        <v>178</v>
      </c>
      <c r="C101" s="39" t="s">
        <v>179</v>
      </c>
      <c r="D101" s="40"/>
      <c r="E101" s="40"/>
      <c r="F101" s="40"/>
      <c r="G101" s="40"/>
      <c r="H101" s="40"/>
      <c r="I101" s="40"/>
      <c r="J101" s="40"/>
      <c r="K101" s="40"/>
      <c r="R101" t="s">
        <v>185</v>
      </c>
    </row>
    <row r="102" spans="2:31" ht="18.75">
      <c r="B102" s="41" t="s">
        <v>180</v>
      </c>
      <c r="C102" s="152" t="s">
        <v>181</v>
      </c>
      <c r="D102" s="40"/>
      <c r="E102" s="40"/>
      <c r="F102" s="40"/>
      <c r="G102" s="40"/>
      <c r="H102" s="40"/>
      <c r="I102" s="40"/>
      <c r="J102" s="40"/>
      <c r="K102" s="40"/>
      <c r="R102" t="s">
        <v>185</v>
      </c>
    </row>
    <row r="109" spans="2:31">
      <c r="G109" t="s">
        <v>202</v>
      </c>
      <c r="I109" t="s">
        <v>203</v>
      </c>
      <c r="K109" t="s">
        <v>204</v>
      </c>
      <c r="M109" t="s">
        <v>205</v>
      </c>
      <c r="O109" t="s">
        <v>206</v>
      </c>
      <c r="Q109" t="s">
        <v>207</v>
      </c>
      <c r="S109" t="s">
        <v>208</v>
      </c>
      <c r="U109" t="s">
        <v>209</v>
      </c>
      <c r="W109" t="s">
        <v>210</v>
      </c>
    </row>
    <row r="110" spans="2:31" ht="15.75">
      <c r="C110">
        <v>1</v>
      </c>
      <c r="E110" t="s">
        <v>211</v>
      </c>
      <c r="G110" s="40">
        <v>42</v>
      </c>
      <c r="H110" s="40"/>
      <c r="I110" s="40">
        <v>2647</v>
      </c>
      <c r="J110" s="40"/>
      <c r="K110" s="40">
        <v>413</v>
      </c>
      <c r="L110" s="135"/>
      <c r="M110" s="40">
        <v>1003</v>
      </c>
      <c r="N110" s="40"/>
      <c r="O110" s="40">
        <v>147</v>
      </c>
      <c r="P110" s="40"/>
      <c r="Q110" s="40">
        <v>755</v>
      </c>
      <c r="R110" s="40"/>
      <c r="S110" s="40">
        <v>55</v>
      </c>
      <c r="T110" s="40"/>
      <c r="U110" s="40">
        <v>13625</v>
      </c>
      <c r="V110" s="40"/>
      <c r="W110" s="40">
        <v>104</v>
      </c>
      <c r="Y110" s="125">
        <v>42</v>
      </c>
      <c r="Z110" s="137">
        <v>1</v>
      </c>
      <c r="AA110" s="125">
        <v>1439</v>
      </c>
      <c r="AB110" s="125">
        <v>33</v>
      </c>
      <c r="AC110" s="137">
        <v>1</v>
      </c>
      <c r="AD110" s="125">
        <v>90</v>
      </c>
      <c r="AE110" s="125">
        <v>0</v>
      </c>
    </row>
    <row r="111" spans="2:31" ht="15.75">
      <c r="C111">
        <v>1</v>
      </c>
      <c r="E111" t="s">
        <v>212</v>
      </c>
      <c r="G111" s="40">
        <v>6</v>
      </c>
      <c r="H111" s="40"/>
      <c r="I111" s="40">
        <v>30</v>
      </c>
      <c r="J111" s="40"/>
      <c r="K111" s="40">
        <v>11</v>
      </c>
      <c r="L111" s="40"/>
      <c r="M111" s="40">
        <v>87</v>
      </c>
      <c r="N111" s="40"/>
      <c r="O111" s="40">
        <v>1</v>
      </c>
      <c r="P111" s="40"/>
      <c r="Q111" s="40">
        <v>50</v>
      </c>
      <c r="R111" s="40"/>
      <c r="S111" s="40">
        <v>1</v>
      </c>
      <c r="T111" s="40"/>
      <c r="U111" s="40">
        <v>286</v>
      </c>
      <c r="V111" s="40"/>
      <c r="W111" s="40">
        <v>1</v>
      </c>
      <c r="X111" s="17"/>
      <c r="Y111" s="125">
        <v>55</v>
      </c>
      <c r="Z111" s="125">
        <v>1</v>
      </c>
      <c r="AA111" s="125">
        <v>1675</v>
      </c>
      <c r="AB111" s="125">
        <v>973</v>
      </c>
      <c r="AC111" s="125">
        <v>1</v>
      </c>
      <c r="AD111" s="125">
        <v>205</v>
      </c>
      <c r="AE111" s="125">
        <v>1</v>
      </c>
    </row>
    <row r="112" spans="2:31" ht="15.75">
      <c r="C112">
        <v>147</v>
      </c>
      <c r="E112" t="s">
        <v>213</v>
      </c>
      <c r="G112" s="40">
        <v>1439</v>
      </c>
      <c r="H112" s="40"/>
      <c r="I112" s="40">
        <v>2362</v>
      </c>
      <c r="J112" s="40"/>
      <c r="K112" s="40">
        <v>2247</v>
      </c>
      <c r="L112" s="136"/>
      <c r="M112" s="40">
        <v>2316</v>
      </c>
      <c r="N112" s="40"/>
      <c r="O112" s="40">
        <v>2370</v>
      </c>
      <c r="P112" s="40"/>
      <c r="Q112" s="40">
        <v>3145</v>
      </c>
      <c r="R112" s="40"/>
      <c r="S112" s="40">
        <v>2188</v>
      </c>
      <c r="T112" s="136"/>
      <c r="U112" s="136">
        <v>4606</v>
      </c>
      <c r="V112" s="40"/>
      <c r="W112" s="40">
        <v>1675</v>
      </c>
      <c r="Y112" s="141">
        <v>79.5</v>
      </c>
      <c r="Z112" s="125">
        <v>1</v>
      </c>
      <c r="AA112" s="131">
        <v>1931.5</v>
      </c>
      <c r="AB112" s="141">
        <v>5498.5</v>
      </c>
      <c r="AC112" s="125">
        <v>1</v>
      </c>
      <c r="AD112" s="141">
        <v>472</v>
      </c>
      <c r="AE112" s="141">
        <v>6</v>
      </c>
    </row>
    <row r="113" spans="3:31" ht="15.75">
      <c r="C113">
        <v>962</v>
      </c>
      <c r="E113" t="s">
        <v>214</v>
      </c>
      <c r="G113" s="40">
        <v>22517</v>
      </c>
      <c r="H113" s="40"/>
      <c r="I113" s="40">
        <v>440180</v>
      </c>
      <c r="J113" s="40"/>
      <c r="K113" s="40">
        <v>10024</v>
      </c>
      <c r="L113" s="136"/>
      <c r="M113" s="40">
        <v>26131</v>
      </c>
      <c r="N113" s="40"/>
      <c r="O113" s="40">
        <v>31489</v>
      </c>
      <c r="P113" s="40"/>
      <c r="Q113" s="40">
        <v>76430</v>
      </c>
      <c r="R113" s="40"/>
      <c r="S113" s="40">
        <v>33</v>
      </c>
      <c r="T113" s="40"/>
      <c r="U113" s="40">
        <v>986679</v>
      </c>
      <c r="V113" s="40"/>
      <c r="W113" s="40">
        <v>973</v>
      </c>
      <c r="Y113" s="125">
        <v>104</v>
      </c>
      <c r="Z113" s="125">
        <v>6</v>
      </c>
      <c r="AA113" s="125">
        <v>2188</v>
      </c>
      <c r="AB113" s="125">
        <v>10024</v>
      </c>
      <c r="AC113" s="125">
        <v>1</v>
      </c>
      <c r="AD113" s="125">
        <v>739</v>
      </c>
      <c r="AE113" s="125">
        <v>11</v>
      </c>
    </row>
    <row r="114" spans="3:31" ht="15.75">
      <c r="C114">
        <v>1406</v>
      </c>
      <c r="E114" t="s">
        <v>215</v>
      </c>
      <c r="G114" s="40">
        <v>5</v>
      </c>
      <c r="H114" s="40"/>
      <c r="I114" s="40">
        <v>23</v>
      </c>
      <c r="J114" s="40"/>
      <c r="K114" s="40">
        <v>1</v>
      </c>
      <c r="L114" s="40"/>
      <c r="M114" s="40">
        <v>6</v>
      </c>
      <c r="N114" s="40"/>
      <c r="O114" s="40">
        <v>1</v>
      </c>
      <c r="P114" s="40"/>
      <c r="Q114" s="40">
        <v>14</v>
      </c>
      <c r="R114" s="40"/>
      <c r="S114" s="40">
        <v>1</v>
      </c>
      <c r="T114" s="40"/>
      <c r="U114" s="40">
        <v>24</v>
      </c>
      <c r="V114" s="40"/>
      <c r="W114" s="40">
        <v>1</v>
      </c>
      <c r="X114" s="133"/>
      <c r="Y114" s="125">
        <v>147</v>
      </c>
      <c r="Z114" s="137">
        <v>11</v>
      </c>
      <c r="AA114" s="125">
        <v>2247</v>
      </c>
      <c r="AB114" s="125">
        <v>22517</v>
      </c>
      <c r="AC114" s="137">
        <v>5</v>
      </c>
      <c r="AD114" s="125">
        <v>962</v>
      </c>
      <c r="AE114" s="139">
        <v>19</v>
      </c>
    </row>
    <row r="115" spans="3:31" ht="15.75">
      <c r="C115">
        <v>2370</v>
      </c>
      <c r="E115" t="s">
        <v>216</v>
      </c>
      <c r="G115" s="40">
        <v>205</v>
      </c>
      <c r="H115" s="40"/>
      <c r="I115" s="40">
        <v>8941</v>
      </c>
      <c r="J115" s="40"/>
      <c r="K115" s="40">
        <v>2348</v>
      </c>
      <c r="L115" s="40"/>
      <c r="M115" s="40">
        <v>5130</v>
      </c>
      <c r="N115" s="40"/>
      <c r="O115" s="40">
        <v>962</v>
      </c>
      <c r="P115" s="40"/>
      <c r="Q115" s="40">
        <v>6468</v>
      </c>
      <c r="R115" s="40"/>
      <c r="S115" s="40">
        <v>90</v>
      </c>
      <c r="T115" s="40"/>
      <c r="U115" s="40">
        <v>32668</v>
      </c>
      <c r="V115" s="40"/>
      <c r="W115" s="40">
        <v>739</v>
      </c>
      <c r="Y115" s="137">
        <v>413</v>
      </c>
      <c r="Z115" s="125">
        <v>30</v>
      </c>
      <c r="AA115" s="137">
        <v>2316</v>
      </c>
      <c r="AB115" s="137">
        <v>26131</v>
      </c>
      <c r="AC115" s="125">
        <v>6</v>
      </c>
      <c r="AD115" s="137">
        <v>2348</v>
      </c>
      <c r="AE115" s="137">
        <v>286</v>
      </c>
    </row>
    <row r="116" spans="3:31" ht="15.75">
      <c r="C116">
        <v>31489</v>
      </c>
      <c r="E116" t="s">
        <v>217</v>
      </c>
      <c r="G116" s="40">
        <v>1037</v>
      </c>
      <c r="H116" s="40"/>
      <c r="I116" s="40">
        <v>1</v>
      </c>
      <c r="J116" s="40"/>
      <c r="K116" s="40">
        <v>650</v>
      </c>
      <c r="L116" s="40"/>
      <c r="M116" s="136">
        <v>19</v>
      </c>
      <c r="N116" s="40"/>
      <c r="O116" s="40">
        <v>1406</v>
      </c>
      <c r="P116" s="40"/>
      <c r="Q116" s="40">
        <v>11</v>
      </c>
      <c r="R116" s="40"/>
      <c r="S116" s="40">
        <v>2188</v>
      </c>
      <c r="T116" s="40"/>
      <c r="U116" s="40">
        <v>0</v>
      </c>
      <c r="V116" s="40"/>
      <c r="W116" s="40">
        <v>286</v>
      </c>
      <c r="Y116" s="125">
        <v>755</v>
      </c>
      <c r="Z116" s="125">
        <v>50</v>
      </c>
      <c r="AA116" s="125">
        <v>2362</v>
      </c>
      <c r="AB116" s="125">
        <v>31489</v>
      </c>
      <c r="AC116" s="125">
        <v>14</v>
      </c>
      <c r="AD116" s="125">
        <v>5130</v>
      </c>
      <c r="AE116" s="125">
        <v>650</v>
      </c>
    </row>
    <row r="117" spans="3:31" ht="15.75">
      <c r="R117" s="132"/>
      <c r="S117" s="133"/>
      <c r="Y117" s="125">
        <v>1003</v>
      </c>
      <c r="Z117" s="141">
        <v>67.5</v>
      </c>
      <c r="AA117" s="125">
        <v>2370</v>
      </c>
      <c r="AB117" s="125">
        <v>76430</v>
      </c>
      <c r="AC117" s="141">
        <v>18.5</v>
      </c>
      <c r="AD117" s="125">
        <v>6468</v>
      </c>
      <c r="AE117" s="125">
        <v>1037</v>
      </c>
    </row>
    <row r="118" spans="3:31" ht="15.75">
      <c r="T118" s="133"/>
      <c r="U118" s="134"/>
      <c r="V118" s="133"/>
      <c r="W118" s="133"/>
      <c r="X118" s="133"/>
      <c r="Y118" s="141">
        <v>1825</v>
      </c>
      <c r="Z118" s="125">
        <v>87</v>
      </c>
      <c r="AA118" s="141">
        <v>2757.5</v>
      </c>
      <c r="AB118" s="141">
        <v>258305</v>
      </c>
      <c r="AC118" s="125">
        <v>23</v>
      </c>
      <c r="AD118" s="141">
        <v>7704.5</v>
      </c>
      <c r="AE118" s="141">
        <v>1221.5</v>
      </c>
    </row>
    <row r="119" spans="3:31" ht="15.75">
      <c r="Y119" s="125">
        <v>2647</v>
      </c>
      <c r="Z119" s="125">
        <v>286</v>
      </c>
      <c r="AA119" s="125">
        <v>3145</v>
      </c>
      <c r="AB119" s="125">
        <v>440180</v>
      </c>
      <c r="AC119" s="125">
        <v>24</v>
      </c>
      <c r="AD119" s="125">
        <v>8941</v>
      </c>
      <c r="AE119" s="125">
        <v>1406</v>
      </c>
    </row>
    <row r="120" spans="3:31" ht="15.75">
      <c r="Y120" s="125">
        <v>13625</v>
      </c>
      <c r="Z120" s="125"/>
      <c r="AA120" s="139">
        <v>4606</v>
      </c>
      <c r="AB120" s="125">
        <v>986679</v>
      </c>
      <c r="AC120" s="125"/>
      <c r="AD120" s="125">
        <v>32668</v>
      </c>
      <c r="AE120" s="125">
        <v>2188</v>
      </c>
    </row>
    <row r="121" spans="3:31" ht="15.75">
      <c r="Y121" s="125"/>
      <c r="Z121" s="125"/>
      <c r="AA121" s="125"/>
      <c r="AB121" s="125"/>
      <c r="AC121" s="125"/>
      <c r="AD121" s="125"/>
      <c r="AE121" s="125"/>
    </row>
    <row r="122" spans="3:31" ht="15.75">
      <c r="Y122" s="125"/>
      <c r="Z122" s="125"/>
      <c r="AA122" s="125"/>
      <c r="AB122" s="125"/>
      <c r="AC122" s="125"/>
      <c r="AD122" s="125"/>
      <c r="AE122" s="125"/>
    </row>
    <row r="123" spans="3:31" ht="15.75">
      <c r="Y123" s="138"/>
      <c r="Z123" s="125"/>
      <c r="AA123" s="139"/>
      <c r="AB123" s="139"/>
      <c r="AC123" s="125"/>
      <c r="AD123" s="125"/>
      <c r="AE123" s="125"/>
    </row>
    <row r="124" spans="3:31" ht="15.75">
      <c r="Y124" s="125"/>
      <c r="Z124" s="125"/>
      <c r="AA124" s="125"/>
      <c r="AB124" s="125"/>
      <c r="AC124" s="125"/>
      <c r="AD124" s="125"/>
      <c r="AE124" s="125"/>
    </row>
    <row r="125" spans="3:31" ht="15.75">
      <c r="Y125" s="125"/>
      <c r="Z125" s="125"/>
      <c r="AA125" s="125"/>
      <c r="AB125" s="125"/>
      <c r="AC125" s="125"/>
      <c r="AD125" s="125"/>
      <c r="AE125" s="125"/>
    </row>
    <row r="126" spans="3:31" ht="15.75">
      <c r="Y126" s="125"/>
      <c r="Z126" s="125"/>
      <c r="AA126" s="125"/>
      <c r="AB126" s="125"/>
      <c r="AC126" s="125"/>
      <c r="AD126" s="125"/>
      <c r="AE126" s="125"/>
    </row>
    <row r="127" spans="3:31" ht="15.75">
      <c r="Y127" s="125"/>
      <c r="Z127" s="125"/>
      <c r="AA127" s="139"/>
      <c r="AB127" s="125"/>
      <c r="AC127" s="125"/>
      <c r="AD127" s="125"/>
      <c r="AE127" s="125"/>
    </row>
    <row r="128" spans="3:31" ht="15.75">
      <c r="Y128" s="125"/>
      <c r="Z128" s="140"/>
      <c r="AA128" s="125"/>
      <c r="AB128" s="125"/>
      <c r="AC128" s="140"/>
      <c r="AD128" s="125"/>
      <c r="AE128" s="125"/>
    </row>
    <row r="129" spans="25:31" ht="15.75">
      <c r="Y129" s="140"/>
      <c r="Z129" s="141"/>
      <c r="AA129" s="140"/>
      <c r="AB129" s="140"/>
      <c r="AC129" s="141"/>
      <c r="AD129" s="140"/>
      <c r="AE129" s="140"/>
    </row>
  </sheetData>
  <sortState xmlns:xlrd2="http://schemas.microsoft.com/office/spreadsheetml/2017/richdata2" ref="AE110:AE129">
    <sortCondition ref="AE110:AE129"/>
  </sortState>
  <phoneticPr fontId="4" type="noConversion"/>
  <pageMargins left="0.7" right="0.7" top="0.78740157499999996" bottom="0.78740157499999996"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9F72D-25C3-4FEE-9B8D-9A00BB1DB799}">
  <dimension ref="A1:AT134"/>
  <sheetViews>
    <sheetView topLeftCell="A86" zoomScaleNormal="100" workbookViewId="0">
      <selection activeCell="A108" sqref="A108:XFD108"/>
    </sheetView>
  </sheetViews>
  <sheetFormatPr baseColWidth="10" defaultColWidth="11.42578125" defaultRowHeight="15"/>
  <cols>
    <col min="1" max="1" width="35.42578125" bestFit="1" customWidth="1"/>
    <col min="2" max="2" width="34.42578125" bestFit="1" customWidth="1"/>
    <col min="3" max="3" width="11.42578125" style="77"/>
    <col min="4" max="4" width="28.28515625" style="84" bestFit="1" customWidth="1"/>
    <col min="5" max="5" width="28.28515625" style="93" bestFit="1" customWidth="1"/>
    <col min="6" max="6" width="21.140625" style="86" bestFit="1" customWidth="1"/>
    <col min="7" max="7" width="18.7109375" style="84" bestFit="1" customWidth="1"/>
    <col min="8" max="8" width="23.85546875" style="93" bestFit="1" customWidth="1"/>
    <col min="9" max="9" width="23.140625" style="92" customWidth="1"/>
    <col min="10" max="10" width="23.140625" style="93" customWidth="1"/>
    <col min="11" max="11" width="225.5703125" style="93" hidden="1" customWidth="1"/>
    <col min="12" max="12" width="40.7109375" style="93" bestFit="1" customWidth="1"/>
    <col min="13" max="13" width="34" bestFit="1" customWidth="1"/>
    <col min="14" max="14" width="11.42578125" style="77"/>
    <col min="15" max="15" width="23.140625" bestFit="1" customWidth="1"/>
    <col min="16" max="16" width="28.28515625" bestFit="1" customWidth="1"/>
    <col min="17" max="17" width="21.140625" bestFit="1" customWidth="1"/>
    <col min="18" max="18" width="18.7109375" bestFit="1" customWidth="1"/>
    <col min="19" max="19" width="23.85546875" bestFit="1" customWidth="1"/>
    <col min="20" max="20" width="35.42578125" bestFit="1" customWidth="1"/>
    <col min="21" max="21" width="36.85546875" bestFit="1" customWidth="1"/>
    <col min="22" max="22" width="35.42578125" bestFit="1" customWidth="1"/>
    <col min="23" max="23" width="11.42578125" style="77"/>
    <col min="24" max="24" width="23.140625" bestFit="1" customWidth="1"/>
    <col min="25" max="25" width="28.28515625" bestFit="1" customWidth="1"/>
    <col min="26" max="26" width="21.140625" bestFit="1" customWidth="1"/>
    <col min="27" max="27" width="18.7109375" bestFit="1" customWidth="1"/>
    <col min="28" max="28" width="23.85546875" bestFit="1" customWidth="1"/>
    <col min="29" max="29" width="34" bestFit="1" customWidth="1"/>
    <col min="30" max="30" width="41.7109375" bestFit="1" customWidth="1"/>
    <col min="31" max="31" width="35.42578125" bestFit="1" customWidth="1"/>
    <col min="32" max="32" width="11.42578125" style="77"/>
    <col min="33" max="33" width="23.85546875" bestFit="1" customWidth="1"/>
    <col min="34" max="34" width="28.28515625" bestFit="1" customWidth="1"/>
    <col min="35" max="35" width="21.140625" bestFit="1" customWidth="1"/>
    <col min="36" max="36" width="18.7109375" bestFit="1" customWidth="1"/>
    <col min="37" max="37" width="23.85546875" bestFit="1" customWidth="1"/>
    <col min="39" max="39" width="41.7109375" bestFit="1" customWidth="1"/>
    <col min="40" max="40" width="28.28515625" bestFit="1" customWidth="1"/>
    <col min="41" max="41" width="11.42578125" style="77"/>
    <col min="42" max="42" width="23.140625" bestFit="1" customWidth="1"/>
    <col min="43" max="43" width="28.28515625" bestFit="1" customWidth="1"/>
    <col min="44" max="44" width="21.140625" bestFit="1" customWidth="1"/>
    <col min="45" max="45" width="18.7109375" bestFit="1" customWidth="1"/>
    <col min="46" max="46" width="23.85546875" bestFit="1" customWidth="1"/>
  </cols>
  <sheetData>
    <row r="1" spans="1:46" ht="36">
      <c r="A1" s="104" t="s">
        <v>726</v>
      </c>
      <c r="L1" s="104" t="s">
        <v>726</v>
      </c>
      <c r="O1" s="84"/>
      <c r="P1" s="93"/>
      <c r="Q1" s="86"/>
      <c r="R1" s="84"/>
      <c r="S1" s="93"/>
      <c r="T1" s="104"/>
      <c r="U1" s="104" t="s">
        <v>726</v>
      </c>
      <c r="X1" s="84"/>
      <c r="Y1" s="93"/>
      <c r="Z1" s="86"/>
      <c r="AA1" s="84"/>
      <c r="AB1" s="93"/>
      <c r="AD1" s="104" t="s">
        <v>726</v>
      </c>
      <c r="AG1" s="84"/>
      <c r="AH1" s="93"/>
      <c r="AI1" s="86"/>
      <c r="AJ1" s="84"/>
      <c r="AK1" s="93"/>
      <c r="AL1" s="66"/>
      <c r="AM1" s="104" t="s">
        <v>726</v>
      </c>
      <c r="AP1" s="84"/>
      <c r="AQ1" s="93"/>
      <c r="AR1" s="86"/>
      <c r="AS1" s="84"/>
      <c r="AT1" s="93"/>
    </row>
    <row r="2" spans="1:46" ht="28.5">
      <c r="A2" s="103" t="s">
        <v>418</v>
      </c>
      <c r="C2" s="52" t="s">
        <v>467</v>
      </c>
      <c r="D2" s="83" t="s">
        <v>468</v>
      </c>
      <c r="E2" s="94" t="s">
        <v>469</v>
      </c>
      <c r="F2" s="114" t="s">
        <v>470</v>
      </c>
      <c r="G2" s="83" t="s">
        <v>471</v>
      </c>
      <c r="H2" s="94" t="s">
        <v>472</v>
      </c>
      <c r="I2" s="97"/>
      <c r="J2" s="94"/>
      <c r="K2" s="94"/>
      <c r="L2" s="103" t="s">
        <v>394</v>
      </c>
      <c r="N2" s="52" t="s">
        <v>467</v>
      </c>
      <c r="O2" s="83" t="s">
        <v>468</v>
      </c>
      <c r="P2" s="94" t="s">
        <v>469</v>
      </c>
      <c r="Q2" s="114" t="s">
        <v>470</v>
      </c>
      <c r="R2" s="83" t="s">
        <v>471</v>
      </c>
      <c r="S2" s="94" t="s">
        <v>472</v>
      </c>
      <c r="T2" s="103"/>
      <c r="U2" s="103" t="s">
        <v>395</v>
      </c>
      <c r="W2" s="52" t="s">
        <v>467</v>
      </c>
      <c r="X2" s="83" t="s">
        <v>468</v>
      </c>
      <c r="Y2" s="94" t="s">
        <v>469</v>
      </c>
      <c r="Z2" s="114" t="s">
        <v>470</v>
      </c>
      <c r="AA2" s="83" t="s">
        <v>471</v>
      </c>
      <c r="AB2" s="94" t="s">
        <v>472</v>
      </c>
      <c r="AD2" s="103" t="s">
        <v>396</v>
      </c>
      <c r="AF2" s="52" t="s">
        <v>467</v>
      </c>
      <c r="AG2" s="83" t="s">
        <v>468</v>
      </c>
      <c r="AH2" s="94" t="s">
        <v>469</v>
      </c>
      <c r="AI2" s="114" t="s">
        <v>470</v>
      </c>
      <c r="AJ2" s="83" t="s">
        <v>471</v>
      </c>
      <c r="AK2" s="94" t="s">
        <v>472</v>
      </c>
      <c r="AL2" s="116"/>
      <c r="AM2" s="103" t="s">
        <v>397</v>
      </c>
      <c r="AO2" s="52" t="s">
        <v>467</v>
      </c>
      <c r="AP2" s="83" t="s">
        <v>468</v>
      </c>
      <c r="AQ2" s="94" t="s">
        <v>469</v>
      </c>
      <c r="AR2" s="114" t="s">
        <v>470</v>
      </c>
      <c r="AS2" s="83" t="s">
        <v>471</v>
      </c>
      <c r="AT2" s="94" t="s">
        <v>472</v>
      </c>
    </row>
    <row r="3" spans="1:46">
      <c r="A3" t="s">
        <v>393</v>
      </c>
      <c r="D3" s="84" t="s">
        <v>473</v>
      </c>
      <c r="F3" s="86" t="s">
        <v>474</v>
      </c>
      <c r="G3" s="86" t="s">
        <v>474</v>
      </c>
      <c r="H3" s="86"/>
      <c r="L3" t="s">
        <v>394</v>
      </c>
      <c r="O3" s="84"/>
      <c r="P3" s="93"/>
      <c r="Q3" s="86"/>
      <c r="R3" s="84"/>
      <c r="S3" s="93"/>
      <c r="U3" t="s">
        <v>395</v>
      </c>
      <c r="X3" s="84"/>
      <c r="Y3" s="93"/>
      <c r="Z3" s="86"/>
      <c r="AA3" s="84"/>
      <c r="AB3" s="93"/>
      <c r="AD3" t="s">
        <v>396</v>
      </c>
      <c r="AG3" s="84"/>
      <c r="AH3" s="93"/>
      <c r="AI3" s="86"/>
      <c r="AJ3" s="84"/>
      <c r="AK3" s="93"/>
      <c r="AL3" s="66"/>
      <c r="AM3" t="s">
        <v>397</v>
      </c>
      <c r="AP3" s="84"/>
      <c r="AQ3" s="93"/>
      <c r="AR3" s="86"/>
      <c r="AS3" s="84"/>
      <c r="AT3" s="93"/>
    </row>
    <row r="4" spans="1:46">
      <c r="L4"/>
      <c r="O4" s="84"/>
      <c r="P4" s="93"/>
      <c r="Q4" s="86"/>
      <c r="R4" s="84"/>
      <c r="S4" s="93"/>
      <c r="X4" s="84"/>
      <c r="Y4" s="93"/>
      <c r="Z4" s="86"/>
      <c r="AA4" s="84"/>
      <c r="AB4" s="93"/>
      <c r="AG4" s="84"/>
      <c r="AH4" s="93"/>
      <c r="AI4" s="86"/>
      <c r="AJ4" s="84"/>
      <c r="AK4" s="93"/>
      <c r="AL4" s="66"/>
      <c r="AP4" s="84"/>
      <c r="AQ4" s="93"/>
      <c r="AR4" s="86"/>
      <c r="AS4" s="84"/>
      <c r="AT4" s="93"/>
    </row>
    <row r="5" spans="1:46">
      <c r="B5" s="9"/>
      <c r="C5" s="78"/>
      <c r="D5" s="85"/>
      <c r="E5" s="95"/>
      <c r="F5" s="90"/>
      <c r="G5" s="85"/>
      <c r="H5" s="95"/>
      <c r="L5"/>
      <c r="M5" s="9"/>
      <c r="N5" s="78"/>
      <c r="O5" s="85"/>
      <c r="P5" s="95"/>
      <c r="Q5" s="90"/>
      <c r="R5" s="85"/>
      <c r="S5" s="95"/>
      <c r="V5" s="9"/>
      <c r="W5" s="78"/>
      <c r="X5" s="85"/>
      <c r="Y5" s="95"/>
      <c r="Z5" s="90"/>
      <c r="AA5" s="85"/>
      <c r="AB5" s="95"/>
      <c r="AE5" s="9"/>
      <c r="AF5" s="78"/>
      <c r="AG5" s="85"/>
      <c r="AH5" s="95"/>
      <c r="AI5" s="90"/>
      <c r="AJ5" s="85"/>
      <c r="AK5" s="95"/>
      <c r="AL5" s="66"/>
      <c r="AN5" s="9"/>
      <c r="AO5" s="78"/>
      <c r="AP5" s="85"/>
      <c r="AQ5" s="95"/>
      <c r="AR5" s="90"/>
      <c r="AS5" s="85"/>
      <c r="AT5" s="95"/>
    </row>
    <row r="6" spans="1:46">
      <c r="L6"/>
      <c r="O6" s="84"/>
      <c r="P6" s="93"/>
      <c r="Q6" s="86"/>
      <c r="R6" s="84"/>
      <c r="S6" s="93"/>
      <c r="X6" s="84"/>
      <c r="Y6" s="93"/>
      <c r="Z6" s="86"/>
      <c r="AA6" s="84"/>
      <c r="AB6" s="93"/>
      <c r="AG6" s="84"/>
      <c r="AH6" s="93"/>
      <c r="AI6" s="86"/>
      <c r="AJ6" s="84"/>
      <c r="AK6" s="93"/>
      <c r="AL6" s="66"/>
      <c r="AP6" s="84"/>
      <c r="AQ6" s="93"/>
      <c r="AR6" s="86"/>
      <c r="AS6" s="84"/>
      <c r="AT6" s="93"/>
    </row>
    <row r="7" spans="1:46">
      <c r="L7"/>
      <c r="O7" s="84"/>
      <c r="P7" s="93"/>
      <c r="Q7" s="86"/>
      <c r="R7" s="84"/>
      <c r="S7" s="93"/>
      <c r="X7" s="84"/>
      <c r="Y7" s="93"/>
      <c r="Z7" s="86"/>
      <c r="AA7" s="84"/>
      <c r="AB7" s="93"/>
      <c r="AG7" s="84"/>
      <c r="AH7" s="93"/>
      <c r="AI7" s="86"/>
      <c r="AJ7" s="84"/>
      <c r="AK7" s="93"/>
      <c r="AL7" s="66"/>
      <c r="AP7" s="84"/>
      <c r="AQ7" s="93"/>
      <c r="AR7" s="86"/>
      <c r="AS7" s="84"/>
      <c r="AT7" s="93"/>
    </row>
    <row r="8" spans="1:46">
      <c r="F8" s="89"/>
      <c r="G8" s="87"/>
      <c r="L8"/>
      <c r="O8" s="84"/>
      <c r="P8" s="93"/>
      <c r="Q8" s="89"/>
      <c r="R8" s="87"/>
      <c r="S8" s="93"/>
      <c r="X8" s="84"/>
      <c r="Y8" s="93"/>
      <c r="Z8" s="89"/>
      <c r="AA8" s="87"/>
      <c r="AB8" s="93"/>
      <c r="AG8" s="84"/>
      <c r="AH8" s="93"/>
      <c r="AI8" s="89"/>
      <c r="AJ8" s="87"/>
      <c r="AK8" s="93"/>
      <c r="AL8" s="66"/>
      <c r="AP8" s="84"/>
      <c r="AQ8" s="93"/>
      <c r="AR8" s="89"/>
      <c r="AS8" s="87"/>
      <c r="AT8" s="93"/>
    </row>
    <row r="9" spans="1:46" ht="21">
      <c r="A9" s="19" t="s">
        <v>7</v>
      </c>
      <c r="B9" s="16"/>
      <c r="C9" s="120">
        <f>'Invoke Adversary'!$P8</f>
        <v>1</v>
      </c>
      <c r="D9" s="85">
        <f>H9*C9</f>
        <v>1.0376843255051884</v>
      </c>
      <c r="E9" s="85">
        <f>INDEX('UmfrageWerte berechnung'!$A:$Z, MATCH(A$3, 'UmfrageWerte berechnung'!$A:$A, 0), MATCH($K9, 'UmfrageWerte berechnung'!$1:$1, 0))</f>
        <v>1.25</v>
      </c>
      <c r="F9" s="86">
        <f>(E9^2)*C9</f>
        <v>1.5625</v>
      </c>
      <c r="G9" s="84">
        <f>E9*C9</f>
        <v>1.25</v>
      </c>
      <c r="H9" s="95">
        <f t="shared" ref="H9:H14" si="0">E9/(H$120/H$119)</f>
        <v>1.0376843255051884</v>
      </c>
      <c r="K9" s="115" t="s">
        <v>225</v>
      </c>
      <c r="L9" s="19" t="s">
        <v>7</v>
      </c>
      <c r="M9" s="16"/>
      <c r="N9" s="120">
        <f>'Invoke Adversary'!$P8</f>
        <v>1</v>
      </c>
      <c r="O9" s="85">
        <f>S9*N9</f>
        <v>1.1038489469862018</v>
      </c>
      <c r="P9" s="85">
        <f>INDEX('UmfrageWerte berechnung'!$A:$Z, MATCH(L$3, 'UmfrageWerte berechnung'!$A:$A, 0), MATCH($K9, 'UmfrageWerte berechnung'!$1:$1, 0))</f>
        <v>1.25</v>
      </c>
      <c r="Q9" s="86">
        <f>(P9^2)*N9</f>
        <v>1.5625</v>
      </c>
      <c r="R9" s="84">
        <f>P9*N9</f>
        <v>1.25</v>
      </c>
      <c r="S9" s="95">
        <f t="shared" ref="S9:S14" si="1">P9/(S$120/S$119)</f>
        <v>1.1038489469862018</v>
      </c>
      <c r="T9" s="19"/>
      <c r="U9" s="19" t="s">
        <v>7</v>
      </c>
      <c r="V9" s="16"/>
      <c r="W9" s="120">
        <f>'Invoke Adversary'!$P8</f>
        <v>1</v>
      </c>
      <c r="X9" s="85">
        <f>AB9*W9</f>
        <v>1.0775047258979213</v>
      </c>
      <c r="Y9" s="85">
        <f>INDEX('UmfrageWerte berechnung'!$A:$Z, MATCH(U$3, 'UmfrageWerte berechnung'!$A:$A, 0), MATCH($K9, 'UmfrageWerte berechnung'!$1:$1, 0))</f>
        <v>1.25</v>
      </c>
      <c r="Z9" s="86">
        <f>(Y9^2)*W9</f>
        <v>1.5625</v>
      </c>
      <c r="AA9" s="84">
        <f>Y9*W9</f>
        <v>1.25</v>
      </c>
      <c r="AB9" s="95">
        <f t="shared" ref="AB9:AB14" si="2">Y9/(AB$120/AB$119)</f>
        <v>1.0775047258979213</v>
      </c>
      <c r="AD9" s="19" t="s">
        <v>7</v>
      </c>
      <c r="AE9" s="16"/>
      <c r="AF9" s="120">
        <f>'Invoke Adversary'!$P8</f>
        <v>1</v>
      </c>
      <c r="AG9" s="85">
        <f>AK9*AF9</f>
        <v>0.99563318777292598</v>
      </c>
      <c r="AH9" s="85">
        <f>INDEX('UmfrageWerte berechnung'!$A:$Z, MATCH(AD$3, 'UmfrageWerte berechnung'!$A:$A, 0), MATCH($K9, 'UmfrageWerte berechnung'!$1:$1, 0))</f>
        <v>1.1875</v>
      </c>
      <c r="AI9" s="86">
        <f>(AH9^2)*AF9</f>
        <v>1.41015625</v>
      </c>
      <c r="AJ9" s="84">
        <f>AH9*AF9</f>
        <v>1.1875</v>
      </c>
      <c r="AK9" s="95">
        <f t="shared" ref="AK9:AK14" si="3">AH9/(AK$120/AK$119)</f>
        <v>0.99563318777292598</v>
      </c>
      <c r="AL9" s="66"/>
      <c r="AM9" s="19" t="s">
        <v>7</v>
      </c>
      <c r="AN9" s="16"/>
      <c r="AO9" s="120">
        <f>'Invoke Adversary'!$P8</f>
        <v>1</v>
      </c>
      <c r="AP9" s="85">
        <f>AT9*AO9</f>
        <v>0.90730337078651691</v>
      </c>
      <c r="AQ9" s="85">
        <f>INDEX('UmfrageWerte berechnung'!$A:$Z, MATCH(AM$3, 'UmfrageWerte berechnung'!$A:$A, 0), MATCH($K9, 'UmfrageWerte berechnung'!$1:$1, 0))</f>
        <v>1.0625</v>
      </c>
      <c r="AR9" s="86">
        <f>(AQ9^2)*AO9</f>
        <v>1.12890625</v>
      </c>
      <c r="AS9" s="84">
        <f>AQ9*AO9</f>
        <v>1.0625</v>
      </c>
      <c r="AT9" s="95">
        <f t="shared" ref="AT9:AT14" si="4">AQ9/(AT$120/AT$119)</f>
        <v>0.90730337078651691</v>
      </c>
    </row>
    <row r="10" spans="1:46">
      <c r="B10" s="10"/>
      <c r="C10" s="121">
        <f>'Invoke Adversary'!$P9</f>
        <v>0</v>
      </c>
      <c r="D10" s="84">
        <f t="shared" ref="D10:D70" si="5">H10*C10</f>
        <v>0</v>
      </c>
      <c r="E10" s="85">
        <f>INDEX('UmfrageWerte berechnung'!$A:$Z, MATCH(A$3, 'UmfrageWerte berechnung'!$A:$A, 0), MATCH($K10, 'UmfrageWerte berechnung'!$1:$1, 0))</f>
        <v>1.25</v>
      </c>
      <c r="F10" s="86">
        <f t="shared" ref="F10:F70" si="6">(E10^2)*C10</f>
        <v>0</v>
      </c>
      <c r="G10" s="84">
        <f t="shared" ref="G10:G70" si="7">E10*C10</f>
        <v>0</v>
      </c>
      <c r="H10" s="84">
        <f t="shared" si="0"/>
        <v>1.0376843255051884</v>
      </c>
      <c r="I10" s="93"/>
      <c r="K10" s="115" t="s">
        <v>225</v>
      </c>
      <c r="L10"/>
      <c r="M10" s="10"/>
      <c r="N10" s="121">
        <f>'Invoke Adversary'!$P9</f>
        <v>0</v>
      </c>
      <c r="O10" s="84">
        <f t="shared" ref="O10:O14" si="8">S10*N10</f>
        <v>0</v>
      </c>
      <c r="P10" s="85">
        <f>INDEX('UmfrageWerte berechnung'!$A:$Z, MATCH(L$3, 'UmfrageWerte berechnung'!$A:$A, 0), MATCH($K10, 'UmfrageWerte berechnung'!$1:$1, 0))</f>
        <v>1.25</v>
      </c>
      <c r="Q10" s="86">
        <f t="shared" ref="Q10:Q13" si="9">(P10^2)*N10</f>
        <v>0</v>
      </c>
      <c r="R10" s="84">
        <f t="shared" ref="R10:R11" si="10">P10*N10</f>
        <v>0</v>
      </c>
      <c r="S10" s="84">
        <f t="shared" si="1"/>
        <v>1.1038489469862018</v>
      </c>
      <c r="V10" s="10"/>
      <c r="W10" s="121">
        <f>'Invoke Adversary'!$P9</f>
        <v>0</v>
      </c>
      <c r="X10" s="84">
        <f t="shared" ref="X10:X14" si="11">AB10*W10</f>
        <v>0</v>
      </c>
      <c r="Y10" s="85">
        <f>INDEX('UmfrageWerte berechnung'!$A:$Z, MATCH(U$3, 'UmfrageWerte berechnung'!$A:$A, 0), MATCH($K10, 'UmfrageWerte berechnung'!$1:$1, 0))</f>
        <v>1.25</v>
      </c>
      <c r="Z10" s="86">
        <f t="shared" ref="Z10:Z13" si="12">(Y10^2)*W10</f>
        <v>0</v>
      </c>
      <c r="AA10" s="84">
        <f t="shared" ref="AA10:AA11" si="13">Y10*W10</f>
        <v>0</v>
      </c>
      <c r="AB10" s="84">
        <f t="shared" si="2"/>
        <v>1.0775047258979213</v>
      </c>
      <c r="AE10" s="10"/>
      <c r="AF10" s="121">
        <f>'Invoke Adversary'!$P9</f>
        <v>0</v>
      </c>
      <c r="AG10" s="84">
        <f t="shared" ref="AG10:AG14" si="14">AK10*AF10</f>
        <v>0</v>
      </c>
      <c r="AH10" s="85">
        <f>INDEX('UmfrageWerte berechnung'!$A:$Z, MATCH(AD$3, 'UmfrageWerte berechnung'!$A:$A, 0), MATCH($K10, 'UmfrageWerte berechnung'!$1:$1, 0))</f>
        <v>1.1875</v>
      </c>
      <c r="AI10" s="86">
        <f t="shared" ref="AI10:AI13" si="15">(AH10^2)*AF10</f>
        <v>0</v>
      </c>
      <c r="AJ10" s="84">
        <f t="shared" ref="AJ10:AJ11" si="16">AH10*AF10</f>
        <v>0</v>
      </c>
      <c r="AK10" s="84">
        <f t="shared" si="3"/>
        <v>0.99563318777292598</v>
      </c>
      <c r="AL10" s="66"/>
      <c r="AN10" s="10"/>
      <c r="AO10" s="121">
        <f>'Invoke Adversary'!$P9</f>
        <v>0</v>
      </c>
      <c r="AP10" s="84">
        <f t="shared" ref="AP10:AP14" si="17">AT10*AO10</f>
        <v>0</v>
      </c>
      <c r="AQ10" s="85">
        <f>INDEX('UmfrageWerte berechnung'!$A:$Z, MATCH(AM$3, 'UmfrageWerte berechnung'!$A:$A, 0), MATCH($K10, 'UmfrageWerte berechnung'!$1:$1, 0))</f>
        <v>1.0625</v>
      </c>
      <c r="AR10" s="86">
        <f t="shared" ref="AR10:AR13" si="18">(AQ10^2)*AO10</f>
        <v>0</v>
      </c>
      <c r="AS10" s="84">
        <f t="shared" ref="AS10:AS11" si="19">AQ10*AO10</f>
        <v>0</v>
      </c>
      <c r="AT10" s="84">
        <f t="shared" si="4"/>
        <v>0.90730337078651691</v>
      </c>
    </row>
    <row r="11" spans="1:46">
      <c r="B11" s="4"/>
      <c r="C11" s="121">
        <f>'Invoke Adversary'!$P10</f>
        <v>3</v>
      </c>
      <c r="D11" s="84">
        <f t="shared" si="5"/>
        <v>2.7394866193336975</v>
      </c>
      <c r="E11" s="85">
        <f>INDEX('UmfrageWerte berechnung'!$A:$Z, MATCH(A$3, 'UmfrageWerte berechnung'!$A:$A, 0), MATCH($K11, 'UmfrageWerte berechnung'!$1:$1, 0))</f>
        <v>1.1000000000000001</v>
      </c>
      <c r="F11" s="86">
        <f t="shared" si="6"/>
        <v>3.6300000000000008</v>
      </c>
      <c r="G11" s="84">
        <f t="shared" si="7"/>
        <v>3.3000000000000003</v>
      </c>
      <c r="H11" s="84">
        <f t="shared" si="0"/>
        <v>0.91316220644456592</v>
      </c>
      <c r="I11" s="93"/>
      <c r="K11" s="115" t="str">
        <f>"Wie wichtig ist es Ihnen, dass das Tool 'out of the box' funktioniert und keine Drittanbietersoftware erfordert?
How important is it to you that the tool works 'out of the box' and does not require third-party software?"</f>
        <v>Wie wichtig ist es Ihnen, dass das Tool 'out of the box' funktioniert und keine Drittanbietersoftware erfordert?
How important is it to you that the tool works 'out of the box' and does not require third-party software?</v>
      </c>
      <c r="L11"/>
      <c r="M11" s="4"/>
      <c r="N11" s="121">
        <f>'Invoke Adversary'!$P10</f>
        <v>3</v>
      </c>
      <c r="O11" s="84">
        <f t="shared" si="8"/>
        <v>3.1459694989106755</v>
      </c>
      <c r="P11" s="85">
        <f>INDEX('UmfrageWerte berechnung'!$A:$Z, MATCH(L$3, 'UmfrageWerte berechnung'!$A:$A, 0), MATCH($K11, 'UmfrageWerte berechnung'!$1:$1, 0))</f>
        <v>1.1875</v>
      </c>
      <c r="Q11" s="86">
        <f t="shared" si="9"/>
        <v>4.23046875</v>
      </c>
      <c r="R11" s="84">
        <f t="shared" si="10"/>
        <v>3.5625</v>
      </c>
      <c r="S11" s="84">
        <f t="shared" si="1"/>
        <v>1.0486564996368919</v>
      </c>
      <c r="V11" s="4"/>
      <c r="W11" s="121">
        <f>'Invoke Adversary'!$P10</f>
        <v>3</v>
      </c>
      <c r="X11" s="84">
        <f t="shared" si="11"/>
        <v>2.1550094517958427</v>
      </c>
      <c r="Y11" s="85">
        <f>INDEX('UmfrageWerte berechnung'!$A:$Z, MATCH(U$3, 'UmfrageWerte berechnung'!$A:$A, 0), MATCH($K11, 'UmfrageWerte berechnung'!$1:$1, 0))</f>
        <v>0.83333333333333337</v>
      </c>
      <c r="Z11" s="86">
        <f t="shared" si="12"/>
        <v>2.0833333333333335</v>
      </c>
      <c r="AA11" s="84">
        <f t="shared" si="13"/>
        <v>2.5</v>
      </c>
      <c r="AB11" s="84">
        <f t="shared" si="2"/>
        <v>0.7183364839319476</v>
      </c>
      <c r="AE11" s="4"/>
      <c r="AF11" s="121">
        <f>'Invoke Adversary'!$P10</f>
        <v>3</v>
      </c>
      <c r="AG11" s="84">
        <f t="shared" si="14"/>
        <v>3.6157205240174681</v>
      </c>
      <c r="AH11" s="85">
        <f>INDEX('UmfrageWerte berechnung'!$A:$Z, MATCH(AD$3, 'UmfrageWerte berechnung'!$A:$A, 0), MATCH($K11, 'UmfrageWerte berechnung'!$1:$1, 0))</f>
        <v>1.4375</v>
      </c>
      <c r="AI11" s="86">
        <f t="shared" si="15"/>
        <v>6.19921875</v>
      </c>
      <c r="AJ11" s="84">
        <f t="shared" si="16"/>
        <v>4.3125</v>
      </c>
      <c r="AK11" s="84">
        <f t="shared" si="3"/>
        <v>1.2052401746724895</v>
      </c>
      <c r="AL11" s="66"/>
      <c r="AN11" s="4"/>
      <c r="AO11" s="121">
        <f>'Invoke Adversary'!$P10</f>
        <v>3</v>
      </c>
      <c r="AP11" s="84">
        <f t="shared" si="17"/>
        <v>3.202247191011236</v>
      </c>
      <c r="AQ11" s="85">
        <f>INDEX('UmfrageWerte berechnung'!$A:$Z, MATCH(AM$3, 'UmfrageWerte berechnung'!$A:$A, 0), MATCH($K11, 'UmfrageWerte berechnung'!$1:$1, 0))</f>
        <v>1.25</v>
      </c>
      <c r="AR11" s="86">
        <f t="shared" si="18"/>
        <v>4.6875</v>
      </c>
      <c r="AS11" s="84">
        <f t="shared" si="19"/>
        <v>3.75</v>
      </c>
      <c r="AT11" s="84">
        <f t="shared" si="4"/>
        <v>1.0674157303370786</v>
      </c>
    </row>
    <row r="12" spans="1:46">
      <c r="B12" s="4"/>
      <c r="C12" s="121">
        <f>'Invoke Adversary'!$P11</f>
        <v>3</v>
      </c>
      <c r="D12" s="84">
        <f t="shared" si="5"/>
        <v>2.7394866193336975</v>
      </c>
      <c r="E12" s="85">
        <f>INDEX('UmfrageWerte berechnung'!$A:$Z, MATCH(A$3, 'UmfrageWerte berechnung'!$A:$A, 0), MATCH($K12, 'UmfrageWerte berechnung'!$1:$1, 0))</f>
        <v>1.1000000000000001</v>
      </c>
      <c r="F12" s="86">
        <f t="shared" si="6"/>
        <v>3.6300000000000008</v>
      </c>
      <c r="G12" s="84">
        <f>E12*C12</f>
        <v>3.3000000000000003</v>
      </c>
      <c r="H12" s="84">
        <f t="shared" si="0"/>
        <v>0.91316220644456592</v>
      </c>
      <c r="I12" s="93"/>
      <c r="K12" s="115" t="str">
        <f>"Wie wichtig ist es Ihnen, dass das Tool 'out of the box' funktioniert und keine Drittanbietersoftware erfordert?
How important is it to you that the tool works 'out of the box' and does not require third-party software?"</f>
        <v>Wie wichtig ist es Ihnen, dass das Tool 'out of the box' funktioniert und keine Drittanbietersoftware erfordert?
How important is it to you that the tool works 'out of the box' and does not require third-party software?</v>
      </c>
      <c r="L12"/>
      <c r="M12" s="4"/>
      <c r="N12" s="121">
        <f>'Invoke Adversary'!$P11</f>
        <v>3</v>
      </c>
      <c r="O12" s="84">
        <f t="shared" si="8"/>
        <v>3.1459694989106755</v>
      </c>
      <c r="P12" s="85">
        <f>INDEX('UmfrageWerte berechnung'!$A:$Z, MATCH(L$3, 'UmfrageWerte berechnung'!$A:$A, 0), MATCH($K12, 'UmfrageWerte berechnung'!$1:$1, 0))</f>
        <v>1.1875</v>
      </c>
      <c r="Q12" s="86">
        <f t="shared" si="9"/>
        <v>4.23046875</v>
      </c>
      <c r="R12" s="84">
        <f>P12*N12</f>
        <v>3.5625</v>
      </c>
      <c r="S12" s="84">
        <f t="shared" si="1"/>
        <v>1.0486564996368919</v>
      </c>
      <c r="V12" s="4"/>
      <c r="W12" s="121">
        <f>'Invoke Adversary'!$P11</f>
        <v>3</v>
      </c>
      <c r="X12" s="84">
        <f t="shared" si="11"/>
        <v>2.1550094517958427</v>
      </c>
      <c r="Y12" s="85">
        <f>INDEX('UmfrageWerte berechnung'!$A:$Z, MATCH(U$3, 'UmfrageWerte berechnung'!$A:$A, 0), MATCH($K12, 'UmfrageWerte berechnung'!$1:$1, 0))</f>
        <v>0.83333333333333337</v>
      </c>
      <c r="Z12" s="86">
        <f t="shared" si="12"/>
        <v>2.0833333333333335</v>
      </c>
      <c r="AA12" s="84">
        <f>Y12*W12</f>
        <v>2.5</v>
      </c>
      <c r="AB12" s="84">
        <f t="shared" si="2"/>
        <v>0.7183364839319476</v>
      </c>
      <c r="AE12" s="4"/>
      <c r="AF12" s="121">
        <f>'Invoke Adversary'!$P11</f>
        <v>3</v>
      </c>
      <c r="AG12" s="84">
        <f t="shared" si="14"/>
        <v>3.6157205240174681</v>
      </c>
      <c r="AH12" s="85">
        <f>INDEX('UmfrageWerte berechnung'!$A:$Z, MATCH(AD$3, 'UmfrageWerte berechnung'!$A:$A, 0), MATCH($K12, 'UmfrageWerte berechnung'!$1:$1, 0))</f>
        <v>1.4375</v>
      </c>
      <c r="AI12" s="86">
        <f t="shared" si="15"/>
        <v>6.19921875</v>
      </c>
      <c r="AJ12" s="84">
        <f>AH12*AF12</f>
        <v>4.3125</v>
      </c>
      <c r="AK12" s="84">
        <f t="shared" si="3"/>
        <v>1.2052401746724895</v>
      </c>
      <c r="AL12" s="66"/>
      <c r="AN12" s="4"/>
      <c r="AO12" s="121">
        <f>'Invoke Adversary'!$P11</f>
        <v>3</v>
      </c>
      <c r="AP12" s="84">
        <f t="shared" si="17"/>
        <v>3.202247191011236</v>
      </c>
      <c r="AQ12" s="85">
        <f>INDEX('UmfrageWerte berechnung'!$A:$Z, MATCH(AM$3, 'UmfrageWerte berechnung'!$A:$A, 0), MATCH($K12, 'UmfrageWerte berechnung'!$1:$1, 0))</f>
        <v>1.25</v>
      </c>
      <c r="AR12" s="86">
        <f t="shared" si="18"/>
        <v>4.6875</v>
      </c>
      <c r="AS12" s="84">
        <f>AQ12*AO12</f>
        <v>3.75</v>
      </c>
      <c r="AT12" s="84">
        <f t="shared" si="4"/>
        <v>1.0674157303370786</v>
      </c>
    </row>
    <row r="13" spans="1:46">
      <c r="B13" s="12"/>
      <c r="C13" s="121">
        <f>'Invoke Adversary'!$P12</f>
        <v>3</v>
      </c>
      <c r="D13" s="84">
        <f t="shared" si="5"/>
        <v>2.614964500273075</v>
      </c>
      <c r="E13" s="85">
        <f>INDEX('UmfrageWerte berechnung'!$A:$Z, MATCH(A$3, 'UmfrageWerte berechnung'!$A:$A, 0), MATCH($K13, 'UmfrageWerte berechnung'!$1:$1, 0))</f>
        <v>1.05</v>
      </c>
      <c r="F13" s="86">
        <f t="shared" si="6"/>
        <v>3.3075000000000001</v>
      </c>
      <c r="G13" s="84">
        <f t="shared" si="7"/>
        <v>3.1500000000000004</v>
      </c>
      <c r="H13" s="84">
        <f t="shared" si="0"/>
        <v>0.87165483342435834</v>
      </c>
      <c r="I13" s="93"/>
      <c r="K13" s="115" t="s">
        <v>387</v>
      </c>
      <c r="L13"/>
      <c r="M13" s="12"/>
      <c r="N13" s="121">
        <f>'Invoke Adversary'!$P12</f>
        <v>3</v>
      </c>
      <c r="O13" s="84">
        <f t="shared" si="8"/>
        <v>3.3115468409586057</v>
      </c>
      <c r="P13" s="85">
        <f>INDEX('UmfrageWerte berechnung'!$A:$Z, MATCH(L$3, 'UmfrageWerte berechnung'!$A:$A, 0), MATCH($K13, 'UmfrageWerte berechnung'!$1:$1, 0))</f>
        <v>1.25</v>
      </c>
      <c r="Q13" s="86">
        <f t="shared" si="9"/>
        <v>4.6875</v>
      </c>
      <c r="R13" s="84">
        <f t="shared" ref="R13:R14" si="20">P13*N13</f>
        <v>3.75</v>
      </c>
      <c r="S13" s="84">
        <f t="shared" si="1"/>
        <v>1.1038489469862018</v>
      </c>
      <c r="V13" s="12"/>
      <c r="W13" s="121">
        <f>'Invoke Adversary'!$P12</f>
        <v>3</v>
      </c>
      <c r="X13" s="84">
        <f t="shared" si="11"/>
        <v>2.1550094517958427</v>
      </c>
      <c r="Y13" s="85">
        <f>INDEX('UmfrageWerte berechnung'!$A:$Z, MATCH(U$3, 'UmfrageWerte berechnung'!$A:$A, 0), MATCH($K13, 'UmfrageWerte berechnung'!$1:$1, 0))</f>
        <v>0.83333333333333337</v>
      </c>
      <c r="Z13" s="86">
        <f t="shared" si="12"/>
        <v>2.0833333333333335</v>
      </c>
      <c r="AA13" s="84">
        <f t="shared" ref="AA13:AA14" si="21">Y13*W13</f>
        <v>2.5</v>
      </c>
      <c r="AB13" s="84">
        <f t="shared" si="2"/>
        <v>0.7183364839319476</v>
      </c>
      <c r="AE13" s="12"/>
      <c r="AF13" s="121">
        <f>'Invoke Adversary'!$P12</f>
        <v>3</v>
      </c>
      <c r="AG13" s="84">
        <f t="shared" si="14"/>
        <v>3.3013100436681233</v>
      </c>
      <c r="AH13" s="85">
        <f>INDEX('UmfrageWerte berechnung'!$A:$Z, MATCH(AD$3, 'UmfrageWerte berechnung'!$A:$A, 0), MATCH($K13, 'UmfrageWerte berechnung'!$1:$1, 0))</f>
        <v>1.3125</v>
      </c>
      <c r="AI13" s="86">
        <f t="shared" si="15"/>
        <v>5.16796875</v>
      </c>
      <c r="AJ13" s="84">
        <f t="shared" ref="AJ13:AJ14" si="22">AH13*AF13</f>
        <v>3.9375</v>
      </c>
      <c r="AK13" s="84">
        <f t="shared" si="3"/>
        <v>1.1004366812227078</v>
      </c>
      <c r="AL13" s="66"/>
      <c r="AN13" s="12"/>
      <c r="AO13" s="121">
        <f>'Invoke Adversary'!$P12</f>
        <v>3</v>
      </c>
      <c r="AP13" s="84">
        <f t="shared" si="17"/>
        <v>3.0421348314606744</v>
      </c>
      <c r="AQ13" s="85">
        <f>INDEX('UmfrageWerte berechnung'!$A:$Z, MATCH(AM$3, 'UmfrageWerte berechnung'!$A:$A, 0), MATCH($K13, 'UmfrageWerte berechnung'!$1:$1, 0))</f>
        <v>1.1875</v>
      </c>
      <c r="AR13" s="86">
        <f t="shared" si="18"/>
        <v>4.23046875</v>
      </c>
      <c r="AS13" s="84">
        <f t="shared" ref="AS13:AS14" si="23">AQ13*AO13</f>
        <v>3.5625</v>
      </c>
      <c r="AT13" s="84">
        <f t="shared" si="4"/>
        <v>1.0140449438202248</v>
      </c>
    </row>
    <row r="14" spans="1:46">
      <c r="B14" s="11"/>
      <c r="C14" s="121">
        <f>'Invoke Adversary'!$P13</f>
        <v>3</v>
      </c>
      <c r="D14" s="84">
        <f t="shared" si="5"/>
        <v>2.614964500273075</v>
      </c>
      <c r="E14" s="85">
        <f>INDEX('UmfrageWerte berechnung'!$A:$Z, MATCH(A$3, 'UmfrageWerte berechnung'!$A:$A, 0), MATCH($K14, 'UmfrageWerte berechnung'!$1:$1, 0))</f>
        <v>1.05</v>
      </c>
      <c r="F14" s="86">
        <f>(E14^2)*C14</f>
        <v>3.3075000000000001</v>
      </c>
      <c r="G14" s="84">
        <f t="shared" si="7"/>
        <v>3.1500000000000004</v>
      </c>
      <c r="H14" s="84">
        <f t="shared" si="0"/>
        <v>0.87165483342435834</v>
      </c>
      <c r="I14" s="93"/>
      <c r="K14" s="115" t="s">
        <v>387</v>
      </c>
      <c r="L14"/>
      <c r="M14" s="11"/>
      <c r="N14" s="121">
        <f>'Invoke Adversary'!$P13</f>
        <v>3</v>
      </c>
      <c r="O14" s="84">
        <f t="shared" si="8"/>
        <v>3.3115468409586057</v>
      </c>
      <c r="P14" s="85">
        <f>INDEX('UmfrageWerte berechnung'!$A:$Z, MATCH(L$3, 'UmfrageWerte berechnung'!$A:$A, 0), MATCH($K14, 'UmfrageWerte berechnung'!$1:$1, 0))</f>
        <v>1.25</v>
      </c>
      <c r="Q14" s="86">
        <f>(P14^2)*N14</f>
        <v>4.6875</v>
      </c>
      <c r="R14" s="84">
        <f t="shared" si="20"/>
        <v>3.75</v>
      </c>
      <c r="S14" s="84">
        <f t="shared" si="1"/>
        <v>1.1038489469862018</v>
      </c>
      <c r="V14" s="11"/>
      <c r="W14" s="121">
        <f>'Invoke Adversary'!$P13</f>
        <v>3</v>
      </c>
      <c r="X14" s="84">
        <f t="shared" si="11"/>
        <v>2.1550094517958427</v>
      </c>
      <c r="Y14" s="85">
        <f>INDEX('UmfrageWerte berechnung'!$A:$Z, MATCH(U$3, 'UmfrageWerte berechnung'!$A:$A, 0), MATCH($K14, 'UmfrageWerte berechnung'!$1:$1, 0))</f>
        <v>0.83333333333333337</v>
      </c>
      <c r="Z14" s="86">
        <f>(Y14^2)*W14</f>
        <v>2.0833333333333335</v>
      </c>
      <c r="AA14" s="84">
        <f t="shared" si="21"/>
        <v>2.5</v>
      </c>
      <c r="AB14" s="84">
        <f t="shared" si="2"/>
        <v>0.7183364839319476</v>
      </c>
      <c r="AC14" s="17"/>
      <c r="AE14" s="11"/>
      <c r="AF14" s="121">
        <f>'Invoke Adversary'!$P13</f>
        <v>3</v>
      </c>
      <c r="AG14" s="84">
        <f t="shared" si="14"/>
        <v>3.3013100436681233</v>
      </c>
      <c r="AH14" s="85">
        <f>INDEX('UmfrageWerte berechnung'!$A:$Z, MATCH(AD$3, 'UmfrageWerte berechnung'!$A:$A, 0), MATCH($K14, 'UmfrageWerte berechnung'!$1:$1, 0))</f>
        <v>1.3125</v>
      </c>
      <c r="AI14" s="86">
        <f>(AH14^2)*AF14</f>
        <v>5.16796875</v>
      </c>
      <c r="AJ14" s="84">
        <f t="shared" si="22"/>
        <v>3.9375</v>
      </c>
      <c r="AK14" s="84">
        <f t="shared" si="3"/>
        <v>1.1004366812227078</v>
      </c>
      <c r="AL14" s="66"/>
      <c r="AN14" s="11"/>
      <c r="AO14" s="121">
        <f>'Invoke Adversary'!$P13</f>
        <v>3</v>
      </c>
      <c r="AP14" s="84">
        <f t="shared" si="17"/>
        <v>3.0421348314606744</v>
      </c>
      <c r="AQ14" s="85">
        <f>INDEX('UmfrageWerte berechnung'!$A:$Z, MATCH(AM$3, 'UmfrageWerte berechnung'!$A:$A, 0), MATCH($K14, 'UmfrageWerte berechnung'!$1:$1, 0))</f>
        <v>1.1875</v>
      </c>
      <c r="AR14" s="86">
        <f>(AQ14^2)*AO14</f>
        <v>4.23046875</v>
      </c>
      <c r="AS14" s="84">
        <f t="shared" si="23"/>
        <v>3.5625</v>
      </c>
      <c r="AT14" s="84">
        <f t="shared" si="4"/>
        <v>1.0140449438202248</v>
      </c>
    </row>
    <row r="15" spans="1:46">
      <c r="B15" t="s">
        <v>475</v>
      </c>
      <c r="C15" s="78">
        <f t="shared" ref="C15:H15" si="24">SUM(C9:C14)</f>
        <v>13</v>
      </c>
      <c r="D15" s="78">
        <f t="shared" si="24"/>
        <v>11.746586564718733</v>
      </c>
      <c r="E15" s="95">
        <f t="shared" si="24"/>
        <v>6.8</v>
      </c>
      <c r="F15" s="90">
        <f t="shared" si="24"/>
        <v>15.437500000000004</v>
      </c>
      <c r="G15" s="85">
        <f t="shared" si="24"/>
        <v>14.150000000000002</v>
      </c>
      <c r="H15" s="85">
        <f t="shared" si="24"/>
        <v>5.6450027307482253</v>
      </c>
      <c r="I15" s="93"/>
      <c r="L15"/>
      <c r="M15" t="s">
        <v>475</v>
      </c>
      <c r="N15" s="78">
        <f t="shared" ref="N15:S15" si="25">SUM(N9:N14)</f>
        <v>13</v>
      </c>
      <c r="O15" s="78">
        <f t="shared" si="25"/>
        <v>14.018881626724763</v>
      </c>
      <c r="P15" s="95">
        <f t="shared" si="25"/>
        <v>7.375</v>
      </c>
      <c r="Q15" s="90">
        <f t="shared" si="25"/>
        <v>19.3984375</v>
      </c>
      <c r="R15" s="85">
        <f t="shared" si="25"/>
        <v>15.875</v>
      </c>
      <c r="S15" s="85">
        <f t="shared" si="25"/>
        <v>6.5127087872185907</v>
      </c>
      <c r="V15" t="s">
        <v>475</v>
      </c>
      <c r="W15" s="78">
        <f t="shared" ref="W15:AB15" si="26">SUM(W9:W14)</f>
        <v>13</v>
      </c>
      <c r="X15" s="78">
        <f t="shared" si="26"/>
        <v>9.6975425330812932</v>
      </c>
      <c r="Y15" s="95">
        <f t="shared" si="26"/>
        <v>5.833333333333333</v>
      </c>
      <c r="Z15" s="90">
        <f t="shared" si="26"/>
        <v>9.8958333333333339</v>
      </c>
      <c r="AA15" s="85">
        <f t="shared" si="26"/>
        <v>11.25</v>
      </c>
      <c r="AB15" s="85">
        <f t="shared" si="26"/>
        <v>5.0283553875236331</v>
      </c>
      <c r="AE15" t="s">
        <v>475</v>
      </c>
      <c r="AF15" s="78">
        <f t="shared" ref="AF15:AK15" si="27">SUM(AF9:AF14)</f>
        <v>13</v>
      </c>
      <c r="AG15" s="78">
        <f t="shared" si="27"/>
        <v>14.829694323144111</v>
      </c>
      <c r="AH15" s="95">
        <f t="shared" si="27"/>
        <v>7.875</v>
      </c>
      <c r="AI15" s="90">
        <f t="shared" si="27"/>
        <v>24.14453125</v>
      </c>
      <c r="AJ15" s="85">
        <f t="shared" si="27"/>
        <v>17.6875</v>
      </c>
      <c r="AK15" s="85">
        <f t="shared" si="27"/>
        <v>6.6026200873362466</v>
      </c>
      <c r="AL15" s="66"/>
      <c r="AN15" t="s">
        <v>475</v>
      </c>
      <c r="AO15" s="78">
        <f t="shared" ref="AO15:AT15" si="28">SUM(AO9:AO14)</f>
        <v>13</v>
      </c>
      <c r="AP15" s="78">
        <f t="shared" si="28"/>
        <v>13.396067415730339</v>
      </c>
      <c r="AQ15" s="95">
        <f t="shared" si="28"/>
        <v>7</v>
      </c>
      <c r="AR15" s="90">
        <f t="shared" si="28"/>
        <v>18.96484375</v>
      </c>
      <c r="AS15" s="85">
        <f t="shared" si="28"/>
        <v>15.6875</v>
      </c>
      <c r="AT15" s="85">
        <f t="shared" si="28"/>
        <v>5.9775280898876408</v>
      </c>
    </row>
    <row r="16" spans="1:46">
      <c r="B16" t="s">
        <v>476</v>
      </c>
      <c r="C16" s="87">
        <v>18</v>
      </c>
      <c r="D16" s="87">
        <f>SUM(D9:D14)</f>
        <v>11.746586564718733</v>
      </c>
      <c r="E16" s="96">
        <f>COUNT(E9:E14)*1.55</f>
        <v>9.3000000000000007</v>
      </c>
      <c r="F16" s="89">
        <f>C16*1.5^2</f>
        <v>40.5</v>
      </c>
      <c r="G16" s="87">
        <f>C16*1.5</f>
        <v>27</v>
      </c>
      <c r="H16" s="87"/>
      <c r="I16" s="93"/>
      <c r="L16"/>
      <c r="M16" t="s">
        <v>476</v>
      </c>
      <c r="N16" s="87">
        <v>18</v>
      </c>
      <c r="O16" s="87">
        <f>SUM(O9:O14)</f>
        <v>14.018881626724763</v>
      </c>
      <c r="P16" s="96">
        <f>COUNT(P9:P14)*5</f>
        <v>30</v>
      </c>
      <c r="Q16" s="89">
        <f>N16*5^2</f>
        <v>450</v>
      </c>
      <c r="R16" s="87">
        <f>N16*1.5</f>
        <v>27</v>
      </c>
      <c r="S16" s="87"/>
      <c r="V16" t="s">
        <v>476</v>
      </c>
      <c r="W16" s="87">
        <v>18</v>
      </c>
      <c r="X16" s="87">
        <f>SUM(X9:X14)</f>
        <v>9.6975425330812932</v>
      </c>
      <c r="Y16" s="96">
        <f>COUNT(Y9:Y14)*5</f>
        <v>30</v>
      </c>
      <c r="Z16" s="89">
        <f>W16*5^2</f>
        <v>450</v>
      </c>
      <c r="AA16" s="87">
        <f>W16*1.5</f>
        <v>27</v>
      </c>
      <c r="AB16" s="87"/>
      <c r="AE16" t="s">
        <v>476</v>
      </c>
      <c r="AF16" s="87">
        <v>18</v>
      </c>
      <c r="AG16" s="87">
        <f>SUM(AG9:AG14)</f>
        <v>14.829694323144111</v>
      </c>
      <c r="AH16" s="96">
        <f>COUNT(AH9:AH14)*5</f>
        <v>30</v>
      </c>
      <c r="AI16" s="89">
        <f>AF16*5^2</f>
        <v>450</v>
      </c>
      <c r="AJ16" s="87">
        <f>AF16*1.5</f>
        <v>27</v>
      </c>
      <c r="AK16" s="87"/>
      <c r="AL16" s="93"/>
      <c r="AN16" t="s">
        <v>476</v>
      </c>
      <c r="AO16" s="87">
        <v>18</v>
      </c>
      <c r="AP16" s="87">
        <f>SUM(AP9:AP14)</f>
        <v>13.396067415730339</v>
      </c>
      <c r="AQ16" s="96">
        <f>COUNT(AQ9:AQ14)*5</f>
        <v>30</v>
      </c>
      <c r="AR16" s="89">
        <f>AO16*5^2</f>
        <v>450</v>
      </c>
      <c r="AS16" s="87">
        <f>AO16*1.5</f>
        <v>27</v>
      </c>
      <c r="AT16" s="87"/>
    </row>
    <row r="17" spans="1:46">
      <c r="C17" s="57"/>
      <c r="D17" s="86"/>
      <c r="H17" s="84"/>
      <c r="I17" s="93"/>
      <c r="L17"/>
      <c r="N17" s="57"/>
      <c r="O17" s="86"/>
      <c r="P17" s="93"/>
      <c r="Q17" s="86"/>
      <c r="R17" s="84"/>
      <c r="S17" s="84"/>
      <c r="W17" s="57"/>
      <c r="X17" s="86"/>
      <c r="Y17" s="93"/>
      <c r="Z17" s="86"/>
      <c r="AA17" s="84"/>
      <c r="AB17" s="84"/>
      <c r="AF17" s="57"/>
      <c r="AG17" s="86"/>
      <c r="AH17" s="93"/>
      <c r="AI17" s="86"/>
      <c r="AJ17" s="84"/>
      <c r="AK17" s="84"/>
      <c r="AL17" s="57"/>
      <c r="AO17" s="57"/>
      <c r="AP17" s="86"/>
      <c r="AQ17" s="93"/>
      <c r="AR17" s="86"/>
      <c r="AS17" s="84"/>
      <c r="AT17" s="84"/>
    </row>
    <row r="18" spans="1:46">
      <c r="C18" s="57"/>
      <c r="D18" s="86"/>
      <c r="H18" s="84"/>
      <c r="I18" s="93"/>
      <c r="L18"/>
      <c r="N18" s="57"/>
      <c r="O18" s="86"/>
      <c r="P18" s="93"/>
      <c r="Q18" s="86"/>
      <c r="R18" s="84"/>
      <c r="S18" s="84"/>
      <c r="W18" s="57"/>
      <c r="X18" s="86"/>
      <c r="Y18" s="93"/>
      <c r="Z18" s="86"/>
      <c r="AA18" s="84"/>
      <c r="AB18" s="84"/>
      <c r="AF18" s="57"/>
      <c r="AG18" s="86"/>
      <c r="AH18" s="93"/>
      <c r="AI18" s="86"/>
      <c r="AJ18" s="84"/>
      <c r="AK18" s="84"/>
      <c r="AL18" s="57"/>
      <c r="AO18" s="57"/>
      <c r="AP18" s="86"/>
      <c r="AQ18" s="93"/>
      <c r="AR18" s="86"/>
      <c r="AS18" s="84"/>
      <c r="AT18" s="84"/>
    </row>
    <row r="19" spans="1:46">
      <c r="C19" s="57"/>
      <c r="D19" s="86"/>
      <c r="H19" s="84"/>
      <c r="I19" s="93"/>
      <c r="L19"/>
      <c r="N19" s="57"/>
      <c r="O19" s="86"/>
      <c r="P19" s="93"/>
      <c r="Q19" s="86"/>
      <c r="R19" s="84"/>
      <c r="S19" s="84"/>
      <c r="W19" s="57"/>
      <c r="X19" s="86"/>
      <c r="Y19" s="93"/>
      <c r="Z19" s="86"/>
      <c r="AA19" s="84"/>
      <c r="AB19" s="84"/>
      <c r="AF19" s="57"/>
      <c r="AG19" s="86"/>
      <c r="AH19" s="93"/>
      <c r="AI19" s="86"/>
      <c r="AJ19" s="84"/>
      <c r="AK19" s="84"/>
      <c r="AL19" s="57"/>
      <c r="AO19" s="57"/>
      <c r="AP19" s="86"/>
      <c r="AQ19" s="93"/>
      <c r="AR19" s="86"/>
      <c r="AS19" s="84"/>
      <c r="AT19" s="84"/>
    </row>
    <row r="20" spans="1:46" ht="21">
      <c r="A20" s="19" t="s">
        <v>20</v>
      </c>
      <c r="B20" s="16"/>
      <c r="C20" s="120">
        <f>'Invoke Adversary'!$P16</f>
        <v>1</v>
      </c>
      <c r="D20" s="95">
        <f t="shared" si="5"/>
        <v>0.99617695248498084</v>
      </c>
      <c r="E20" s="90">
        <f>INDEX('UmfrageWerte berechnung'!$A:$Z, MATCH(A$3, 'UmfrageWerte berechnung'!$A:$A, 0), MATCH($K20, 'UmfrageWerte berechnung'!$1:$1, 0))</f>
        <v>1.2</v>
      </c>
      <c r="F20" s="85">
        <f t="shared" si="6"/>
        <v>1.44</v>
      </c>
      <c r="G20" s="85">
        <f t="shared" si="7"/>
        <v>1.2</v>
      </c>
      <c r="H20" s="85">
        <f t="shared" ref="H20:H26" si="29">E20/(H$120/H$119)</f>
        <v>0.99617695248498084</v>
      </c>
      <c r="I20" s="93"/>
      <c r="K20" s="93" t="s">
        <v>228</v>
      </c>
      <c r="L20" s="19" t="s">
        <v>20</v>
      </c>
      <c r="M20" s="16"/>
      <c r="N20" s="120">
        <f>'Invoke Adversary'!$P16</f>
        <v>1</v>
      </c>
      <c r="O20" s="95">
        <f t="shared" ref="O20:O26" si="30">S20*N20</f>
        <v>1.159041394335512</v>
      </c>
      <c r="P20" s="90">
        <f>INDEX('UmfrageWerte berechnung'!$A:$Z, MATCH(L$3, 'UmfrageWerte berechnung'!$A:$A, 0), MATCH($K20, 'UmfrageWerte berechnung'!$1:$1, 0))</f>
        <v>1.3125</v>
      </c>
      <c r="Q20" s="85">
        <f t="shared" ref="Q20:Q26" si="31">(P20^2)*N20</f>
        <v>1.72265625</v>
      </c>
      <c r="R20" s="85">
        <f t="shared" ref="R20:R26" si="32">P20*N20</f>
        <v>1.3125</v>
      </c>
      <c r="S20" s="85">
        <f t="shared" ref="S20:S26" si="33">P20/(S$120/S$119)</f>
        <v>1.159041394335512</v>
      </c>
      <c r="T20" s="19"/>
      <c r="U20" s="19" t="s">
        <v>20</v>
      </c>
      <c r="V20" s="16"/>
      <c r="W20" s="120">
        <f>'Invoke Adversary'!$P16</f>
        <v>1</v>
      </c>
      <c r="X20" s="95">
        <f t="shared" ref="X20:X26" si="34">AB20*W20</f>
        <v>1.1493383742911161</v>
      </c>
      <c r="Y20" s="90">
        <f>INDEX('UmfrageWerte berechnung'!$A:$Z, MATCH(U$3, 'UmfrageWerte berechnung'!$A:$A, 0), MATCH($K20, 'UmfrageWerte berechnung'!$1:$1, 0))</f>
        <v>1.3333333333333333</v>
      </c>
      <c r="Z20" s="85">
        <f t="shared" ref="Z20:Z26" si="35">(Y20^2)*W20</f>
        <v>1.7777777777777777</v>
      </c>
      <c r="AA20" s="85">
        <f t="shared" ref="AA20:AA26" si="36">Y20*W20</f>
        <v>1.3333333333333333</v>
      </c>
      <c r="AB20" s="85">
        <f t="shared" ref="AB20:AB26" si="37">Y20/(AB$120/AB$119)</f>
        <v>1.1493383742911161</v>
      </c>
      <c r="AD20" s="19" t="s">
        <v>20</v>
      </c>
      <c r="AE20" s="16"/>
      <c r="AF20" s="120">
        <f>'Invoke Adversary'!$P16</f>
        <v>1</v>
      </c>
      <c r="AG20" s="95">
        <f t="shared" ref="AG20:AG26" si="38">AK20*AF20</f>
        <v>0.99563318777292598</v>
      </c>
      <c r="AH20" s="90">
        <f>INDEX('UmfrageWerte berechnung'!$A:$Z, MATCH(AD$3, 'UmfrageWerte berechnung'!$A:$A, 0), MATCH($K20, 'UmfrageWerte berechnung'!$1:$1, 0))</f>
        <v>1.1875</v>
      </c>
      <c r="AI20" s="85">
        <f t="shared" ref="AI20:AI26" si="39">(AH20^2)*AF20</f>
        <v>1.41015625</v>
      </c>
      <c r="AJ20" s="85">
        <f t="shared" ref="AJ20:AJ26" si="40">AH20*AF20</f>
        <v>1.1875</v>
      </c>
      <c r="AK20" s="85">
        <f t="shared" ref="AK20:AK26" si="41">AH20/(AK$120/AK$119)</f>
        <v>0.99563318777292598</v>
      </c>
      <c r="AL20" s="66"/>
      <c r="AM20" s="19" t="s">
        <v>20</v>
      </c>
      <c r="AN20" s="16"/>
      <c r="AO20" s="120">
        <f>'Invoke Adversary'!$P16</f>
        <v>1</v>
      </c>
      <c r="AP20" s="95">
        <f t="shared" ref="AP20:AP26" si="42">AT20*AO20</f>
        <v>1.0140449438202248</v>
      </c>
      <c r="AQ20" s="90">
        <f>INDEX('UmfrageWerte berechnung'!$A:$Z, MATCH(AM$3, 'UmfrageWerte berechnung'!$A:$A, 0), MATCH($K20, 'UmfrageWerte berechnung'!$1:$1, 0))</f>
        <v>1.1875</v>
      </c>
      <c r="AR20" s="85">
        <f t="shared" ref="AR20:AR26" si="43">(AQ20^2)*AO20</f>
        <v>1.41015625</v>
      </c>
      <c r="AS20" s="85">
        <f t="shared" ref="AS20:AS26" si="44">AQ20*AO20</f>
        <v>1.1875</v>
      </c>
      <c r="AT20" s="85">
        <f t="shared" ref="AT20:AT26" si="45">AQ20/(AT$120/AT$119)</f>
        <v>1.0140449438202248</v>
      </c>
    </row>
    <row r="21" spans="1:46">
      <c r="B21" s="10"/>
      <c r="C21" s="121">
        <f>'Invoke Adversary'!$P17</f>
        <v>1</v>
      </c>
      <c r="D21" s="93">
        <f t="shared" si="5"/>
        <v>0.99617695248498084</v>
      </c>
      <c r="E21" s="86">
        <f>INDEX('UmfrageWerte berechnung'!$A:$Z, MATCH(A$3, 'UmfrageWerte berechnung'!$A:$A, 0), MATCH($K21, 'UmfrageWerte berechnung'!$1:$1, 0))</f>
        <v>1.2</v>
      </c>
      <c r="F21" s="84">
        <f t="shared" si="6"/>
        <v>1.44</v>
      </c>
      <c r="G21" s="84">
        <f t="shared" si="7"/>
        <v>1.2</v>
      </c>
      <c r="H21" s="84">
        <f t="shared" si="29"/>
        <v>0.99617695248498084</v>
      </c>
      <c r="I21" s="93"/>
      <c r="K21" s="93" t="s">
        <v>228</v>
      </c>
      <c r="L21"/>
      <c r="M21" s="10"/>
      <c r="N21" s="121">
        <f>'Invoke Adversary'!$P17</f>
        <v>1</v>
      </c>
      <c r="O21" s="93">
        <f t="shared" si="30"/>
        <v>1.159041394335512</v>
      </c>
      <c r="P21" s="86">
        <f>INDEX('UmfrageWerte berechnung'!$A:$Z, MATCH(L$3, 'UmfrageWerte berechnung'!$A:$A, 0), MATCH($K21, 'UmfrageWerte berechnung'!$1:$1, 0))</f>
        <v>1.3125</v>
      </c>
      <c r="Q21" s="84">
        <f t="shared" si="31"/>
        <v>1.72265625</v>
      </c>
      <c r="R21" s="84">
        <f t="shared" si="32"/>
        <v>1.3125</v>
      </c>
      <c r="S21" s="84">
        <f t="shared" si="33"/>
        <v>1.159041394335512</v>
      </c>
      <c r="V21" s="10"/>
      <c r="W21" s="121">
        <f>'Invoke Adversary'!$P17</f>
        <v>1</v>
      </c>
      <c r="X21" s="93">
        <f t="shared" si="34"/>
        <v>1.1493383742911161</v>
      </c>
      <c r="Y21" s="86">
        <f>INDEX('UmfrageWerte berechnung'!$A:$Z, MATCH(U$3, 'UmfrageWerte berechnung'!$A:$A, 0), MATCH($K21, 'UmfrageWerte berechnung'!$1:$1, 0))</f>
        <v>1.3333333333333333</v>
      </c>
      <c r="Z21" s="84">
        <f t="shared" si="35"/>
        <v>1.7777777777777777</v>
      </c>
      <c r="AA21" s="84">
        <f t="shared" si="36"/>
        <v>1.3333333333333333</v>
      </c>
      <c r="AB21" s="84">
        <f t="shared" si="37"/>
        <v>1.1493383742911161</v>
      </c>
      <c r="AE21" s="10"/>
      <c r="AF21" s="121">
        <f>'Invoke Adversary'!$P17</f>
        <v>1</v>
      </c>
      <c r="AG21" s="93">
        <f t="shared" si="38"/>
        <v>0.99563318777292598</v>
      </c>
      <c r="AH21" s="86">
        <f>INDEX('UmfrageWerte berechnung'!$A:$Z, MATCH(AD$3, 'UmfrageWerte berechnung'!$A:$A, 0), MATCH($K21, 'UmfrageWerte berechnung'!$1:$1, 0))</f>
        <v>1.1875</v>
      </c>
      <c r="AI21" s="84">
        <f t="shared" si="39"/>
        <v>1.41015625</v>
      </c>
      <c r="AJ21" s="84">
        <f t="shared" si="40"/>
        <v>1.1875</v>
      </c>
      <c r="AK21" s="84">
        <f t="shared" si="41"/>
        <v>0.99563318777292598</v>
      </c>
      <c r="AL21" s="66"/>
      <c r="AN21" s="10"/>
      <c r="AO21" s="121">
        <f>'Invoke Adversary'!$P17</f>
        <v>1</v>
      </c>
      <c r="AP21" s="93">
        <f t="shared" si="42"/>
        <v>1.0140449438202248</v>
      </c>
      <c r="AQ21" s="86">
        <f>INDEX('UmfrageWerte berechnung'!$A:$Z, MATCH(AM$3, 'UmfrageWerte berechnung'!$A:$A, 0), MATCH($K21, 'UmfrageWerte berechnung'!$1:$1, 0))</f>
        <v>1.1875</v>
      </c>
      <c r="AR21" s="84">
        <f t="shared" si="43"/>
        <v>1.41015625</v>
      </c>
      <c r="AS21" s="84">
        <f t="shared" si="44"/>
        <v>1.1875</v>
      </c>
      <c r="AT21" s="84">
        <f t="shared" si="45"/>
        <v>1.0140449438202248</v>
      </c>
    </row>
    <row r="22" spans="1:46">
      <c r="B22" s="10"/>
      <c r="C22" s="121">
        <f>'Invoke Adversary'!$P18</f>
        <v>2</v>
      </c>
      <c r="D22" s="93">
        <f t="shared" si="5"/>
        <v>1.9923539049699617</v>
      </c>
      <c r="E22" s="86">
        <f>INDEX('UmfrageWerte berechnung'!$A:$Z, MATCH(A$3, 'UmfrageWerte berechnung'!$A:$A, 0), MATCH($K22, 'UmfrageWerte berechnung'!$1:$1, 0))</f>
        <v>1.2</v>
      </c>
      <c r="F22" s="84">
        <f t="shared" si="6"/>
        <v>2.88</v>
      </c>
      <c r="G22" s="84">
        <f t="shared" si="7"/>
        <v>2.4</v>
      </c>
      <c r="H22" s="84">
        <f t="shared" si="29"/>
        <v>0.99617695248498084</v>
      </c>
      <c r="I22" s="93"/>
      <c r="K22" s="93" t="s">
        <v>228</v>
      </c>
      <c r="L22"/>
      <c r="M22" s="10"/>
      <c r="N22" s="121">
        <f>'Invoke Adversary'!$P18</f>
        <v>2</v>
      </c>
      <c r="O22" s="93">
        <f t="shared" si="30"/>
        <v>2.318082788671024</v>
      </c>
      <c r="P22" s="86">
        <f>INDEX('UmfrageWerte berechnung'!$A:$Z, MATCH(L$3, 'UmfrageWerte berechnung'!$A:$A, 0), MATCH($K22, 'UmfrageWerte berechnung'!$1:$1, 0))</f>
        <v>1.3125</v>
      </c>
      <c r="Q22" s="84">
        <f t="shared" si="31"/>
        <v>3.4453125</v>
      </c>
      <c r="R22" s="84">
        <f t="shared" si="32"/>
        <v>2.625</v>
      </c>
      <c r="S22" s="84">
        <f t="shared" si="33"/>
        <v>1.159041394335512</v>
      </c>
      <c r="V22" s="10"/>
      <c r="W22" s="121">
        <f>'Invoke Adversary'!$P18</f>
        <v>2</v>
      </c>
      <c r="X22" s="93">
        <f t="shared" si="34"/>
        <v>2.2986767485822321</v>
      </c>
      <c r="Y22" s="86">
        <f>INDEX('UmfrageWerte berechnung'!$A:$Z, MATCH(U$3, 'UmfrageWerte berechnung'!$A:$A, 0), MATCH($K22, 'UmfrageWerte berechnung'!$1:$1, 0))</f>
        <v>1.3333333333333333</v>
      </c>
      <c r="Z22" s="84">
        <f t="shared" si="35"/>
        <v>3.5555555555555554</v>
      </c>
      <c r="AA22" s="84">
        <f t="shared" si="36"/>
        <v>2.6666666666666665</v>
      </c>
      <c r="AB22" s="84">
        <f t="shared" si="37"/>
        <v>1.1493383742911161</v>
      </c>
      <c r="AE22" s="10"/>
      <c r="AF22" s="121">
        <f>'Invoke Adversary'!$P18</f>
        <v>2</v>
      </c>
      <c r="AG22" s="93">
        <f t="shared" si="38"/>
        <v>1.991266375545852</v>
      </c>
      <c r="AH22" s="86">
        <f>INDEX('UmfrageWerte berechnung'!$A:$Z, MATCH(AD$3, 'UmfrageWerte berechnung'!$A:$A, 0), MATCH($K22, 'UmfrageWerte berechnung'!$1:$1, 0))</f>
        <v>1.1875</v>
      </c>
      <c r="AI22" s="84">
        <f t="shared" si="39"/>
        <v>2.8203125</v>
      </c>
      <c r="AJ22" s="84">
        <f t="shared" si="40"/>
        <v>2.375</v>
      </c>
      <c r="AK22" s="84">
        <f t="shared" si="41"/>
        <v>0.99563318777292598</v>
      </c>
      <c r="AL22" s="66"/>
      <c r="AN22" s="10"/>
      <c r="AO22" s="121">
        <f>'Invoke Adversary'!$P18</f>
        <v>2</v>
      </c>
      <c r="AP22" s="93">
        <f t="shared" si="42"/>
        <v>2.0280898876404496</v>
      </c>
      <c r="AQ22" s="86">
        <f>INDEX('UmfrageWerte berechnung'!$A:$Z, MATCH(AM$3, 'UmfrageWerte berechnung'!$A:$A, 0), MATCH($K22, 'UmfrageWerte berechnung'!$1:$1, 0))</f>
        <v>1.1875</v>
      </c>
      <c r="AR22" s="84">
        <f t="shared" si="43"/>
        <v>2.8203125</v>
      </c>
      <c r="AS22" s="84">
        <f t="shared" si="44"/>
        <v>2.375</v>
      </c>
      <c r="AT22" s="84">
        <f t="shared" si="45"/>
        <v>1.0140449438202248</v>
      </c>
    </row>
    <row r="23" spans="1:46">
      <c r="B23" s="10"/>
      <c r="C23" s="121">
        <f>'Invoke Adversary'!$P19</f>
        <v>1</v>
      </c>
      <c r="D23" s="93">
        <f t="shared" si="5"/>
        <v>0.99617695248498084</v>
      </c>
      <c r="E23" s="86">
        <f>INDEX('UmfrageWerte berechnung'!$A:$Z, MATCH(A$3, 'UmfrageWerte berechnung'!$A:$A, 0), MATCH($K23, 'UmfrageWerte berechnung'!$1:$1, 0))</f>
        <v>1.2</v>
      </c>
      <c r="F23" s="84">
        <f t="shared" si="6"/>
        <v>1.44</v>
      </c>
      <c r="G23" s="84">
        <f t="shared" si="7"/>
        <v>1.2</v>
      </c>
      <c r="H23" s="84">
        <f t="shared" si="29"/>
        <v>0.99617695248498084</v>
      </c>
      <c r="I23" s="93"/>
      <c r="K23" s="93" t="s">
        <v>228</v>
      </c>
      <c r="L23"/>
      <c r="M23" s="10"/>
      <c r="N23" s="121">
        <f>'Invoke Adversary'!$P19</f>
        <v>1</v>
      </c>
      <c r="O23" s="93">
        <f t="shared" si="30"/>
        <v>1.159041394335512</v>
      </c>
      <c r="P23" s="86">
        <f>INDEX('UmfrageWerte berechnung'!$A:$Z, MATCH(L$3, 'UmfrageWerte berechnung'!$A:$A, 0), MATCH($K23, 'UmfrageWerte berechnung'!$1:$1, 0))</f>
        <v>1.3125</v>
      </c>
      <c r="Q23" s="84">
        <f t="shared" si="31"/>
        <v>1.72265625</v>
      </c>
      <c r="R23" s="84">
        <f t="shared" si="32"/>
        <v>1.3125</v>
      </c>
      <c r="S23" s="84">
        <f t="shared" si="33"/>
        <v>1.159041394335512</v>
      </c>
      <c r="V23" s="10"/>
      <c r="W23" s="121">
        <f>'Invoke Adversary'!$P19</f>
        <v>1</v>
      </c>
      <c r="X23" s="93">
        <f t="shared" si="34"/>
        <v>1.1493383742911161</v>
      </c>
      <c r="Y23" s="86">
        <f>INDEX('UmfrageWerte berechnung'!$A:$Z, MATCH(U$3, 'UmfrageWerte berechnung'!$A:$A, 0), MATCH($K23, 'UmfrageWerte berechnung'!$1:$1, 0))</f>
        <v>1.3333333333333333</v>
      </c>
      <c r="Z23" s="84">
        <f t="shared" si="35"/>
        <v>1.7777777777777777</v>
      </c>
      <c r="AA23" s="84">
        <f t="shared" si="36"/>
        <v>1.3333333333333333</v>
      </c>
      <c r="AB23" s="84">
        <f t="shared" si="37"/>
        <v>1.1493383742911161</v>
      </c>
      <c r="AE23" s="10"/>
      <c r="AF23" s="121">
        <f>'Invoke Adversary'!$P19</f>
        <v>1</v>
      </c>
      <c r="AG23" s="93">
        <f t="shared" si="38"/>
        <v>0.99563318777292598</v>
      </c>
      <c r="AH23" s="86">
        <f>INDEX('UmfrageWerte berechnung'!$A:$Z, MATCH(AD$3, 'UmfrageWerte berechnung'!$A:$A, 0), MATCH($K23, 'UmfrageWerte berechnung'!$1:$1, 0))</f>
        <v>1.1875</v>
      </c>
      <c r="AI23" s="84">
        <f t="shared" si="39"/>
        <v>1.41015625</v>
      </c>
      <c r="AJ23" s="84">
        <f t="shared" si="40"/>
        <v>1.1875</v>
      </c>
      <c r="AK23" s="84">
        <f t="shared" si="41"/>
        <v>0.99563318777292598</v>
      </c>
      <c r="AL23" s="66"/>
      <c r="AN23" s="10"/>
      <c r="AO23" s="121">
        <f>'Invoke Adversary'!$P19</f>
        <v>1</v>
      </c>
      <c r="AP23" s="93">
        <f t="shared" si="42"/>
        <v>1.0140449438202248</v>
      </c>
      <c r="AQ23" s="86">
        <f>INDEX('UmfrageWerte berechnung'!$A:$Z, MATCH(AM$3, 'UmfrageWerte berechnung'!$A:$A, 0), MATCH($K23, 'UmfrageWerte berechnung'!$1:$1, 0))</f>
        <v>1.1875</v>
      </c>
      <c r="AR23" s="84">
        <f t="shared" si="43"/>
        <v>1.41015625</v>
      </c>
      <c r="AS23" s="84">
        <f t="shared" si="44"/>
        <v>1.1875</v>
      </c>
      <c r="AT23" s="84">
        <f t="shared" si="45"/>
        <v>1.0140449438202248</v>
      </c>
    </row>
    <row r="24" spans="1:46">
      <c r="B24" s="4"/>
      <c r="C24" s="121">
        <f>'Invoke Adversary'!$P20</f>
        <v>1</v>
      </c>
      <c r="D24" s="93">
        <f t="shared" si="5"/>
        <v>0.99617695248498084</v>
      </c>
      <c r="E24" s="86">
        <f>INDEX('UmfrageWerte berechnung'!$A:$Z, MATCH(A$3, 'UmfrageWerte berechnung'!$A:$A, 0), MATCH($K24, 'UmfrageWerte berechnung'!$1:$1, 0))</f>
        <v>1.2</v>
      </c>
      <c r="F24" s="84">
        <f t="shared" si="6"/>
        <v>1.44</v>
      </c>
      <c r="G24" s="84">
        <f t="shared" si="7"/>
        <v>1.2</v>
      </c>
      <c r="H24" s="84">
        <f t="shared" si="29"/>
        <v>0.99617695248498084</v>
      </c>
      <c r="I24" s="93"/>
      <c r="K24" s="93" t="s">
        <v>228</v>
      </c>
      <c r="L24"/>
      <c r="M24" s="4"/>
      <c r="N24" s="121">
        <f>'Invoke Adversary'!$P20</f>
        <v>1</v>
      </c>
      <c r="O24" s="93">
        <f t="shared" si="30"/>
        <v>1.159041394335512</v>
      </c>
      <c r="P24" s="86">
        <f>INDEX('UmfrageWerte berechnung'!$A:$Z, MATCH(L$3, 'UmfrageWerte berechnung'!$A:$A, 0), MATCH($K24, 'UmfrageWerte berechnung'!$1:$1, 0))</f>
        <v>1.3125</v>
      </c>
      <c r="Q24" s="84">
        <f t="shared" si="31"/>
        <v>1.72265625</v>
      </c>
      <c r="R24" s="84">
        <f t="shared" si="32"/>
        <v>1.3125</v>
      </c>
      <c r="S24" s="84">
        <f t="shared" si="33"/>
        <v>1.159041394335512</v>
      </c>
      <c r="V24" s="4"/>
      <c r="W24" s="121">
        <f>'Invoke Adversary'!$P20</f>
        <v>1</v>
      </c>
      <c r="X24" s="93">
        <f t="shared" si="34"/>
        <v>1.1493383742911161</v>
      </c>
      <c r="Y24" s="86">
        <f>INDEX('UmfrageWerte berechnung'!$A:$Z, MATCH(U$3, 'UmfrageWerte berechnung'!$A:$A, 0), MATCH($K24, 'UmfrageWerte berechnung'!$1:$1, 0))</f>
        <v>1.3333333333333333</v>
      </c>
      <c r="Z24" s="84">
        <f t="shared" si="35"/>
        <v>1.7777777777777777</v>
      </c>
      <c r="AA24" s="84">
        <f t="shared" si="36"/>
        <v>1.3333333333333333</v>
      </c>
      <c r="AB24" s="84">
        <f t="shared" si="37"/>
        <v>1.1493383742911161</v>
      </c>
      <c r="AE24" s="4"/>
      <c r="AF24" s="121">
        <f>'Invoke Adversary'!$P20</f>
        <v>1</v>
      </c>
      <c r="AG24" s="93">
        <f t="shared" si="38"/>
        <v>0.99563318777292598</v>
      </c>
      <c r="AH24" s="86">
        <f>INDEX('UmfrageWerte berechnung'!$A:$Z, MATCH(AD$3, 'UmfrageWerte berechnung'!$A:$A, 0), MATCH($K24, 'UmfrageWerte berechnung'!$1:$1, 0))</f>
        <v>1.1875</v>
      </c>
      <c r="AI24" s="84">
        <f t="shared" si="39"/>
        <v>1.41015625</v>
      </c>
      <c r="AJ24" s="84">
        <f t="shared" si="40"/>
        <v>1.1875</v>
      </c>
      <c r="AK24" s="84">
        <f t="shared" si="41"/>
        <v>0.99563318777292598</v>
      </c>
      <c r="AL24" s="66"/>
      <c r="AN24" s="4"/>
      <c r="AO24" s="121">
        <f>'Invoke Adversary'!$P20</f>
        <v>1</v>
      </c>
      <c r="AP24" s="93">
        <f t="shared" si="42"/>
        <v>1.0140449438202248</v>
      </c>
      <c r="AQ24" s="86">
        <f>INDEX('UmfrageWerte berechnung'!$A:$Z, MATCH(AM$3, 'UmfrageWerte berechnung'!$A:$A, 0), MATCH($K24, 'UmfrageWerte berechnung'!$1:$1, 0))</f>
        <v>1.1875</v>
      </c>
      <c r="AR24" s="84">
        <f t="shared" si="43"/>
        <v>1.41015625</v>
      </c>
      <c r="AS24" s="84">
        <f t="shared" si="44"/>
        <v>1.1875</v>
      </c>
      <c r="AT24" s="84">
        <f t="shared" si="45"/>
        <v>1.0140449438202248</v>
      </c>
    </row>
    <row r="25" spans="1:46">
      <c r="B25" s="4"/>
      <c r="C25" s="121">
        <f>'Invoke Adversary'!$P21</f>
        <v>1</v>
      </c>
      <c r="D25" s="84">
        <f t="shared" si="5"/>
        <v>0</v>
      </c>
      <c r="E25" s="84"/>
      <c r="F25" s="86">
        <f t="shared" si="6"/>
        <v>0</v>
      </c>
      <c r="G25" s="84">
        <f t="shared" si="7"/>
        <v>0</v>
      </c>
      <c r="H25" s="84">
        <f t="shared" si="29"/>
        <v>0</v>
      </c>
      <c r="I25" s="93"/>
      <c r="K25" s="93">
        <v>0</v>
      </c>
      <c r="L25"/>
      <c r="M25" s="4"/>
      <c r="N25" s="122">
        <f>'Invoke Adversary'!$P21</f>
        <v>1</v>
      </c>
      <c r="O25" s="84">
        <f t="shared" si="30"/>
        <v>0</v>
      </c>
      <c r="P25" s="84"/>
      <c r="Q25" s="86">
        <f t="shared" si="31"/>
        <v>0</v>
      </c>
      <c r="R25" s="84">
        <f t="shared" si="32"/>
        <v>0</v>
      </c>
      <c r="S25" s="84">
        <f t="shared" si="33"/>
        <v>0</v>
      </c>
      <c r="V25" s="4"/>
      <c r="W25" s="122">
        <f>'Invoke Adversary'!$P21</f>
        <v>1</v>
      </c>
      <c r="X25" s="84">
        <f t="shared" si="34"/>
        <v>0</v>
      </c>
      <c r="Y25" s="84"/>
      <c r="Z25" s="86">
        <f t="shared" si="35"/>
        <v>0</v>
      </c>
      <c r="AA25" s="84">
        <f t="shared" si="36"/>
        <v>0</v>
      </c>
      <c r="AB25" s="84">
        <f t="shared" si="37"/>
        <v>0</v>
      </c>
      <c r="AE25" s="4"/>
      <c r="AF25" s="122">
        <f>'Invoke Adversary'!$P21</f>
        <v>1</v>
      </c>
      <c r="AG25" s="84">
        <f t="shared" si="38"/>
        <v>0</v>
      </c>
      <c r="AH25" s="84"/>
      <c r="AI25" s="86">
        <f t="shared" si="39"/>
        <v>0</v>
      </c>
      <c r="AJ25" s="84">
        <f t="shared" si="40"/>
        <v>0</v>
      </c>
      <c r="AK25" s="84">
        <f t="shared" si="41"/>
        <v>0</v>
      </c>
      <c r="AL25" s="66"/>
      <c r="AN25" s="4"/>
      <c r="AO25" s="122">
        <f>'Invoke Adversary'!$P21</f>
        <v>1</v>
      </c>
      <c r="AP25" s="84">
        <f t="shared" si="42"/>
        <v>0</v>
      </c>
      <c r="AQ25" s="84"/>
      <c r="AR25" s="86">
        <f t="shared" si="43"/>
        <v>0</v>
      </c>
      <c r="AS25" s="84">
        <f t="shared" si="44"/>
        <v>0</v>
      </c>
      <c r="AT25" s="84">
        <f t="shared" si="45"/>
        <v>0</v>
      </c>
    </row>
    <row r="26" spans="1:46">
      <c r="B26" s="100"/>
      <c r="C26" s="80"/>
      <c r="D26" s="84">
        <f t="shared" si="5"/>
        <v>0</v>
      </c>
      <c r="F26" s="86">
        <f t="shared" si="6"/>
        <v>0</v>
      </c>
      <c r="G26" s="84">
        <f t="shared" si="7"/>
        <v>0</v>
      </c>
      <c r="H26" s="84">
        <f t="shared" si="29"/>
        <v>0</v>
      </c>
      <c r="I26" s="93"/>
      <c r="K26" s="93">
        <v>0</v>
      </c>
      <c r="L26"/>
      <c r="M26" s="100"/>
      <c r="N26" s="80"/>
      <c r="O26" s="84">
        <f t="shared" si="30"/>
        <v>0</v>
      </c>
      <c r="P26" s="93"/>
      <c r="Q26" s="86">
        <f t="shared" si="31"/>
        <v>0</v>
      </c>
      <c r="R26" s="84">
        <f t="shared" si="32"/>
        <v>0</v>
      </c>
      <c r="S26" s="84">
        <f t="shared" si="33"/>
        <v>0</v>
      </c>
      <c r="V26" s="100"/>
      <c r="W26" s="80"/>
      <c r="X26" s="84">
        <f t="shared" si="34"/>
        <v>0</v>
      </c>
      <c r="Y26" s="93"/>
      <c r="Z26" s="86">
        <f t="shared" si="35"/>
        <v>0</v>
      </c>
      <c r="AA26" s="84">
        <f t="shared" si="36"/>
        <v>0</v>
      </c>
      <c r="AB26" s="84">
        <f t="shared" si="37"/>
        <v>0</v>
      </c>
      <c r="AC26" s="17"/>
      <c r="AE26" s="100"/>
      <c r="AF26" s="80"/>
      <c r="AG26" s="84">
        <f t="shared" si="38"/>
        <v>0</v>
      </c>
      <c r="AH26" s="93"/>
      <c r="AI26" s="86">
        <f t="shared" si="39"/>
        <v>0</v>
      </c>
      <c r="AJ26" s="84">
        <f t="shared" si="40"/>
        <v>0</v>
      </c>
      <c r="AK26" s="84">
        <f t="shared" si="41"/>
        <v>0</v>
      </c>
      <c r="AL26" s="66"/>
      <c r="AN26" s="100"/>
      <c r="AO26" s="80"/>
      <c r="AP26" s="84">
        <f t="shared" si="42"/>
        <v>0</v>
      </c>
      <c r="AQ26" s="93"/>
      <c r="AR26" s="86">
        <f t="shared" si="43"/>
        <v>0</v>
      </c>
      <c r="AS26" s="84">
        <f t="shared" si="44"/>
        <v>0</v>
      </c>
      <c r="AT26" s="84">
        <f t="shared" si="45"/>
        <v>0</v>
      </c>
    </row>
    <row r="27" spans="1:46">
      <c r="B27" t="s">
        <v>475</v>
      </c>
      <c r="C27" s="77">
        <f>SUM(C20:C25)</f>
        <v>7</v>
      </c>
      <c r="D27" s="78">
        <f>SUM(D21:D26)</f>
        <v>4.9808847624249042</v>
      </c>
      <c r="E27" s="95">
        <f>SUM(E20:E25)</f>
        <v>6</v>
      </c>
      <c r="F27" s="90">
        <f>SUM(F20:F26)</f>
        <v>8.6399999999999988</v>
      </c>
      <c r="G27" s="85">
        <f>SUM(G20:G26)</f>
        <v>7.2</v>
      </c>
      <c r="H27" s="85">
        <f>SUM(H20:H26)</f>
        <v>4.9808847624249042</v>
      </c>
      <c r="I27" s="93"/>
      <c r="K27" s="93">
        <v>0</v>
      </c>
      <c r="L27"/>
      <c r="M27" t="s">
        <v>475</v>
      </c>
      <c r="N27" s="77">
        <f>SUM(N20:N25)</f>
        <v>7</v>
      </c>
      <c r="O27" s="78">
        <f>SUM(O21:O26)</f>
        <v>5.79520697167756</v>
      </c>
      <c r="P27" s="95">
        <f>SUM(P20:P25)</f>
        <v>6.5625</v>
      </c>
      <c r="Q27" s="90">
        <f>SUM(Q20:Q26)</f>
        <v>10.3359375</v>
      </c>
      <c r="R27" s="85">
        <f>SUM(R20:R26)</f>
        <v>7.875</v>
      </c>
      <c r="S27" s="85">
        <f>SUM(S20:S26)</f>
        <v>5.79520697167756</v>
      </c>
      <c r="V27" t="s">
        <v>475</v>
      </c>
      <c r="W27" s="77">
        <f>SUM(W20:W25)</f>
        <v>7</v>
      </c>
      <c r="X27" s="78">
        <f>SUM(X21:X26)</f>
        <v>5.7466918714555799</v>
      </c>
      <c r="Y27" s="95">
        <f>SUM(Y20:Y25)</f>
        <v>6.6666666666666661</v>
      </c>
      <c r="Z27" s="90">
        <f>SUM(Z20:Z26)</f>
        <v>10.666666666666668</v>
      </c>
      <c r="AA27" s="85">
        <f>SUM(AA20:AA26)</f>
        <v>7.9999999999999991</v>
      </c>
      <c r="AB27" s="85">
        <f>SUM(AB20:AB26)</f>
        <v>5.7466918714555799</v>
      </c>
      <c r="AE27" t="s">
        <v>475</v>
      </c>
      <c r="AF27" s="77">
        <f>SUM(AF20:AF25)</f>
        <v>7</v>
      </c>
      <c r="AG27" s="78">
        <f>SUM(AG21:AG26)</f>
        <v>4.9781659388646302</v>
      </c>
      <c r="AH27" s="95">
        <f>SUM(AH20:AH25)</f>
        <v>5.9375</v>
      </c>
      <c r="AI27" s="90">
        <f>SUM(AI20:AI26)</f>
        <v>8.4609375</v>
      </c>
      <c r="AJ27" s="85">
        <f>SUM(AJ20:AJ26)</f>
        <v>7.125</v>
      </c>
      <c r="AK27" s="85">
        <f>SUM(AK20:AK26)</f>
        <v>4.9781659388646302</v>
      </c>
      <c r="AL27" s="66"/>
      <c r="AN27" t="s">
        <v>475</v>
      </c>
      <c r="AO27" s="77">
        <f>SUM(AO20:AO25)</f>
        <v>7</v>
      </c>
      <c r="AP27" s="78">
        <f>SUM(AP21:AP26)</f>
        <v>5.070224719101124</v>
      </c>
      <c r="AQ27" s="95">
        <f>SUM(AQ20:AQ25)</f>
        <v>5.9375</v>
      </c>
      <c r="AR27" s="90">
        <f>SUM(AR20:AR26)</f>
        <v>8.4609375</v>
      </c>
      <c r="AS27" s="85">
        <f>SUM(AS20:AS26)</f>
        <v>7.125</v>
      </c>
      <c r="AT27" s="85">
        <f>SUM(AT20:AT26)</f>
        <v>5.070224719101124</v>
      </c>
    </row>
    <row r="28" spans="1:46">
      <c r="B28" t="s">
        <v>476</v>
      </c>
      <c r="C28" s="96">
        <v>18</v>
      </c>
      <c r="D28" s="89"/>
      <c r="E28" s="96">
        <f>COUNT(E20:E26)*5</f>
        <v>25</v>
      </c>
      <c r="F28" s="89">
        <f>C28*5^2</f>
        <v>450</v>
      </c>
      <c r="G28" s="87">
        <f>C28*1.5</f>
        <v>27</v>
      </c>
      <c r="H28" s="87"/>
      <c r="I28" s="93"/>
      <c r="K28" s="93">
        <v>0</v>
      </c>
      <c r="L28"/>
      <c r="M28" t="s">
        <v>476</v>
      </c>
      <c r="N28" s="96">
        <v>18</v>
      </c>
      <c r="O28" s="89"/>
      <c r="P28" s="96">
        <f>COUNT(P20:P26)*5</f>
        <v>25</v>
      </c>
      <c r="Q28" s="89">
        <f>N28*5^2</f>
        <v>450</v>
      </c>
      <c r="R28" s="87">
        <f>N28*1.5</f>
        <v>27</v>
      </c>
      <c r="S28" s="87"/>
      <c r="V28" t="s">
        <v>476</v>
      </c>
      <c r="W28" s="96">
        <v>18</v>
      </c>
      <c r="X28" s="89"/>
      <c r="Y28" s="96">
        <f>COUNT(Y20:Y26)*5</f>
        <v>25</v>
      </c>
      <c r="Z28" s="89">
        <f>W28*5^2</f>
        <v>450</v>
      </c>
      <c r="AA28" s="87">
        <f>W28*1.5</f>
        <v>27</v>
      </c>
      <c r="AB28" s="87"/>
      <c r="AE28" t="s">
        <v>476</v>
      </c>
      <c r="AF28" s="96">
        <v>18</v>
      </c>
      <c r="AG28" s="89"/>
      <c r="AH28" s="96">
        <f>COUNT(AH20:AH26)*5</f>
        <v>25</v>
      </c>
      <c r="AI28" s="89">
        <f>AF28*5^2</f>
        <v>450</v>
      </c>
      <c r="AJ28" s="87">
        <f>AF28*1.5</f>
        <v>27</v>
      </c>
      <c r="AK28" s="87"/>
      <c r="AL28" s="93"/>
      <c r="AN28" t="s">
        <v>476</v>
      </c>
      <c r="AO28" s="96">
        <v>18</v>
      </c>
      <c r="AP28" s="89"/>
      <c r="AQ28" s="96">
        <f>COUNT(AQ20:AQ26)*5</f>
        <v>25</v>
      </c>
      <c r="AR28" s="89">
        <f>AO28*5^2</f>
        <v>450</v>
      </c>
      <c r="AS28" s="87">
        <f>AO28*1.5</f>
        <v>27</v>
      </c>
      <c r="AT28" s="87"/>
    </row>
    <row r="29" spans="1:46">
      <c r="C29" s="93"/>
      <c r="D29" s="86"/>
      <c r="E29" s="95"/>
      <c r="H29" s="84"/>
      <c r="I29" s="93"/>
      <c r="K29" s="93">
        <v>0</v>
      </c>
      <c r="L29"/>
      <c r="N29" s="93"/>
      <c r="O29" s="86"/>
      <c r="P29" s="95"/>
      <c r="Q29" s="86"/>
      <c r="R29" s="84"/>
      <c r="S29" s="84"/>
      <c r="W29" s="93"/>
      <c r="X29" s="86"/>
      <c r="Y29" s="95"/>
      <c r="Z29" s="86"/>
      <c r="AA29" s="84"/>
      <c r="AB29" s="84"/>
      <c r="AF29" s="93"/>
      <c r="AG29" s="86"/>
      <c r="AH29" s="95"/>
      <c r="AI29" s="86"/>
      <c r="AJ29" s="84"/>
      <c r="AK29" s="84"/>
      <c r="AL29" s="93"/>
      <c r="AO29" s="93"/>
      <c r="AP29" s="86"/>
      <c r="AQ29" s="95"/>
      <c r="AR29" s="86"/>
      <c r="AS29" s="84"/>
      <c r="AT29" s="84"/>
    </row>
    <row r="30" spans="1:46">
      <c r="C30" s="93"/>
      <c r="D30" s="86"/>
      <c r="H30" s="84"/>
      <c r="I30" s="93"/>
      <c r="K30" s="93">
        <v>0</v>
      </c>
      <c r="L30"/>
      <c r="N30" s="93"/>
      <c r="O30" s="86"/>
      <c r="P30" s="93"/>
      <c r="Q30" s="86"/>
      <c r="R30" s="84"/>
      <c r="S30" s="84"/>
      <c r="W30" s="93"/>
      <c r="X30" s="86"/>
      <c r="Y30" s="93"/>
      <c r="Z30" s="86"/>
      <c r="AA30" s="84"/>
      <c r="AB30" s="84"/>
      <c r="AF30" s="93"/>
      <c r="AG30" s="86"/>
      <c r="AH30" s="93"/>
      <c r="AI30" s="86"/>
      <c r="AJ30" s="84"/>
      <c r="AK30" s="84"/>
      <c r="AL30" s="93"/>
      <c r="AO30" s="93"/>
      <c r="AP30" s="86"/>
      <c r="AQ30" s="93"/>
      <c r="AR30" s="86"/>
      <c r="AS30" s="84"/>
      <c r="AT30" s="84"/>
    </row>
    <row r="31" spans="1:46">
      <c r="C31" s="93"/>
      <c r="D31" s="86"/>
      <c r="H31" s="84"/>
      <c r="I31" s="93"/>
      <c r="K31" s="93">
        <v>0</v>
      </c>
      <c r="L31"/>
      <c r="N31" s="93"/>
      <c r="O31" s="86"/>
      <c r="P31" s="93"/>
      <c r="Q31" s="86"/>
      <c r="R31" s="84"/>
      <c r="S31" s="84"/>
      <c r="W31" s="93"/>
      <c r="X31" s="86"/>
      <c r="Y31" s="93"/>
      <c r="Z31" s="86"/>
      <c r="AA31" s="84"/>
      <c r="AB31" s="84"/>
      <c r="AF31" s="93"/>
      <c r="AG31" s="86"/>
      <c r="AH31" s="93"/>
      <c r="AI31" s="86"/>
      <c r="AJ31" s="84"/>
      <c r="AK31" s="84"/>
      <c r="AL31" s="93"/>
      <c r="AO31" s="93"/>
      <c r="AP31" s="86"/>
      <c r="AQ31" s="93"/>
      <c r="AR31" s="86"/>
      <c r="AS31" s="84"/>
      <c r="AT31" s="84"/>
    </row>
    <row r="32" spans="1:46" ht="21">
      <c r="A32" s="19" t="s">
        <v>35</v>
      </c>
      <c r="B32" s="16"/>
      <c r="C32" s="120">
        <f>'Invoke Adversary'!$P25</f>
        <v>3</v>
      </c>
      <c r="D32" s="95">
        <f t="shared" si="5"/>
        <v>3.113052976515565</v>
      </c>
      <c r="E32" s="90">
        <f>INDEX('UmfrageWerte berechnung'!$A:$Z, MATCH(A$3, 'UmfrageWerte berechnung'!$A:$A, 0), MATCH($K32, 'UmfrageWerte berechnung'!$1:$1, 0))</f>
        <v>1.25</v>
      </c>
      <c r="F32" s="85">
        <f t="shared" si="6"/>
        <v>4.6875</v>
      </c>
      <c r="G32" s="85">
        <f t="shared" si="7"/>
        <v>3.75</v>
      </c>
      <c r="H32" s="85">
        <f t="shared" ref="H32:H46" si="46">E32/(H$120/H$119)</f>
        <v>1.0376843255051884</v>
      </c>
      <c r="I32" s="93"/>
      <c r="K32" s="93" t="s">
        <v>231</v>
      </c>
      <c r="L32" s="19" t="s">
        <v>35</v>
      </c>
      <c r="M32" s="16"/>
      <c r="N32" s="120">
        <f>'Invoke Adversary'!$P25</f>
        <v>3</v>
      </c>
      <c r="O32" s="95">
        <f t="shared" ref="O32:O46" si="47">S32*N32</f>
        <v>3.3115468409586057</v>
      </c>
      <c r="P32" s="90">
        <f>INDEX('UmfrageWerte berechnung'!$A:$Z, MATCH(L$3, 'UmfrageWerte berechnung'!$A:$A, 0), MATCH($K32, 'UmfrageWerte berechnung'!$1:$1, 0))</f>
        <v>1.25</v>
      </c>
      <c r="Q32" s="85">
        <f t="shared" ref="Q32:Q46" si="48">(P32^2)*N32</f>
        <v>4.6875</v>
      </c>
      <c r="R32" s="85">
        <f t="shared" ref="R32:R46" si="49">P32*N32</f>
        <v>3.75</v>
      </c>
      <c r="S32" s="85">
        <f t="shared" ref="S32:S46" si="50">P32/(S$120/S$119)</f>
        <v>1.1038489469862018</v>
      </c>
      <c r="T32" s="19"/>
      <c r="U32" s="19" t="s">
        <v>35</v>
      </c>
      <c r="V32" s="16"/>
      <c r="W32" s="120">
        <f>'Invoke Adversary'!$P25</f>
        <v>3</v>
      </c>
      <c r="X32" s="95">
        <f t="shared" ref="X32:X46" si="51">AB32*W32</f>
        <v>3.0170132325141799</v>
      </c>
      <c r="Y32" s="90">
        <f>INDEX('UmfrageWerte berechnung'!$A:$Z, MATCH(U$3, 'UmfrageWerte berechnung'!$A:$A, 0), MATCH($K32, 'UmfrageWerte berechnung'!$1:$1, 0))</f>
        <v>1.1666666666666667</v>
      </c>
      <c r="Z32" s="85">
        <f t="shared" ref="Z32:Z46" si="52">(Y32^2)*W32</f>
        <v>4.0833333333333339</v>
      </c>
      <c r="AA32" s="85">
        <f t="shared" ref="AA32:AA46" si="53">Y32*W32</f>
        <v>3.5</v>
      </c>
      <c r="AB32" s="85">
        <f t="shared" ref="AB32:AB46" si="54">Y32/(AB$120/AB$119)</f>
        <v>1.0056710775047266</v>
      </c>
      <c r="AD32" s="19" t="s">
        <v>35</v>
      </c>
      <c r="AE32" s="16"/>
      <c r="AF32" s="120">
        <f>'Invoke Adversary'!$P25</f>
        <v>3</v>
      </c>
      <c r="AG32" s="95">
        <f t="shared" ref="AG32:AG46" si="55">AK32*AF32</f>
        <v>3.1441048034934505</v>
      </c>
      <c r="AH32" s="90">
        <f>INDEX('UmfrageWerte berechnung'!$A:$Z, MATCH(AD$3, 'UmfrageWerte berechnung'!$A:$A, 0), MATCH($K32, 'UmfrageWerte berechnung'!$1:$1, 0))</f>
        <v>1.25</v>
      </c>
      <c r="AI32" s="85">
        <f t="shared" ref="AI32:AI46" si="56">(AH32^2)*AF32</f>
        <v>4.6875</v>
      </c>
      <c r="AJ32" s="85">
        <f t="shared" ref="AJ32:AJ46" si="57">AH32*AF32</f>
        <v>3.75</v>
      </c>
      <c r="AK32" s="85">
        <f t="shared" ref="AK32:AK46" si="58">AH32/(AK$120/AK$119)</f>
        <v>1.0480349344978168</v>
      </c>
      <c r="AL32" s="66"/>
      <c r="AM32" s="19" t="s">
        <v>35</v>
      </c>
      <c r="AN32" s="16"/>
      <c r="AO32" s="120">
        <f>'Invoke Adversary'!$P25</f>
        <v>3</v>
      </c>
      <c r="AP32" s="95">
        <f t="shared" ref="AP32:AP46" si="59">AT32*AO32</f>
        <v>3.0421348314606744</v>
      </c>
      <c r="AQ32" s="90">
        <f>INDEX('UmfrageWerte berechnung'!$A:$Z, MATCH(AM$3, 'UmfrageWerte berechnung'!$A:$A, 0), MATCH($K32, 'UmfrageWerte berechnung'!$1:$1, 0))</f>
        <v>1.1875</v>
      </c>
      <c r="AR32" s="85">
        <f t="shared" ref="AR32:AR46" si="60">(AQ32^2)*AO32</f>
        <v>4.23046875</v>
      </c>
      <c r="AS32" s="85">
        <f t="shared" ref="AS32:AS46" si="61">AQ32*AO32</f>
        <v>3.5625</v>
      </c>
      <c r="AT32" s="85">
        <f t="shared" ref="AT32:AT46" si="62">AQ32/(AT$120/AT$119)</f>
        <v>1.0140449438202248</v>
      </c>
    </row>
    <row r="33" spans="2:46">
      <c r="B33" s="10"/>
      <c r="C33" s="121">
        <f>'Invoke Adversary'!$P26</f>
        <v>3</v>
      </c>
      <c r="D33" s="93">
        <f t="shared" si="5"/>
        <v>3.113052976515565</v>
      </c>
      <c r="E33" s="86">
        <f>INDEX('UmfrageWerte berechnung'!$A:$Z, MATCH(A$3, 'UmfrageWerte berechnung'!$A:$A, 0), MATCH($K33, 'UmfrageWerte berechnung'!$1:$1, 0))</f>
        <v>1.25</v>
      </c>
      <c r="F33" s="84">
        <f t="shared" si="6"/>
        <v>4.6875</v>
      </c>
      <c r="G33" s="84">
        <f t="shared" si="7"/>
        <v>3.75</v>
      </c>
      <c r="H33" s="84">
        <f t="shared" si="46"/>
        <v>1.0376843255051884</v>
      </c>
      <c r="I33" s="93"/>
      <c r="K33" s="93" t="s">
        <v>231</v>
      </c>
      <c r="L33"/>
      <c r="M33" s="10"/>
      <c r="N33" s="121">
        <f>'Invoke Adversary'!$P26</f>
        <v>3</v>
      </c>
      <c r="O33" s="93">
        <f t="shared" si="47"/>
        <v>3.3115468409586057</v>
      </c>
      <c r="P33" s="86">
        <f>INDEX('UmfrageWerte berechnung'!$A:$Z, MATCH(L$3, 'UmfrageWerte berechnung'!$A:$A, 0), MATCH($K33, 'UmfrageWerte berechnung'!$1:$1, 0))</f>
        <v>1.25</v>
      </c>
      <c r="Q33" s="84">
        <f t="shared" si="48"/>
        <v>4.6875</v>
      </c>
      <c r="R33" s="84">
        <f t="shared" si="49"/>
        <v>3.75</v>
      </c>
      <c r="S33" s="84">
        <f t="shared" si="50"/>
        <v>1.1038489469862018</v>
      </c>
      <c r="V33" s="10"/>
      <c r="W33" s="121">
        <f>'Invoke Adversary'!$P26</f>
        <v>3</v>
      </c>
      <c r="X33" s="93">
        <f t="shared" si="51"/>
        <v>3.0170132325141799</v>
      </c>
      <c r="Y33" s="86">
        <f>INDEX('UmfrageWerte berechnung'!$A:$Z, MATCH(U$3, 'UmfrageWerte berechnung'!$A:$A, 0), MATCH($K33, 'UmfrageWerte berechnung'!$1:$1, 0))</f>
        <v>1.1666666666666667</v>
      </c>
      <c r="Z33" s="84">
        <f t="shared" si="52"/>
        <v>4.0833333333333339</v>
      </c>
      <c r="AA33" s="84">
        <f t="shared" si="53"/>
        <v>3.5</v>
      </c>
      <c r="AB33" s="84">
        <f t="shared" si="54"/>
        <v>1.0056710775047266</v>
      </c>
      <c r="AE33" s="10"/>
      <c r="AF33" s="121">
        <f>'Invoke Adversary'!$P26</f>
        <v>3</v>
      </c>
      <c r="AG33" s="93">
        <f t="shared" si="55"/>
        <v>3.1441048034934505</v>
      </c>
      <c r="AH33" s="86">
        <f>INDEX('UmfrageWerte berechnung'!$A:$Z, MATCH(AD$3, 'UmfrageWerte berechnung'!$A:$A, 0), MATCH($K33, 'UmfrageWerte berechnung'!$1:$1, 0))</f>
        <v>1.25</v>
      </c>
      <c r="AI33" s="84">
        <f t="shared" si="56"/>
        <v>4.6875</v>
      </c>
      <c r="AJ33" s="84">
        <f t="shared" si="57"/>
        <v>3.75</v>
      </c>
      <c r="AK33" s="84">
        <f t="shared" si="58"/>
        <v>1.0480349344978168</v>
      </c>
      <c r="AL33" s="66"/>
      <c r="AN33" s="10"/>
      <c r="AO33" s="121">
        <f>'Invoke Adversary'!$P26</f>
        <v>3</v>
      </c>
      <c r="AP33" s="93">
        <f t="shared" si="59"/>
        <v>3.0421348314606744</v>
      </c>
      <c r="AQ33" s="86">
        <f>INDEX('UmfrageWerte berechnung'!$A:$Z, MATCH(AM$3, 'UmfrageWerte berechnung'!$A:$A, 0), MATCH($K33, 'UmfrageWerte berechnung'!$1:$1, 0))</f>
        <v>1.1875</v>
      </c>
      <c r="AR33" s="84">
        <f t="shared" si="60"/>
        <v>4.23046875</v>
      </c>
      <c r="AS33" s="84">
        <f t="shared" si="61"/>
        <v>3.5625</v>
      </c>
      <c r="AT33" s="84">
        <f t="shared" si="62"/>
        <v>1.0140449438202248</v>
      </c>
    </row>
    <row r="34" spans="2:46">
      <c r="B34" s="10"/>
      <c r="C34" s="121">
        <f>'Invoke Adversary'!$P27</f>
        <v>3</v>
      </c>
      <c r="D34" s="93">
        <f t="shared" si="5"/>
        <v>3.113052976515565</v>
      </c>
      <c r="E34" s="86">
        <f>INDEX('UmfrageWerte berechnung'!$A:$Z, MATCH(A$3, 'UmfrageWerte berechnung'!$A:$A, 0), MATCH($K34, 'UmfrageWerte berechnung'!$1:$1, 0))</f>
        <v>1.25</v>
      </c>
      <c r="F34" s="84">
        <f t="shared" si="6"/>
        <v>4.6875</v>
      </c>
      <c r="G34" s="84">
        <f t="shared" si="7"/>
        <v>3.75</v>
      </c>
      <c r="H34" s="84">
        <f t="shared" si="46"/>
        <v>1.0376843255051884</v>
      </c>
      <c r="I34" s="93"/>
      <c r="K34" s="93" t="s">
        <v>231</v>
      </c>
      <c r="L34"/>
      <c r="M34" s="10"/>
      <c r="N34" s="121">
        <f>'Invoke Adversary'!$P27</f>
        <v>3</v>
      </c>
      <c r="O34" s="93">
        <f t="shared" si="47"/>
        <v>3.3115468409586057</v>
      </c>
      <c r="P34" s="86">
        <f>INDEX('UmfrageWerte berechnung'!$A:$Z, MATCH(L$3, 'UmfrageWerte berechnung'!$A:$A, 0), MATCH($K34, 'UmfrageWerte berechnung'!$1:$1, 0))</f>
        <v>1.25</v>
      </c>
      <c r="Q34" s="84">
        <f t="shared" si="48"/>
        <v>4.6875</v>
      </c>
      <c r="R34" s="84">
        <f t="shared" si="49"/>
        <v>3.75</v>
      </c>
      <c r="S34" s="84">
        <f t="shared" si="50"/>
        <v>1.1038489469862018</v>
      </c>
      <c r="V34" s="10"/>
      <c r="W34" s="121">
        <f>'Invoke Adversary'!$P27</f>
        <v>3</v>
      </c>
      <c r="X34" s="93">
        <f t="shared" si="51"/>
        <v>3.0170132325141799</v>
      </c>
      <c r="Y34" s="86">
        <f>INDEX('UmfrageWerte berechnung'!$A:$Z, MATCH(U$3, 'UmfrageWerte berechnung'!$A:$A, 0), MATCH($K34, 'UmfrageWerte berechnung'!$1:$1, 0))</f>
        <v>1.1666666666666667</v>
      </c>
      <c r="Z34" s="84">
        <f t="shared" si="52"/>
        <v>4.0833333333333339</v>
      </c>
      <c r="AA34" s="84">
        <f t="shared" si="53"/>
        <v>3.5</v>
      </c>
      <c r="AB34" s="84">
        <f t="shared" si="54"/>
        <v>1.0056710775047266</v>
      </c>
      <c r="AE34" s="10"/>
      <c r="AF34" s="121">
        <f>'Invoke Adversary'!$P27</f>
        <v>3</v>
      </c>
      <c r="AG34" s="93">
        <f t="shared" si="55"/>
        <v>3.1441048034934505</v>
      </c>
      <c r="AH34" s="86">
        <f>INDEX('UmfrageWerte berechnung'!$A:$Z, MATCH(AD$3, 'UmfrageWerte berechnung'!$A:$A, 0), MATCH($K34, 'UmfrageWerte berechnung'!$1:$1, 0))</f>
        <v>1.25</v>
      </c>
      <c r="AI34" s="84">
        <f t="shared" si="56"/>
        <v>4.6875</v>
      </c>
      <c r="AJ34" s="84">
        <f t="shared" si="57"/>
        <v>3.75</v>
      </c>
      <c r="AK34" s="84">
        <f t="shared" si="58"/>
        <v>1.0480349344978168</v>
      </c>
      <c r="AL34" s="66"/>
      <c r="AN34" s="10"/>
      <c r="AO34" s="121">
        <f>'Invoke Adversary'!$P27</f>
        <v>3</v>
      </c>
      <c r="AP34" s="93">
        <f t="shared" si="59"/>
        <v>3.0421348314606744</v>
      </c>
      <c r="AQ34" s="86">
        <f>INDEX('UmfrageWerte berechnung'!$A:$Z, MATCH(AM$3, 'UmfrageWerte berechnung'!$A:$A, 0), MATCH($K34, 'UmfrageWerte berechnung'!$1:$1, 0))</f>
        <v>1.1875</v>
      </c>
      <c r="AR34" s="84">
        <f t="shared" si="60"/>
        <v>4.23046875</v>
      </c>
      <c r="AS34" s="84">
        <f t="shared" si="61"/>
        <v>3.5625</v>
      </c>
      <c r="AT34" s="84">
        <f t="shared" si="62"/>
        <v>1.0140449438202248</v>
      </c>
    </row>
    <row r="35" spans="2:46">
      <c r="B35" s="10"/>
      <c r="C35" s="121">
        <f>'Invoke Adversary'!$P28</f>
        <v>0</v>
      </c>
      <c r="D35" s="93">
        <f t="shared" si="5"/>
        <v>0</v>
      </c>
      <c r="E35" s="86">
        <f>INDEX('UmfrageWerte berechnung'!$A:$Z, MATCH(A$3, 'UmfrageWerte berechnung'!$A:$A, 0), MATCH($K35, 'UmfrageWerte berechnung'!$1:$1, 0))</f>
        <v>1.25</v>
      </c>
      <c r="F35" s="84">
        <f t="shared" si="6"/>
        <v>0</v>
      </c>
      <c r="G35" s="84">
        <f t="shared" si="7"/>
        <v>0</v>
      </c>
      <c r="H35" s="84">
        <f t="shared" si="46"/>
        <v>1.0376843255051884</v>
      </c>
      <c r="I35" s="93"/>
      <c r="K35" s="93" t="s">
        <v>231</v>
      </c>
      <c r="L35"/>
      <c r="M35" s="10"/>
      <c r="N35" s="121">
        <f>'Invoke Adversary'!$P28</f>
        <v>0</v>
      </c>
      <c r="O35" s="93">
        <f t="shared" si="47"/>
        <v>0</v>
      </c>
      <c r="P35" s="86">
        <f>INDEX('UmfrageWerte berechnung'!$A:$Z, MATCH(L$3, 'UmfrageWerte berechnung'!$A:$A, 0), MATCH($K35, 'UmfrageWerte berechnung'!$1:$1, 0))</f>
        <v>1.25</v>
      </c>
      <c r="Q35" s="84">
        <f t="shared" si="48"/>
        <v>0</v>
      </c>
      <c r="R35" s="84">
        <f t="shared" si="49"/>
        <v>0</v>
      </c>
      <c r="S35" s="84">
        <f t="shared" si="50"/>
        <v>1.1038489469862018</v>
      </c>
      <c r="V35" s="10"/>
      <c r="W35" s="121">
        <f>'Invoke Adversary'!$P28</f>
        <v>0</v>
      </c>
      <c r="X35" s="93">
        <f t="shared" si="51"/>
        <v>0</v>
      </c>
      <c r="Y35" s="86">
        <f>INDEX('UmfrageWerte berechnung'!$A:$Z, MATCH(U$3, 'UmfrageWerte berechnung'!$A:$A, 0), MATCH($K35, 'UmfrageWerte berechnung'!$1:$1, 0))</f>
        <v>1.1666666666666667</v>
      </c>
      <c r="Z35" s="84">
        <f t="shared" si="52"/>
        <v>0</v>
      </c>
      <c r="AA35" s="84">
        <f t="shared" si="53"/>
        <v>0</v>
      </c>
      <c r="AB35" s="84">
        <f t="shared" si="54"/>
        <v>1.0056710775047266</v>
      </c>
      <c r="AE35" s="10"/>
      <c r="AF35" s="121">
        <f>'Invoke Adversary'!$P28</f>
        <v>0</v>
      </c>
      <c r="AG35" s="93">
        <f t="shared" si="55"/>
        <v>0</v>
      </c>
      <c r="AH35" s="86">
        <f>INDEX('UmfrageWerte berechnung'!$A:$Z, MATCH(AD$3, 'UmfrageWerte berechnung'!$A:$A, 0), MATCH($K35, 'UmfrageWerte berechnung'!$1:$1, 0))</f>
        <v>1.25</v>
      </c>
      <c r="AI35" s="84">
        <f t="shared" si="56"/>
        <v>0</v>
      </c>
      <c r="AJ35" s="84">
        <f t="shared" si="57"/>
        <v>0</v>
      </c>
      <c r="AK35" s="84">
        <f t="shared" si="58"/>
        <v>1.0480349344978168</v>
      </c>
      <c r="AL35" s="66"/>
      <c r="AN35" s="10"/>
      <c r="AO35" s="121">
        <f>'Invoke Adversary'!$P28</f>
        <v>0</v>
      </c>
      <c r="AP35" s="93">
        <f t="shared" si="59"/>
        <v>0</v>
      </c>
      <c r="AQ35" s="86">
        <f>INDEX('UmfrageWerte berechnung'!$A:$Z, MATCH(AM$3, 'UmfrageWerte berechnung'!$A:$A, 0), MATCH($K35, 'UmfrageWerte berechnung'!$1:$1, 0))</f>
        <v>1.1875</v>
      </c>
      <c r="AR35" s="84">
        <f t="shared" si="60"/>
        <v>0</v>
      </c>
      <c r="AS35" s="84">
        <f t="shared" si="61"/>
        <v>0</v>
      </c>
      <c r="AT35" s="84">
        <f t="shared" si="62"/>
        <v>1.0140449438202248</v>
      </c>
    </row>
    <row r="36" spans="2:46">
      <c r="B36" s="10"/>
      <c r="C36" s="121">
        <f>'Invoke Adversary'!$P29</f>
        <v>0</v>
      </c>
      <c r="D36" s="93">
        <f t="shared" si="5"/>
        <v>0</v>
      </c>
      <c r="E36" s="86">
        <f>INDEX('UmfrageWerte berechnung'!$A:$Z, MATCH(A$3, 'UmfrageWerte berechnung'!$A:$A, 0), MATCH($K36, 'UmfrageWerte berechnung'!$1:$1, 0))</f>
        <v>1.25</v>
      </c>
      <c r="F36" s="84">
        <f t="shared" si="6"/>
        <v>0</v>
      </c>
      <c r="G36" s="84">
        <f t="shared" si="7"/>
        <v>0</v>
      </c>
      <c r="H36" s="84">
        <f t="shared" si="46"/>
        <v>1.0376843255051884</v>
      </c>
      <c r="I36" s="93"/>
      <c r="K36" s="93" t="s">
        <v>231</v>
      </c>
      <c r="L36"/>
      <c r="M36" s="10"/>
      <c r="N36" s="121">
        <f>'Invoke Adversary'!$P29</f>
        <v>0</v>
      </c>
      <c r="O36" s="93">
        <f t="shared" si="47"/>
        <v>0</v>
      </c>
      <c r="P36" s="86">
        <f>INDEX('UmfrageWerte berechnung'!$A:$Z, MATCH(L$3, 'UmfrageWerte berechnung'!$A:$A, 0), MATCH($K36, 'UmfrageWerte berechnung'!$1:$1, 0))</f>
        <v>1.25</v>
      </c>
      <c r="Q36" s="84">
        <f t="shared" si="48"/>
        <v>0</v>
      </c>
      <c r="R36" s="84">
        <f t="shared" si="49"/>
        <v>0</v>
      </c>
      <c r="S36" s="84">
        <f t="shared" si="50"/>
        <v>1.1038489469862018</v>
      </c>
      <c r="V36" s="10"/>
      <c r="W36" s="121">
        <f>'Invoke Adversary'!$P29</f>
        <v>0</v>
      </c>
      <c r="X36" s="93">
        <f t="shared" si="51"/>
        <v>0</v>
      </c>
      <c r="Y36" s="86">
        <f>INDEX('UmfrageWerte berechnung'!$A:$Z, MATCH(U$3, 'UmfrageWerte berechnung'!$A:$A, 0), MATCH($K36, 'UmfrageWerte berechnung'!$1:$1, 0))</f>
        <v>1.1666666666666667</v>
      </c>
      <c r="Z36" s="84">
        <f t="shared" si="52"/>
        <v>0</v>
      </c>
      <c r="AA36" s="84">
        <f t="shared" si="53"/>
        <v>0</v>
      </c>
      <c r="AB36" s="84">
        <f t="shared" si="54"/>
        <v>1.0056710775047266</v>
      </c>
      <c r="AE36" s="10"/>
      <c r="AF36" s="121">
        <f>'Invoke Adversary'!$P29</f>
        <v>0</v>
      </c>
      <c r="AG36" s="93">
        <f t="shared" si="55"/>
        <v>0</v>
      </c>
      <c r="AH36" s="86">
        <f>INDEX('UmfrageWerte berechnung'!$A:$Z, MATCH(AD$3, 'UmfrageWerte berechnung'!$A:$A, 0), MATCH($K36, 'UmfrageWerte berechnung'!$1:$1, 0))</f>
        <v>1.25</v>
      </c>
      <c r="AI36" s="84">
        <f t="shared" si="56"/>
        <v>0</v>
      </c>
      <c r="AJ36" s="84">
        <f t="shared" si="57"/>
        <v>0</v>
      </c>
      <c r="AK36" s="84">
        <f t="shared" si="58"/>
        <v>1.0480349344978168</v>
      </c>
      <c r="AL36" s="66"/>
      <c r="AN36" s="10"/>
      <c r="AO36" s="121">
        <f>'Invoke Adversary'!$P29</f>
        <v>0</v>
      </c>
      <c r="AP36" s="93">
        <f t="shared" si="59"/>
        <v>0</v>
      </c>
      <c r="AQ36" s="86">
        <f>INDEX('UmfrageWerte berechnung'!$A:$Z, MATCH(AM$3, 'UmfrageWerte berechnung'!$A:$A, 0), MATCH($K36, 'UmfrageWerte berechnung'!$1:$1, 0))</f>
        <v>1.1875</v>
      </c>
      <c r="AR36" s="84">
        <f t="shared" si="60"/>
        <v>0</v>
      </c>
      <c r="AS36" s="84">
        <f t="shared" si="61"/>
        <v>0</v>
      </c>
      <c r="AT36" s="84">
        <f t="shared" si="62"/>
        <v>1.0140449438202248</v>
      </c>
    </row>
    <row r="37" spans="2:46">
      <c r="B37" s="10"/>
      <c r="C37" s="121">
        <f>'Invoke Adversary'!$P30</f>
        <v>0</v>
      </c>
      <c r="D37" s="93">
        <f t="shared" si="5"/>
        <v>0</v>
      </c>
      <c r="E37" s="86">
        <f>INDEX('UmfrageWerte berechnung'!$A:$Z, MATCH(A$3, 'UmfrageWerte berechnung'!$A:$A, 0), MATCH($K37, 'UmfrageWerte berechnung'!$1:$1, 0))</f>
        <v>1.25</v>
      </c>
      <c r="F37" s="84">
        <f t="shared" si="6"/>
        <v>0</v>
      </c>
      <c r="G37" s="84">
        <f t="shared" si="7"/>
        <v>0</v>
      </c>
      <c r="H37" s="84">
        <f t="shared" si="46"/>
        <v>1.0376843255051884</v>
      </c>
      <c r="I37" s="93"/>
      <c r="K37" s="93" t="s">
        <v>231</v>
      </c>
      <c r="L37"/>
      <c r="M37" s="10"/>
      <c r="N37" s="121">
        <f>'Invoke Adversary'!$P30</f>
        <v>0</v>
      </c>
      <c r="O37" s="93">
        <f t="shared" si="47"/>
        <v>0</v>
      </c>
      <c r="P37" s="86">
        <f>INDEX('UmfrageWerte berechnung'!$A:$Z, MATCH(L$3, 'UmfrageWerte berechnung'!$A:$A, 0), MATCH($K37, 'UmfrageWerte berechnung'!$1:$1, 0))</f>
        <v>1.25</v>
      </c>
      <c r="Q37" s="84">
        <f t="shared" si="48"/>
        <v>0</v>
      </c>
      <c r="R37" s="84">
        <f t="shared" si="49"/>
        <v>0</v>
      </c>
      <c r="S37" s="84">
        <f t="shared" si="50"/>
        <v>1.1038489469862018</v>
      </c>
      <c r="V37" s="10"/>
      <c r="W37" s="121">
        <f>'Invoke Adversary'!$P30</f>
        <v>0</v>
      </c>
      <c r="X37" s="93">
        <f t="shared" si="51"/>
        <v>0</v>
      </c>
      <c r="Y37" s="86">
        <f>INDEX('UmfrageWerte berechnung'!$A:$Z, MATCH(U$3, 'UmfrageWerte berechnung'!$A:$A, 0), MATCH($K37, 'UmfrageWerte berechnung'!$1:$1, 0))</f>
        <v>1.1666666666666667</v>
      </c>
      <c r="Z37" s="84">
        <f t="shared" si="52"/>
        <v>0</v>
      </c>
      <c r="AA37" s="84">
        <f t="shared" si="53"/>
        <v>0</v>
      </c>
      <c r="AB37" s="84">
        <f t="shared" si="54"/>
        <v>1.0056710775047266</v>
      </c>
      <c r="AE37" s="10"/>
      <c r="AF37" s="121">
        <f>'Invoke Adversary'!$P30</f>
        <v>0</v>
      </c>
      <c r="AG37" s="93">
        <f t="shared" si="55"/>
        <v>0</v>
      </c>
      <c r="AH37" s="86">
        <f>INDEX('UmfrageWerte berechnung'!$A:$Z, MATCH(AD$3, 'UmfrageWerte berechnung'!$A:$A, 0), MATCH($K37, 'UmfrageWerte berechnung'!$1:$1, 0))</f>
        <v>1.25</v>
      </c>
      <c r="AI37" s="84">
        <f t="shared" si="56"/>
        <v>0</v>
      </c>
      <c r="AJ37" s="84">
        <f t="shared" si="57"/>
        <v>0</v>
      </c>
      <c r="AK37" s="84">
        <f t="shared" si="58"/>
        <v>1.0480349344978168</v>
      </c>
      <c r="AL37" s="66"/>
      <c r="AN37" s="10"/>
      <c r="AO37" s="121">
        <f>'Invoke Adversary'!$P30</f>
        <v>0</v>
      </c>
      <c r="AP37" s="93">
        <f t="shared" si="59"/>
        <v>0</v>
      </c>
      <c r="AQ37" s="86">
        <f>INDEX('UmfrageWerte berechnung'!$A:$Z, MATCH(AM$3, 'UmfrageWerte berechnung'!$A:$A, 0), MATCH($K37, 'UmfrageWerte berechnung'!$1:$1, 0))</f>
        <v>1.1875</v>
      </c>
      <c r="AR37" s="84">
        <f t="shared" si="60"/>
        <v>0</v>
      </c>
      <c r="AS37" s="84">
        <f t="shared" si="61"/>
        <v>0</v>
      </c>
      <c r="AT37" s="84">
        <f t="shared" si="62"/>
        <v>1.0140449438202248</v>
      </c>
    </row>
    <row r="38" spans="2:46">
      <c r="B38" s="4"/>
      <c r="C38" s="121">
        <f>'Invoke Adversary'!$P31</f>
        <v>0</v>
      </c>
      <c r="D38" s="93">
        <f t="shared" si="5"/>
        <v>0</v>
      </c>
      <c r="E38" s="86">
        <f>INDEX('UmfrageWerte berechnung'!$A:$Z, MATCH(A$3, 'UmfrageWerte berechnung'!$A:$A, 0), MATCH($K38, 'UmfrageWerte berechnung'!$1:$1, 0))</f>
        <v>1.35</v>
      </c>
      <c r="F38" s="84">
        <f t="shared" si="6"/>
        <v>0</v>
      </c>
      <c r="G38" s="84">
        <f t="shared" si="7"/>
        <v>0</v>
      </c>
      <c r="H38" s="84">
        <f t="shared" si="46"/>
        <v>1.1206990715456036</v>
      </c>
      <c r="I38" s="93"/>
      <c r="K38" s="93" t="s">
        <v>232</v>
      </c>
      <c r="L38"/>
      <c r="M38" s="4"/>
      <c r="N38" s="121">
        <f>'Invoke Adversary'!$P31</f>
        <v>0</v>
      </c>
      <c r="O38" s="93">
        <f t="shared" si="47"/>
        <v>0</v>
      </c>
      <c r="P38" s="86">
        <f>INDEX('UmfrageWerte berechnung'!$A:$Z, MATCH(L$3, 'UmfrageWerte berechnung'!$A:$A, 0), MATCH($K38, 'UmfrageWerte berechnung'!$1:$1, 0))</f>
        <v>1</v>
      </c>
      <c r="Q38" s="84">
        <f t="shared" si="48"/>
        <v>0</v>
      </c>
      <c r="R38" s="84">
        <f t="shared" si="49"/>
        <v>0</v>
      </c>
      <c r="S38" s="84">
        <f t="shared" si="50"/>
        <v>0.88307915758896149</v>
      </c>
      <c r="V38" s="4"/>
      <c r="W38" s="121">
        <f>'Invoke Adversary'!$P31</f>
        <v>0</v>
      </c>
      <c r="X38" s="93">
        <f t="shared" si="51"/>
        <v>0</v>
      </c>
      <c r="Y38" s="86">
        <f>INDEX('UmfrageWerte berechnung'!$A:$Z, MATCH(U$3, 'UmfrageWerte berechnung'!$A:$A, 0), MATCH($K38, 'UmfrageWerte berechnung'!$1:$1, 0))</f>
        <v>1.1666666666666667</v>
      </c>
      <c r="Z38" s="84">
        <f t="shared" si="52"/>
        <v>0</v>
      </c>
      <c r="AA38" s="84">
        <f t="shared" si="53"/>
        <v>0</v>
      </c>
      <c r="AB38" s="84">
        <f t="shared" si="54"/>
        <v>1.0056710775047266</v>
      </c>
      <c r="AE38" s="4"/>
      <c r="AF38" s="121">
        <f>'Invoke Adversary'!$P31</f>
        <v>0</v>
      </c>
      <c r="AG38" s="93">
        <f t="shared" si="55"/>
        <v>0</v>
      </c>
      <c r="AH38" s="86">
        <f>INDEX('UmfrageWerte berechnung'!$A:$Z, MATCH(AD$3, 'UmfrageWerte berechnung'!$A:$A, 0), MATCH($K38, 'UmfrageWerte berechnung'!$1:$1, 0))</f>
        <v>1.375</v>
      </c>
      <c r="AI38" s="84">
        <f t="shared" si="56"/>
        <v>0</v>
      </c>
      <c r="AJ38" s="84">
        <f t="shared" si="57"/>
        <v>0</v>
      </c>
      <c r="AK38" s="84">
        <f t="shared" si="58"/>
        <v>1.1528384279475985</v>
      </c>
      <c r="AL38" s="66"/>
      <c r="AN38" s="4"/>
      <c r="AO38" s="121">
        <f>'Invoke Adversary'!$P31</f>
        <v>0</v>
      </c>
      <c r="AP38" s="93">
        <f t="shared" si="59"/>
        <v>0</v>
      </c>
      <c r="AQ38" s="86">
        <f>INDEX('UmfrageWerte berechnung'!$A:$Z, MATCH(AM$3, 'UmfrageWerte berechnung'!$A:$A, 0), MATCH($K38, 'UmfrageWerte berechnung'!$1:$1, 0))</f>
        <v>1.25</v>
      </c>
      <c r="AR38" s="84">
        <f t="shared" si="60"/>
        <v>0</v>
      </c>
      <c r="AS38" s="84">
        <f t="shared" si="61"/>
        <v>0</v>
      </c>
      <c r="AT38" s="84">
        <f t="shared" si="62"/>
        <v>1.0674157303370786</v>
      </c>
    </row>
    <row r="39" spans="2:46">
      <c r="B39" s="12"/>
      <c r="C39" s="121">
        <f>'Invoke Adversary'!$P32</f>
        <v>0</v>
      </c>
      <c r="D39" s="93">
        <f t="shared" si="5"/>
        <v>0</v>
      </c>
      <c r="E39" s="86">
        <f>INDEX('UmfrageWerte berechnung'!$A:$Z, MATCH(A$3, 'UmfrageWerte berechnung'!$A:$A, 0), MATCH($K39, 'UmfrageWerte berechnung'!$1:$1, 0))</f>
        <v>1</v>
      </c>
      <c r="F39" s="84">
        <f t="shared" si="6"/>
        <v>0</v>
      </c>
      <c r="G39" s="84">
        <f t="shared" si="7"/>
        <v>0</v>
      </c>
      <c r="H39" s="84">
        <f t="shared" si="46"/>
        <v>0.83014746040415077</v>
      </c>
      <c r="I39" s="93"/>
      <c r="K39" s="93" t="s">
        <v>388</v>
      </c>
      <c r="L39"/>
      <c r="M39" s="12"/>
      <c r="N39" s="121">
        <f>'Invoke Adversary'!$P32</f>
        <v>0</v>
      </c>
      <c r="O39" s="93">
        <f t="shared" si="47"/>
        <v>0</v>
      </c>
      <c r="P39" s="86">
        <f>INDEX('UmfrageWerte berechnung'!$A:$Z, MATCH(L$3, 'UmfrageWerte berechnung'!$A:$A, 0), MATCH($K39, 'UmfrageWerte berechnung'!$1:$1, 0))</f>
        <v>1.125</v>
      </c>
      <c r="Q39" s="84">
        <f t="shared" si="48"/>
        <v>0</v>
      </c>
      <c r="R39" s="84">
        <f t="shared" si="49"/>
        <v>0</v>
      </c>
      <c r="S39" s="84">
        <f t="shared" si="50"/>
        <v>0.99346405228758172</v>
      </c>
      <c r="V39" s="12"/>
      <c r="W39" s="121">
        <f>'Invoke Adversary'!$P32</f>
        <v>0</v>
      </c>
      <c r="X39" s="93">
        <f t="shared" si="51"/>
        <v>0</v>
      </c>
      <c r="Y39" s="86">
        <f>INDEX('UmfrageWerte berechnung'!$A:$Z, MATCH(U$3, 'UmfrageWerte berechnung'!$A:$A, 0), MATCH($K39, 'UmfrageWerte berechnung'!$1:$1, 0))</f>
        <v>1.0833333333333333</v>
      </c>
      <c r="Z39" s="84">
        <f t="shared" si="52"/>
        <v>0</v>
      </c>
      <c r="AA39" s="84">
        <f t="shared" si="53"/>
        <v>0</v>
      </c>
      <c r="AB39" s="84">
        <f t="shared" si="54"/>
        <v>0.93383742911153178</v>
      </c>
      <c r="AE39" s="12"/>
      <c r="AF39" s="121">
        <f>'Invoke Adversary'!$P32</f>
        <v>0</v>
      </c>
      <c r="AG39" s="93">
        <f t="shared" si="55"/>
        <v>0</v>
      </c>
      <c r="AH39" s="86">
        <f>INDEX('UmfrageWerte berechnung'!$A:$Z, MATCH(AD$3, 'UmfrageWerte berechnung'!$A:$A, 0), MATCH($K39, 'UmfrageWerte berechnung'!$1:$1, 0))</f>
        <v>1</v>
      </c>
      <c r="AI39" s="84">
        <f t="shared" si="56"/>
        <v>0</v>
      </c>
      <c r="AJ39" s="84">
        <f t="shared" si="57"/>
        <v>0</v>
      </c>
      <c r="AK39" s="84">
        <f t="shared" si="58"/>
        <v>0.83842794759825345</v>
      </c>
      <c r="AL39" s="66"/>
      <c r="AN39" s="12"/>
      <c r="AO39" s="121">
        <f>'Invoke Adversary'!$P32</f>
        <v>0</v>
      </c>
      <c r="AP39" s="93">
        <f t="shared" si="59"/>
        <v>0</v>
      </c>
      <c r="AQ39" s="86">
        <f>INDEX('UmfrageWerte berechnung'!$A:$Z, MATCH(AM$3, 'UmfrageWerte berechnung'!$A:$A, 0), MATCH($K39, 'UmfrageWerte berechnung'!$1:$1, 0))</f>
        <v>0.875</v>
      </c>
      <c r="AR39" s="84">
        <f t="shared" si="60"/>
        <v>0</v>
      </c>
      <c r="AS39" s="84">
        <f t="shared" si="61"/>
        <v>0</v>
      </c>
      <c r="AT39" s="84">
        <f t="shared" si="62"/>
        <v>0.7471910112359551</v>
      </c>
    </row>
    <row r="40" spans="2:46">
      <c r="B40" s="12"/>
      <c r="C40" s="121">
        <f>'Invoke Adversary'!$P33</f>
        <v>0</v>
      </c>
      <c r="D40" s="93">
        <f t="shared" si="5"/>
        <v>0</v>
      </c>
      <c r="E40" s="86">
        <f>INDEX('UmfrageWerte berechnung'!$A:$Z, MATCH(A$3, 'UmfrageWerte berechnung'!$A:$A, 0), MATCH($K40, 'UmfrageWerte berechnung'!$1:$1, 0))</f>
        <v>1</v>
      </c>
      <c r="F40" s="84">
        <f t="shared" si="6"/>
        <v>0</v>
      </c>
      <c r="G40" s="84">
        <f t="shared" si="7"/>
        <v>0</v>
      </c>
      <c r="H40" s="84">
        <f t="shared" si="46"/>
        <v>0.83014746040415077</v>
      </c>
      <c r="I40" s="93"/>
      <c r="K40" s="93" t="s">
        <v>388</v>
      </c>
      <c r="L40"/>
      <c r="M40" s="12"/>
      <c r="N40" s="121">
        <f>'Invoke Adversary'!$P33</f>
        <v>0</v>
      </c>
      <c r="O40" s="93">
        <f t="shared" si="47"/>
        <v>0</v>
      </c>
      <c r="P40" s="86">
        <f>INDEX('UmfrageWerte berechnung'!$A:$Z, MATCH(L$3, 'UmfrageWerte berechnung'!$A:$A, 0), MATCH($K40, 'UmfrageWerte berechnung'!$1:$1, 0))</f>
        <v>1.125</v>
      </c>
      <c r="Q40" s="84">
        <f t="shared" si="48"/>
        <v>0</v>
      </c>
      <c r="R40" s="84">
        <f t="shared" si="49"/>
        <v>0</v>
      </c>
      <c r="S40" s="84">
        <f t="shared" si="50"/>
        <v>0.99346405228758172</v>
      </c>
      <c r="V40" s="12"/>
      <c r="W40" s="121">
        <f>'Invoke Adversary'!$P33</f>
        <v>0</v>
      </c>
      <c r="X40" s="93">
        <f t="shared" si="51"/>
        <v>0</v>
      </c>
      <c r="Y40" s="86">
        <f>INDEX('UmfrageWerte berechnung'!$A:$Z, MATCH(U$3, 'UmfrageWerte berechnung'!$A:$A, 0), MATCH($K40, 'UmfrageWerte berechnung'!$1:$1, 0))</f>
        <v>1.0833333333333333</v>
      </c>
      <c r="Z40" s="84">
        <f t="shared" si="52"/>
        <v>0</v>
      </c>
      <c r="AA40" s="84">
        <f t="shared" si="53"/>
        <v>0</v>
      </c>
      <c r="AB40" s="84">
        <f t="shared" si="54"/>
        <v>0.93383742911153178</v>
      </c>
      <c r="AE40" s="12"/>
      <c r="AF40" s="121">
        <f>'Invoke Adversary'!$P33</f>
        <v>0</v>
      </c>
      <c r="AG40" s="93">
        <f t="shared" si="55"/>
        <v>0</v>
      </c>
      <c r="AH40" s="86">
        <f>INDEX('UmfrageWerte berechnung'!$A:$Z, MATCH(AD$3, 'UmfrageWerte berechnung'!$A:$A, 0), MATCH($K40, 'UmfrageWerte berechnung'!$1:$1, 0))</f>
        <v>1</v>
      </c>
      <c r="AI40" s="84">
        <f t="shared" si="56"/>
        <v>0</v>
      </c>
      <c r="AJ40" s="84">
        <f t="shared" si="57"/>
        <v>0</v>
      </c>
      <c r="AK40" s="84">
        <f t="shared" si="58"/>
        <v>0.83842794759825345</v>
      </c>
      <c r="AL40" s="66"/>
      <c r="AN40" s="12"/>
      <c r="AO40" s="121">
        <f>'Invoke Adversary'!$P33</f>
        <v>0</v>
      </c>
      <c r="AP40" s="93">
        <f t="shared" si="59"/>
        <v>0</v>
      </c>
      <c r="AQ40" s="86">
        <f>INDEX('UmfrageWerte berechnung'!$A:$Z, MATCH(AM$3, 'UmfrageWerte berechnung'!$A:$A, 0), MATCH($K40, 'UmfrageWerte berechnung'!$1:$1, 0))</f>
        <v>0.875</v>
      </c>
      <c r="AR40" s="84">
        <f t="shared" si="60"/>
        <v>0</v>
      </c>
      <c r="AS40" s="84">
        <f t="shared" si="61"/>
        <v>0</v>
      </c>
      <c r="AT40" s="84">
        <f t="shared" si="62"/>
        <v>0.7471910112359551</v>
      </c>
    </row>
    <row r="41" spans="2:46">
      <c r="B41" s="12"/>
      <c r="C41" s="121">
        <f>'Invoke Adversary'!$P34</f>
        <v>3</v>
      </c>
      <c r="D41" s="93">
        <f t="shared" si="5"/>
        <v>2.4904423812124525</v>
      </c>
      <c r="E41" s="86">
        <f>INDEX('UmfrageWerte berechnung'!$A:$Z, MATCH(A$3, 'UmfrageWerte berechnung'!$A:$A, 0), MATCH($K41, 'UmfrageWerte berechnung'!$1:$1, 0))</f>
        <v>1</v>
      </c>
      <c r="F41" s="84">
        <f t="shared" si="6"/>
        <v>3</v>
      </c>
      <c r="G41" s="84">
        <f t="shared" si="7"/>
        <v>3</v>
      </c>
      <c r="H41" s="84">
        <f t="shared" si="46"/>
        <v>0.83014746040415077</v>
      </c>
      <c r="I41" s="93"/>
      <c r="K41" s="93" t="s">
        <v>388</v>
      </c>
      <c r="L41"/>
      <c r="M41" s="12"/>
      <c r="N41" s="121">
        <f>'Invoke Adversary'!$P34</f>
        <v>3</v>
      </c>
      <c r="O41" s="93">
        <f t="shared" si="47"/>
        <v>2.9803921568627452</v>
      </c>
      <c r="P41" s="86">
        <f>INDEX('UmfrageWerte berechnung'!$A:$Z, MATCH(L$3, 'UmfrageWerte berechnung'!$A:$A, 0), MATCH($K41, 'UmfrageWerte berechnung'!$1:$1, 0))</f>
        <v>1.125</v>
      </c>
      <c r="Q41" s="84">
        <f t="shared" si="48"/>
        <v>3.796875</v>
      </c>
      <c r="R41" s="84">
        <f t="shared" si="49"/>
        <v>3.375</v>
      </c>
      <c r="S41" s="84">
        <f t="shared" si="50"/>
        <v>0.99346405228758172</v>
      </c>
      <c r="V41" s="12"/>
      <c r="W41" s="121">
        <f>'Invoke Adversary'!$P34</f>
        <v>3</v>
      </c>
      <c r="X41" s="93">
        <f t="shared" si="51"/>
        <v>2.8015122873345955</v>
      </c>
      <c r="Y41" s="86">
        <f>INDEX('UmfrageWerte berechnung'!$A:$Z, MATCH(U$3, 'UmfrageWerte berechnung'!$A:$A, 0), MATCH($K41, 'UmfrageWerte berechnung'!$1:$1, 0))</f>
        <v>1.0833333333333333</v>
      </c>
      <c r="Z41" s="84">
        <f t="shared" si="52"/>
        <v>3.520833333333333</v>
      </c>
      <c r="AA41" s="84">
        <f t="shared" si="53"/>
        <v>3.25</v>
      </c>
      <c r="AB41" s="84">
        <f t="shared" si="54"/>
        <v>0.93383742911153178</v>
      </c>
      <c r="AE41" s="12"/>
      <c r="AF41" s="121">
        <f>'Invoke Adversary'!$P34</f>
        <v>3</v>
      </c>
      <c r="AG41" s="93">
        <f t="shared" si="55"/>
        <v>2.5152838427947604</v>
      </c>
      <c r="AH41" s="86">
        <f>INDEX('UmfrageWerte berechnung'!$A:$Z, MATCH(AD$3, 'UmfrageWerte berechnung'!$A:$A, 0), MATCH($K41, 'UmfrageWerte berechnung'!$1:$1, 0))</f>
        <v>1</v>
      </c>
      <c r="AI41" s="84">
        <f t="shared" si="56"/>
        <v>3</v>
      </c>
      <c r="AJ41" s="84">
        <f t="shared" si="57"/>
        <v>3</v>
      </c>
      <c r="AK41" s="84">
        <f t="shared" si="58"/>
        <v>0.83842794759825345</v>
      </c>
      <c r="AL41" s="66"/>
      <c r="AN41" s="12"/>
      <c r="AO41" s="121">
        <f>'Invoke Adversary'!$P34</f>
        <v>3</v>
      </c>
      <c r="AP41" s="93">
        <f t="shared" si="59"/>
        <v>2.2415730337078652</v>
      </c>
      <c r="AQ41" s="86">
        <f>INDEX('UmfrageWerte berechnung'!$A:$Z, MATCH(AM$3, 'UmfrageWerte berechnung'!$A:$A, 0), MATCH($K41, 'UmfrageWerte berechnung'!$1:$1, 0))</f>
        <v>0.875</v>
      </c>
      <c r="AR41" s="84">
        <f t="shared" si="60"/>
        <v>2.296875</v>
      </c>
      <c r="AS41" s="84">
        <f t="shared" si="61"/>
        <v>2.625</v>
      </c>
      <c r="AT41" s="84">
        <f t="shared" si="62"/>
        <v>0.7471910112359551</v>
      </c>
    </row>
    <row r="42" spans="2:46">
      <c r="B42" s="22"/>
      <c r="C42" s="121">
        <f>'Invoke Adversary'!$P35</f>
        <v>0</v>
      </c>
      <c r="D42" s="93">
        <f t="shared" si="5"/>
        <v>0</v>
      </c>
      <c r="E42" s="86">
        <f>INDEX('UmfrageWerte berechnung'!$A:$Z, MATCH(A$3, 'UmfrageWerte berechnung'!$A:$A, 0), MATCH($K42, 'UmfrageWerte berechnung'!$1:$1, 0))</f>
        <v>0.65</v>
      </c>
      <c r="F42" s="84">
        <f t="shared" si="6"/>
        <v>0</v>
      </c>
      <c r="G42" s="84">
        <f t="shared" si="7"/>
        <v>0</v>
      </c>
      <c r="H42" s="84">
        <f t="shared" si="46"/>
        <v>0.53959584926269799</v>
      </c>
      <c r="I42" s="93"/>
      <c r="K42" s="93" t="s">
        <v>235</v>
      </c>
      <c r="L42"/>
      <c r="M42" s="22"/>
      <c r="N42" s="121">
        <f>'Invoke Adversary'!$P35</f>
        <v>0</v>
      </c>
      <c r="O42" s="93">
        <f t="shared" si="47"/>
        <v>0</v>
      </c>
      <c r="P42" s="86">
        <f>INDEX('UmfrageWerte berechnung'!$A:$Z, MATCH(L$3, 'UmfrageWerte berechnung'!$A:$A, 0), MATCH($K42, 'UmfrageWerte berechnung'!$1:$1, 0))</f>
        <v>0.625</v>
      </c>
      <c r="Q42" s="84">
        <f t="shared" si="48"/>
        <v>0</v>
      </c>
      <c r="R42" s="84">
        <f t="shared" si="49"/>
        <v>0</v>
      </c>
      <c r="S42" s="84">
        <f t="shared" si="50"/>
        <v>0.55192447349310092</v>
      </c>
      <c r="V42" s="22"/>
      <c r="W42" s="121">
        <f>'Invoke Adversary'!$P35</f>
        <v>0</v>
      </c>
      <c r="X42" s="93">
        <f t="shared" si="51"/>
        <v>0</v>
      </c>
      <c r="Y42" s="86">
        <f>INDEX('UmfrageWerte berechnung'!$A:$Z, MATCH(U$3, 'UmfrageWerte berechnung'!$A:$A, 0), MATCH($K42, 'UmfrageWerte berechnung'!$1:$1, 0))</f>
        <v>0.58333333333333337</v>
      </c>
      <c r="Z42" s="84">
        <f t="shared" si="52"/>
        <v>0</v>
      </c>
      <c r="AA42" s="84">
        <f t="shared" si="53"/>
        <v>0</v>
      </c>
      <c r="AB42" s="84">
        <f t="shared" si="54"/>
        <v>0.50283553875236331</v>
      </c>
      <c r="AE42" s="22"/>
      <c r="AF42" s="121">
        <f>'Invoke Adversary'!$P35</f>
        <v>0</v>
      </c>
      <c r="AG42" s="93">
        <f t="shared" si="55"/>
        <v>0</v>
      </c>
      <c r="AH42" s="86">
        <f>INDEX('UmfrageWerte berechnung'!$A:$Z, MATCH(AD$3, 'UmfrageWerte berechnung'!$A:$A, 0), MATCH($K42, 'UmfrageWerte berechnung'!$1:$1, 0))</f>
        <v>0.5</v>
      </c>
      <c r="AI42" s="84">
        <f t="shared" si="56"/>
        <v>0</v>
      </c>
      <c r="AJ42" s="84">
        <f t="shared" si="57"/>
        <v>0</v>
      </c>
      <c r="AK42" s="84">
        <f t="shared" si="58"/>
        <v>0.41921397379912673</v>
      </c>
      <c r="AL42" s="66"/>
      <c r="AN42" s="22"/>
      <c r="AO42" s="121">
        <f>'Invoke Adversary'!$P35</f>
        <v>0</v>
      </c>
      <c r="AP42" s="93">
        <f t="shared" si="59"/>
        <v>0</v>
      </c>
      <c r="AQ42" s="86">
        <f>INDEX('UmfrageWerte berechnung'!$A:$Z, MATCH(AM$3, 'UmfrageWerte berechnung'!$A:$A, 0), MATCH($K42, 'UmfrageWerte berechnung'!$1:$1, 0))</f>
        <v>0.5</v>
      </c>
      <c r="AR42" s="84">
        <f t="shared" si="60"/>
        <v>0</v>
      </c>
      <c r="AS42" s="84">
        <f t="shared" si="61"/>
        <v>0</v>
      </c>
      <c r="AT42" s="84">
        <f t="shared" si="62"/>
        <v>0.42696629213483145</v>
      </c>
    </row>
    <row r="43" spans="2:46">
      <c r="B43" s="21"/>
      <c r="C43" s="121">
        <f>'Invoke Adversary'!$P36</f>
        <v>0</v>
      </c>
      <c r="D43" s="93">
        <f t="shared" si="5"/>
        <v>0</v>
      </c>
      <c r="E43" s="86">
        <f>INDEX('UmfrageWerte berechnung'!$A:$Z, MATCH(A$3, 'UmfrageWerte berechnung'!$A:$A, 0), MATCH($K43, 'UmfrageWerte berechnung'!$1:$1, 0))</f>
        <v>1.3</v>
      </c>
      <c r="F43" s="84">
        <f t="shared" si="6"/>
        <v>0</v>
      </c>
      <c r="G43" s="84">
        <f t="shared" si="7"/>
        <v>0</v>
      </c>
      <c r="H43" s="84">
        <f t="shared" si="46"/>
        <v>1.079191698525396</v>
      </c>
      <c r="I43" s="93"/>
      <c r="K43" s="93" t="s">
        <v>234</v>
      </c>
      <c r="L43"/>
      <c r="M43" s="21"/>
      <c r="N43" s="121">
        <f>'Invoke Adversary'!$P36</f>
        <v>0</v>
      </c>
      <c r="O43" s="93">
        <f t="shared" si="47"/>
        <v>0</v>
      </c>
      <c r="P43" s="86">
        <f>INDEX('UmfrageWerte berechnung'!$A:$Z, MATCH(L$3, 'UmfrageWerte berechnung'!$A:$A, 0), MATCH($K43, 'UmfrageWerte berechnung'!$1:$1, 0))</f>
        <v>1.0625</v>
      </c>
      <c r="Q43" s="84">
        <f t="shared" si="48"/>
        <v>0</v>
      </c>
      <c r="R43" s="84">
        <f t="shared" si="49"/>
        <v>0</v>
      </c>
      <c r="S43" s="84">
        <f t="shared" si="50"/>
        <v>0.93827160493827166</v>
      </c>
      <c r="V43" s="21"/>
      <c r="W43" s="121">
        <f>'Invoke Adversary'!$P36</f>
        <v>0</v>
      </c>
      <c r="X43" s="93">
        <f t="shared" si="51"/>
        <v>0</v>
      </c>
      <c r="Y43" s="86">
        <f>INDEX('UmfrageWerte berechnung'!$A:$Z, MATCH(U$3, 'UmfrageWerte berechnung'!$A:$A, 0), MATCH($K43, 'UmfrageWerte berechnung'!$1:$1, 0))</f>
        <v>1.1666666666666667</v>
      </c>
      <c r="Z43" s="84">
        <f t="shared" si="52"/>
        <v>0</v>
      </c>
      <c r="AA43" s="84">
        <f t="shared" si="53"/>
        <v>0</v>
      </c>
      <c r="AB43" s="84">
        <f t="shared" si="54"/>
        <v>1.0056710775047266</v>
      </c>
      <c r="AE43" s="21"/>
      <c r="AF43" s="121">
        <f>'Invoke Adversary'!$P36</f>
        <v>0</v>
      </c>
      <c r="AG43" s="93">
        <f t="shared" si="55"/>
        <v>0</v>
      </c>
      <c r="AH43" s="86">
        <f>INDEX('UmfrageWerte berechnung'!$A:$Z, MATCH(AD$3, 'UmfrageWerte berechnung'!$A:$A, 0), MATCH($K43, 'UmfrageWerte berechnung'!$1:$1, 0))</f>
        <v>1</v>
      </c>
      <c r="AI43" s="84">
        <f t="shared" si="56"/>
        <v>0</v>
      </c>
      <c r="AJ43" s="84">
        <f t="shared" si="57"/>
        <v>0</v>
      </c>
      <c r="AK43" s="84">
        <f t="shared" si="58"/>
        <v>0.83842794759825345</v>
      </c>
      <c r="AL43" s="66"/>
      <c r="AN43" s="21"/>
      <c r="AO43" s="121">
        <f>'Invoke Adversary'!$P36</f>
        <v>0</v>
      </c>
      <c r="AP43" s="93">
        <f t="shared" si="59"/>
        <v>0</v>
      </c>
      <c r="AQ43" s="86">
        <f>INDEX('UmfrageWerte berechnung'!$A:$Z, MATCH(AM$3, 'UmfrageWerte berechnung'!$A:$A, 0), MATCH($K43, 'UmfrageWerte berechnung'!$1:$1, 0))</f>
        <v>1.3125</v>
      </c>
      <c r="AR43" s="84">
        <f t="shared" si="60"/>
        <v>0</v>
      </c>
      <c r="AS43" s="84">
        <f t="shared" si="61"/>
        <v>0</v>
      </c>
      <c r="AT43" s="84">
        <f t="shared" si="62"/>
        <v>1.1207865168539326</v>
      </c>
    </row>
    <row r="44" spans="2:46">
      <c r="B44" s="21"/>
      <c r="C44" s="121">
        <f>'Invoke Adversary'!$P37</f>
        <v>0</v>
      </c>
      <c r="D44" s="93">
        <f t="shared" si="5"/>
        <v>0</v>
      </c>
      <c r="E44" s="86">
        <f>INDEX('UmfrageWerte berechnung'!$A:$Z, MATCH(A$3, 'UmfrageWerte berechnung'!$A:$A, 0), MATCH($K44, 'UmfrageWerte berechnung'!$1:$1, 0))</f>
        <v>1.3</v>
      </c>
      <c r="F44" s="84">
        <f t="shared" si="6"/>
        <v>0</v>
      </c>
      <c r="G44" s="84">
        <f t="shared" si="7"/>
        <v>0</v>
      </c>
      <c r="H44" s="84">
        <f t="shared" si="46"/>
        <v>1.079191698525396</v>
      </c>
      <c r="I44" s="93"/>
      <c r="K44" s="93" t="s">
        <v>234</v>
      </c>
      <c r="L44"/>
      <c r="M44" s="21"/>
      <c r="N44" s="121">
        <f>'Invoke Adversary'!$P37</f>
        <v>0</v>
      </c>
      <c r="O44" s="93">
        <f t="shared" si="47"/>
        <v>0</v>
      </c>
      <c r="P44" s="86">
        <f>INDEX('UmfrageWerte berechnung'!$A:$Z, MATCH(L$3, 'UmfrageWerte berechnung'!$A:$A, 0), MATCH($K44, 'UmfrageWerte berechnung'!$1:$1, 0))</f>
        <v>1.0625</v>
      </c>
      <c r="Q44" s="84">
        <f t="shared" si="48"/>
        <v>0</v>
      </c>
      <c r="R44" s="84">
        <f t="shared" si="49"/>
        <v>0</v>
      </c>
      <c r="S44" s="84">
        <f t="shared" si="50"/>
        <v>0.93827160493827166</v>
      </c>
      <c r="V44" s="21"/>
      <c r="W44" s="121">
        <f>'Invoke Adversary'!$P37</f>
        <v>0</v>
      </c>
      <c r="X44" s="93">
        <f t="shared" si="51"/>
        <v>0</v>
      </c>
      <c r="Y44" s="86">
        <f>INDEX('UmfrageWerte berechnung'!$A:$Z, MATCH(U$3, 'UmfrageWerte berechnung'!$A:$A, 0), MATCH($K44, 'UmfrageWerte berechnung'!$1:$1, 0))</f>
        <v>1.1666666666666667</v>
      </c>
      <c r="Z44" s="84">
        <f t="shared" si="52"/>
        <v>0</v>
      </c>
      <c r="AA44" s="84">
        <f t="shared" si="53"/>
        <v>0</v>
      </c>
      <c r="AB44" s="84">
        <f t="shared" si="54"/>
        <v>1.0056710775047266</v>
      </c>
      <c r="AE44" s="21"/>
      <c r="AF44" s="121">
        <f>'Invoke Adversary'!$P37</f>
        <v>0</v>
      </c>
      <c r="AG44" s="93">
        <f t="shared" si="55"/>
        <v>0</v>
      </c>
      <c r="AH44" s="86">
        <f>INDEX('UmfrageWerte berechnung'!$A:$Z, MATCH(AD$3, 'UmfrageWerte berechnung'!$A:$A, 0), MATCH($K44, 'UmfrageWerte berechnung'!$1:$1, 0))</f>
        <v>1</v>
      </c>
      <c r="AI44" s="84">
        <f t="shared" si="56"/>
        <v>0</v>
      </c>
      <c r="AJ44" s="84">
        <f t="shared" si="57"/>
        <v>0</v>
      </c>
      <c r="AK44" s="84">
        <f t="shared" si="58"/>
        <v>0.83842794759825345</v>
      </c>
      <c r="AL44" s="66"/>
      <c r="AN44" s="21"/>
      <c r="AO44" s="121">
        <f>'Invoke Adversary'!$P37</f>
        <v>0</v>
      </c>
      <c r="AP44" s="93">
        <f t="shared" si="59"/>
        <v>0</v>
      </c>
      <c r="AQ44" s="86">
        <f>INDEX('UmfrageWerte berechnung'!$A:$Z, MATCH(AM$3, 'UmfrageWerte berechnung'!$A:$A, 0), MATCH($K44, 'UmfrageWerte berechnung'!$1:$1, 0))</f>
        <v>1.3125</v>
      </c>
      <c r="AR44" s="84">
        <f t="shared" si="60"/>
        <v>0</v>
      </c>
      <c r="AS44" s="84">
        <f t="shared" si="61"/>
        <v>0</v>
      </c>
      <c r="AT44" s="84">
        <f t="shared" si="62"/>
        <v>1.1207865168539326</v>
      </c>
    </row>
    <row r="45" spans="2:46">
      <c r="B45" s="21"/>
      <c r="C45" s="121">
        <f>'Invoke Adversary'!$P38</f>
        <v>0</v>
      </c>
      <c r="D45" s="93">
        <f t="shared" si="5"/>
        <v>0</v>
      </c>
      <c r="E45" s="86">
        <f>INDEX('UmfrageWerte berechnung'!$A:$Z, MATCH(A$3, 'UmfrageWerte berechnung'!$A:$A, 0), MATCH($K45, 'UmfrageWerte berechnung'!$1:$1, 0))</f>
        <v>1.3</v>
      </c>
      <c r="F45" s="84">
        <f t="shared" si="6"/>
        <v>0</v>
      </c>
      <c r="G45" s="84">
        <f t="shared" si="7"/>
        <v>0</v>
      </c>
      <c r="H45" s="84">
        <f t="shared" si="46"/>
        <v>1.079191698525396</v>
      </c>
      <c r="I45" s="93"/>
      <c r="K45" s="93" t="s">
        <v>234</v>
      </c>
      <c r="L45"/>
      <c r="M45" s="21"/>
      <c r="N45" s="121">
        <f>'Invoke Adversary'!$P38</f>
        <v>0</v>
      </c>
      <c r="O45" s="93">
        <f t="shared" si="47"/>
        <v>0</v>
      </c>
      <c r="P45" s="86">
        <f>INDEX('UmfrageWerte berechnung'!$A:$Z, MATCH(L$3, 'UmfrageWerte berechnung'!$A:$A, 0), MATCH($K45, 'UmfrageWerte berechnung'!$1:$1, 0))</f>
        <v>1.0625</v>
      </c>
      <c r="Q45" s="84">
        <f t="shared" si="48"/>
        <v>0</v>
      </c>
      <c r="R45" s="84">
        <f t="shared" si="49"/>
        <v>0</v>
      </c>
      <c r="S45" s="84">
        <f t="shared" si="50"/>
        <v>0.93827160493827166</v>
      </c>
      <c r="V45" s="21"/>
      <c r="W45" s="121">
        <f>'Invoke Adversary'!$P38</f>
        <v>0</v>
      </c>
      <c r="X45" s="93">
        <f t="shared" si="51"/>
        <v>0</v>
      </c>
      <c r="Y45" s="86">
        <f>INDEX('UmfrageWerte berechnung'!$A:$Z, MATCH(U$3, 'UmfrageWerte berechnung'!$A:$A, 0), MATCH($K45, 'UmfrageWerte berechnung'!$1:$1, 0))</f>
        <v>1.1666666666666667</v>
      </c>
      <c r="Z45" s="84">
        <f t="shared" si="52"/>
        <v>0</v>
      </c>
      <c r="AA45" s="84">
        <f t="shared" si="53"/>
        <v>0</v>
      </c>
      <c r="AB45" s="84">
        <f t="shared" si="54"/>
        <v>1.0056710775047266</v>
      </c>
      <c r="AE45" s="21"/>
      <c r="AF45" s="121">
        <f>'Invoke Adversary'!$P38</f>
        <v>0</v>
      </c>
      <c r="AG45" s="93">
        <f t="shared" si="55"/>
        <v>0</v>
      </c>
      <c r="AH45" s="86">
        <f>INDEX('UmfrageWerte berechnung'!$A:$Z, MATCH(AD$3, 'UmfrageWerte berechnung'!$A:$A, 0), MATCH($K45, 'UmfrageWerte berechnung'!$1:$1, 0))</f>
        <v>1</v>
      </c>
      <c r="AI45" s="84">
        <f t="shared" si="56"/>
        <v>0</v>
      </c>
      <c r="AJ45" s="84">
        <f t="shared" si="57"/>
        <v>0</v>
      </c>
      <c r="AK45" s="84">
        <f t="shared" si="58"/>
        <v>0.83842794759825345</v>
      </c>
      <c r="AL45" s="66"/>
      <c r="AN45" s="21"/>
      <c r="AO45" s="121">
        <f>'Invoke Adversary'!$P38</f>
        <v>0</v>
      </c>
      <c r="AP45" s="93">
        <f t="shared" si="59"/>
        <v>0</v>
      </c>
      <c r="AQ45" s="86">
        <f>INDEX('UmfrageWerte berechnung'!$A:$Z, MATCH(AM$3, 'UmfrageWerte berechnung'!$A:$A, 0), MATCH($K45, 'UmfrageWerte berechnung'!$1:$1, 0))</f>
        <v>1.3125</v>
      </c>
      <c r="AR45" s="84">
        <f t="shared" si="60"/>
        <v>0</v>
      </c>
      <c r="AS45" s="84">
        <f t="shared" si="61"/>
        <v>0</v>
      </c>
      <c r="AT45" s="84">
        <f t="shared" si="62"/>
        <v>1.1207865168539326</v>
      </c>
    </row>
    <row r="46" spans="2:46">
      <c r="B46" s="22"/>
      <c r="C46" s="122">
        <f>'Invoke Adversary'!$P39</f>
        <v>0</v>
      </c>
      <c r="D46" s="84">
        <f t="shared" si="5"/>
        <v>0</v>
      </c>
      <c r="E46" s="84">
        <f>INDEX('UmfrageWerte berechnung'!$A:$Z, MATCH(A$3, 'UmfrageWerte berechnung'!$A:$A, 0), MATCH($K46, 'UmfrageWerte berechnung'!$1:$1, 0))</f>
        <v>0.65</v>
      </c>
      <c r="F46" s="86">
        <f t="shared" si="6"/>
        <v>0</v>
      </c>
      <c r="G46" s="84">
        <f t="shared" si="7"/>
        <v>0</v>
      </c>
      <c r="H46" s="84">
        <f t="shared" si="46"/>
        <v>0.53959584926269799</v>
      </c>
      <c r="I46" s="93"/>
      <c r="K46" s="93" t="s">
        <v>235</v>
      </c>
      <c r="L46"/>
      <c r="M46" s="22"/>
      <c r="N46" s="122">
        <f>'Invoke Adversary'!$P39</f>
        <v>0</v>
      </c>
      <c r="O46" s="84">
        <f t="shared" si="47"/>
        <v>0</v>
      </c>
      <c r="P46" s="84">
        <f>INDEX('UmfrageWerte berechnung'!$A:$Z, MATCH(L$3, 'UmfrageWerte berechnung'!$A:$A, 0), MATCH($K46, 'UmfrageWerte berechnung'!$1:$1, 0))</f>
        <v>0.625</v>
      </c>
      <c r="Q46" s="86">
        <f t="shared" si="48"/>
        <v>0</v>
      </c>
      <c r="R46" s="84">
        <f t="shared" si="49"/>
        <v>0</v>
      </c>
      <c r="S46" s="84">
        <f t="shared" si="50"/>
        <v>0.55192447349310092</v>
      </c>
      <c r="V46" s="22"/>
      <c r="W46" s="122">
        <f>'Invoke Adversary'!$P39</f>
        <v>0</v>
      </c>
      <c r="X46" s="84">
        <f t="shared" si="51"/>
        <v>0</v>
      </c>
      <c r="Y46" s="84">
        <f>INDEX('UmfrageWerte berechnung'!$A:$Z, MATCH(U$3, 'UmfrageWerte berechnung'!$A:$A, 0), MATCH($K46, 'UmfrageWerte berechnung'!$1:$1, 0))</f>
        <v>0.58333333333333337</v>
      </c>
      <c r="Z46" s="86">
        <f t="shared" si="52"/>
        <v>0</v>
      </c>
      <c r="AA46" s="84">
        <f t="shared" si="53"/>
        <v>0</v>
      </c>
      <c r="AB46" s="84">
        <f t="shared" si="54"/>
        <v>0.50283553875236331</v>
      </c>
      <c r="AE46" s="22"/>
      <c r="AF46" s="122">
        <f>'Invoke Adversary'!$P39</f>
        <v>0</v>
      </c>
      <c r="AG46" s="84">
        <f t="shared" si="55"/>
        <v>0</v>
      </c>
      <c r="AH46" s="84">
        <f>INDEX('UmfrageWerte berechnung'!$A:$Z, MATCH(AD$3, 'UmfrageWerte berechnung'!$A:$A, 0), MATCH($K46, 'UmfrageWerte berechnung'!$1:$1, 0))</f>
        <v>0.5</v>
      </c>
      <c r="AI46" s="86">
        <f t="shared" si="56"/>
        <v>0</v>
      </c>
      <c r="AJ46" s="84">
        <f t="shared" si="57"/>
        <v>0</v>
      </c>
      <c r="AK46" s="84">
        <f t="shared" si="58"/>
        <v>0.41921397379912673</v>
      </c>
      <c r="AL46" s="66"/>
      <c r="AN46" s="22"/>
      <c r="AO46" s="122">
        <f>'Invoke Adversary'!$P39</f>
        <v>0</v>
      </c>
      <c r="AP46" s="84">
        <f t="shared" si="59"/>
        <v>0</v>
      </c>
      <c r="AQ46" s="84">
        <f>INDEX('UmfrageWerte berechnung'!$A:$Z, MATCH(AM$3, 'UmfrageWerte berechnung'!$A:$A, 0), MATCH($K46, 'UmfrageWerte berechnung'!$1:$1, 0))</f>
        <v>0.5</v>
      </c>
      <c r="AR46" s="86">
        <f t="shared" si="60"/>
        <v>0</v>
      </c>
      <c r="AS46" s="84">
        <f t="shared" si="61"/>
        <v>0</v>
      </c>
      <c r="AT46" s="84">
        <f t="shared" si="62"/>
        <v>0.42696629213483145</v>
      </c>
    </row>
    <row r="47" spans="2:46">
      <c r="B47" t="s">
        <v>475</v>
      </c>
      <c r="C47" s="77">
        <f t="shared" ref="C47:H47" si="63">SUM(C32:C46)</f>
        <v>12</v>
      </c>
      <c r="D47" s="69">
        <f t="shared" si="63"/>
        <v>11.829601310759148</v>
      </c>
      <c r="E47" s="90">
        <f t="shared" si="63"/>
        <v>17.05</v>
      </c>
      <c r="F47" s="90">
        <f t="shared" si="63"/>
        <v>17.0625</v>
      </c>
      <c r="G47" s="85">
        <f t="shared" si="63"/>
        <v>14.25</v>
      </c>
      <c r="H47" s="85">
        <f t="shared" si="63"/>
        <v>14.154014199890769</v>
      </c>
      <c r="I47" s="93"/>
      <c r="K47" s="93">
        <v>0</v>
      </c>
      <c r="L47"/>
      <c r="M47" t="s">
        <v>475</v>
      </c>
      <c r="N47" s="77">
        <f t="shared" ref="N47:S47" si="64">SUM(N32:N46)</f>
        <v>12</v>
      </c>
      <c r="O47" s="69">
        <f t="shared" si="64"/>
        <v>12.915032679738562</v>
      </c>
      <c r="P47" s="90">
        <f t="shared" si="64"/>
        <v>16.3125</v>
      </c>
      <c r="Q47" s="90">
        <f t="shared" si="64"/>
        <v>17.859375</v>
      </c>
      <c r="R47" s="85">
        <f t="shared" si="64"/>
        <v>14.625</v>
      </c>
      <c r="S47" s="85">
        <f t="shared" si="64"/>
        <v>14.405228758169935</v>
      </c>
      <c r="V47" t="s">
        <v>475</v>
      </c>
      <c r="W47" s="77">
        <f t="shared" ref="W47:AB47" si="65">SUM(W32:W46)</f>
        <v>12</v>
      </c>
      <c r="X47" s="69">
        <f t="shared" si="65"/>
        <v>11.852551984877135</v>
      </c>
      <c r="Y47" s="90">
        <f t="shared" si="65"/>
        <v>16.083333333333336</v>
      </c>
      <c r="Z47" s="90">
        <f t="shared" si="65"/>
        <v>15.770833333333336</v>
      </c>
      <c r="AA47" s="85">
        <f t="shared" si="65"/>
        <v>13.75</v>
      </c>
      <c r="AB47" s="85">
        <f t="shared" si="65"/>
        <v>13.863894139886588</v>
      </c>
      <c r="AE47" t="s">
        <v>475</v>
      </c>
      <c r="AF47" s="77">
        <f t="shared" ref="AF47:AK47" si="66">SUM(AF32:AF46)</f>
        <v>12</v>
      </c>
      <c r="AG47" s="69">
        <f t="shared" si="66"/>
        <v>11.947598253275112</v>
      </c>
      <c r="AH47" s="90">
        <f t="shared" si="66"/>
        <v>15.875</v>
      </c>
      <c r="AI47" s="90">
        <f t="shared" si="66"/>
        <v>17.0625</v>
      </c>
      <c r="AJ47" s="85">
        <f t="shared" si="66"/>
        <v>14.25</v>
      </c>
      <c r="AK47" s="85">
        <f t="shared" si="66"/>
        <v>13.310043668122272</v>
      </c>
      <c r="AL47" s="66"/>
      <c r="AN47" t="s">
        <v>475</v>
      </c>
      <c r="AO47" s="77">
        <f t="shared" ref="AO47:AT47" si="67">SUM(AO32:AO46)</f>
        <v>12</v>
      </c>
      <c r="AP47" s="69">
        <f t="shared" si="67"/>
        <v>11.367977528089888</v>
      </c>
      <c r="AQ47" s="90">
        <f t="shared" si="67"/>
        <v>15.9375</v>
      </c>
      <c r="AR47" s="90">
        <f t="shared" si="67"/>
        <v>14.98828125</v>
      </c>
      <c r="AS47" s="85">
        <f t="shared" si="67"/>
        <v>13.3125</v>
      </c>
      <c r="AT47" s="85">
        <f t="shared" si="67"/>
        <v>13.609550561797755</v>
      </c>
    </row>
    <row r="48" spans="2:46">
      <c r="B48" t="s">
        <v>476</v>
      </c>
      <c r="C48" s="57">
        <v>42</v>
      </c>
      <c r="D48" s="89"/>
      <c r="E48" s="96">
        <f>COUNT(E32:E46)*5</f>
        <v>75</v>
      </c>
      <c r="F48" s="89">
        <f>C48*5^2</f>
        <v>1050</v>
      </c>
      <c r="G48" s="87">
        <f>C48*1.5</f>
        <v>63</v>
      </c>
      <c r="H48" s="87"/>
      <c r="I48" s="93"/>
      <c r="K48" s="93">
        <v>0</v>
      </c>
      <c r="L48"/>
      <c r="M48" t="s">
        <v>476</v>
      </c>
      <c r="N48" s="57">
        <v>42</v>
      </c>
      <c r="O48" s="89"/>
      <c r="P48" s="96">
        <f>COUNT(P32:P46)*5</f>
        <v>75</v>
      </c>
      <c r="Q48" s="89">
        <f>N48*5^2</f>
        <v>1050</v>
      </c>
      <c r="R48" s="87">
        <f>N48*1.5</f>
        <v>63</v>
      </c>
      <c r="S48" s="87"/>
      <c r="V48" t="s">
        <v>476</v>
      </c>
      <c r="W48" s="57">
        <v>42</v>
      </c>
      <c r="X48" s="89"/>
      <c r="Y48" s="96">
        <f>COUNT(Y32:Y46)*5</f>
        <v>75</v>
      </c>
      <c r="Z48" s="89">
        <f>W48*5^2</f>
        <v>1050</v>
      </c>
      <c r="AA48" s="87">
        <f>W48*1.5</f>
        <v>63</v>
      </c>
      <c r="AB48" s="87"/>
      <c r="AE48" t="s">
        <v>476</v>
      </c>
      <c r="AF48" s="57">
        <v>42</v>
      </c>
      <c r="AG48" s="89"/>
      <c r="AH48" s="96">
        <f>COUNT(AH32:AH46)*5</f>
        <v>75</v>
      </c>
      <c r="AI48" s="89">
        <f>AF48*5^2</f>
        <v>1050</v>
      </c>
      <c r="AJ48" s="87">
        <f>AF48*1.5</f>
        <v>63</v>
      </c>
      <c r="AK48" s="87"/>
      <c r="AL48" s="57"/>
      <c r="AN48" t="s">
        <v>476</v>
      </c>
      <c r="AO48" s="57">
        <v>42</v>
      </c>
      <c r="AP48" s="89"/>
      <c r="AQ48" s="96">
        <f>COUNT(AQ32:AQ46)*5</f>
        <v>75</v>
      </c>
      <c r="AR48" s="89">
        <f>AO48*5^2</f>
        <v>1050</v>
      </c>
      <c r="AS48" s="87">
        <f>AO48*1.5</f>
        <v>63</v>
      </c>
      <c r="AT48" s="87"/>
    </row>
    <row r="49" spans="1:46">
      <c r="C49" s="91"/>
      <c r="D49" s="86"/>
      <c r="H49" s="84"/>
      <c r="I49" s="93"/>
      <c r="K49" s="93">
        <v>0</v>
      </c>
      <c r="L49"/>
      <c r="N49" s="91"/>
      <c r="O49" s="86"/>
      <c r="P49" s="93"/>
      <c r="Q49" s="86"/>
      <c r="R49" s="84"/>
      <c r="S49" s="84"/>
      <c r="W49" s="91"/>
      <c r="X49" s="86"/>
      <c r="Y49" s="93"/>
      <c r="Z49" s="86"/>
      <c r="AA49" s="84"/>
      <c r="AB49" s="84"/>
      <c r="AF49" s="91"/>
      <c r="AG49" s="86"/>
      <c r="AH49" s="93"/>
      <c r="AI49" s="86"/>
      <c r="AJ49" s="84"/>
      <c r="AK49" s="84"/>
      <c r="AL49" s="57"/>
      <c r="AO49" s="91"/>
      <c r="AP49" s="86"/>
      <c r="AQ49" s="93"/>
      <c r="AR49" s="86"/>
      <c r="AS49" s="84"/>
      <c r="AT49" s="84"/>
    </row>
    <row r="50" spans="1:46">
      <c r="C50" s="57"/>
      <c r="D50" s="86"/>
      <c r="H50" s="84"/>
      <c r="I50" s="93"/>
      <c r="K50" s="93">
        <v>0</v>
      </c>
      <c r="L50"/>
      <c r="N50" s="57"/>
      <c r="O50" s="86"/>
      <c r="P50" s="93"/>
      <c r="Q50" s="86"/>
      <c r="R50" s="84"/>
      <c r="S50" s="84"/>
      <c r="W50" s="57"/>
      <c r="X50" s="86"/>
      <c r="Y50" s="93"/>
      <c r="Z50" s="86"/>
      <c r="AA50" s="84"/>
      <c r="AB50" s="84"/>
      <c r="AF50" s="57"/>
      <c r="AG50" s="86"/>
      <c r="AH50" s="93"/>
      <c r="AI50" s="86"/>
      <c r="AJ50" s="84"/>
      <c r="AK50" s="84"/>
      <c r="AL50" s="57"/>
      <c r="AO50" s="57"/>
      <c r="AP50" s="86"/>
      <c r="AQ50" s="93"/>
      <c r="AR50" s="86"/>
      <c r="AS50" s="84"/>
      <c r="AT50" s="84"/>
    </row>
    <row r="51" spans="1:46">
      <c r="C51" s="57"/>
      <c r="D51" s="86"/>
      <c r="H51" s="84"/>
      <c r="I51" s="93"/>
      <c r="K51" s="93">
        <v>0</v>
      </c>
      <c r="L51"/>
      <c r="N51" s="57"/>
      <c r="O51" s="86"/>
      <c r="P51" s="93"/>
      <c r="Q51" s="86"/>
      <c r="R51" s="84"/>
      <c r="S51" s="84"/>
      <c r="W51" s="57"/>
      <c r="X51" s="86"/>
      <c r="Y51" s="93"/>
      <c r="Z51" s="86"/>
      <c r="AA51" s="84"/>
      <c r="AB51" s="84"/>
      <c r="AF51" s="57"/>
      <c r="AG51" s="86"/>
      <c r="AH51" s="93"/>
      <c r="AI51" s="86"/>
      <c r="AJ51" s="84"/>
      <c r="AK51" s="84"/>
      <c r="AL51" s="57"/>
      <c r="AO51" s="57"/>
      <c r="AP51" s="86"/>
      <c r="AQ51" s="93"/>
      <c r="AR51" s="86"/>
      <c r="AS51" s="84"/>
      <c r="AT51" s="84"/>
    </row>
    <row r="52" spans="1:46" ht="21">
      <c r="A52" s="19" t="s">
        <v>66</v>
      </c>
      <c r="B52" s="16"/>
      <c r="C52" s="120">
        <f>'Invoke Adversary'!$P42</f>
        <v>3</v>
      </c>
      <c r="D52" s="85">
        <f t="shared" si="5"/>
        <v>3.2375750955761879</v>
      </c>
      <c r="E52" s="85">
        <f>INDEX('UmfrageWerte berechnung'!$A:$Z, MATCH(A$3, 'UmfrageWerte berechnung'!$A:$A, 0), MATCH($K52, 'UmfrageWerte berechnung'!$1:$1, 0))</f>
        <v>1.3</v>
      </c>
      <c r="F52" s="90">
        <f t="shared" si="6"/>
        <v>5.07</v>
      </c>
      <c r="G52" s="85">
        <f t="shared" si="7"/>
        <v>3.9000000000000004</v>
      </c>
      <c r="H52" s="85">
        <f t="shared" ref="H52:H70" si="68">E52/(H$120/H$119)</f>
        <v>1.079191698525396</v>
      </c>
      <c r="I52" s="93"/>
      <c r="K52" s="93" t="s">
        <v>236</v>
      </c>
      <c r="L52" s="19" t="s">
        <v>66</v>
      </c>
      <c r="M52" s="16"/>
      <c r="N52" s="120">
        <f>'Invoke Adversary'!$P42</f>
        <v>3</v>
      </c>
      <c r="O52" s="85">
        <f t="shared" ref="O52:O60" si="69">S52*N52</f>
        <v>3.477124183006536</v>
      </c>
      <c r="P52" s="85">
        <f>INDEX('UmfrageWerte berechnung'!$A:$Z, MATCH(L$3, 'UmfrageWerte berechnung'!$A:$A, 0), MATCH($K52, 'UmfrageWerte berechnung'!$1:$1, 0))</f>
        <v>1.3125</v>
      </c>
      <c r="Q52" s="90">
        <f t="shared" ref="Q52:Q70" si="70">(P52^2)*N52</f>
        <v>5.16796875</v>
      </c>
      <c r="R52" s="85">
        <f t="shared" ref="R52:R70" si="71">P52*N52</f>
        <v>3.9375</v>
      </c>
      <c r="S52" s="85">
        <f t="shared" ref="S52:S70" si="72">P52/(S$120/S$119)</f>
        <v>1.159041394335512</v>
      </c>
      <c r="T52" s="19"/>
      <c r="U52" s="19" t="s">
        <v>66</v>
      </c>
      <c r="V52" s="16"/>
      <c r="W52" s="120">
        <f>'Invoke Adversary'!$P42</f>
        <v>3</v>
      </c>
      <c r="X52" s="85">
        <f t="shared" ref="X52:X60" si="73">AB52*W52</f>
        <v>3.4480151228733482</v>
      </c>
      <c r="Y52" s="85">
        <f>INDEX('UmfrageWerte berechnung'!$A:$Z, MATCH(U$3, 'UmfrageWerte berechnung'!$A:$A, 0), MATCH($K52, 'UmfrageWerte berechnung'!$1:$1, 0))</f>
        <v>1.3333333333333333</v>
      </c>
      <c r="Z52" s="90">
        <f t="shared" ref="Z52:Z70" si="74">(Y52^2)*W52</f>
        <v>5.333333333333333</v>
      </c>
      <c r="AA52" s="85">
        <f t="shared" ref="AA52:AA70" si="75">Y52*W52</f>
        <v>4</v>
      </c>
      <c r="AB52" s="85">
        <f t="shared" ref="AB52:AB70" si="76">Y52/(AB$120/AB$119)</f>
        <v>1.1493383742911161</v>
      </c>
      <c r="AD52" s="19" t="s">
        <v>66</v>
      </c>
      <c r="AE52" s="16"/>
      <c r="AF52" s="120">
        <f>'Invoke Adversary'!$P42</f>
        <v>3</v>
      </c>
      <c r="AG52" s="85">
        <f t="shared" ref="AG52:AG60" si="77">AK52*AF52</f>
        <v>3.7729257641921405</v>
      </c>
      <c r="AH52" s="85">
        <f>INDEX('UmfrageWerte berechnung'!$A:$Z, MATCH(AD$3, 'UmfrageWerte berechnung'!$A:$A, 0), MATCH($K52, 'UmfrageWerte berechnung'!$1:$1, 0))</f>
        <v>1.5</v>
      </c>
      <c r="AI52" s="90">
        <f t="shared" ref="AI52:AI70" si="78">(AH52^2)*AF52</f>
        <v>6.75</v>
      </c>
      <c r="AJ52" s="85">
        <f t="shared" ref="AJ52:AJ70" si="79">AH52*AF52</f>
        <v>4.5</v>
      </c>
      <c r="AK52" s="85">
        <f t="shared" ref="AK52:AK70" si="80">AH52/(AK$120/AK$119)</f>
        <v>1.2576419213973802</v>
      </c>
      <c r="AL52" s="66"/>
      <c r="AM52" s="19" t="s">
        <v>66</v>
      </c>
      <c r="AN52" s="16"/>
      <c r="AO52" s="120">
        <f>'Invoke Adversary'!$P42</f>
        <v>3</v>
      </c>
      <c r="AP52" s="85">
        <f t="shared" ref="AP52:AP60" si="81">AT52*AO52</f>
        <v>3.3623595505617976</v>
      </c>
      <c r="AQ52" s="85">
        <f>INDEX('UmfrageWerte berechnung'!$A:$Z, MATCH(AM$3, 'UmfrageWerte berechnung'!$A:$A, 0), MATCH($K52, 'UmfrageWerte berechnung'!$1:$1, 0))</f>
        <v>1.3125</v>
      </c>
      <c r="AR52" s="90">
        <f t="shared" ref="AR52:AR70" si="82">(AQ52^2)*AO52</f>
        <v>5.16796875</v>
      </c>
      <c r="AS52" s="85">
        <f t="shared" ref="AS52:AS70" si="83">AQ52*AO52</f>
        <v>3.9375</v>
      </c>
      <c r="AT52" s="85">
        <f t="shared" ref="AT52:AT70" si="84">AQ52/(AT$120/AT$119)</f>
        <v>1.1207865168539326</v>
      </c>
    </row>
    <row r="53" spans="1:46">
      <c r="B53" s="10"/>
      <c r="C53" s="121">
        <f>'Invoke Adversary'!$P43</f>
        <v>0</v>
      </c>
      <c r="D53" s="93">
        <f t="shared" si="5"/>
        <v>0</v>
      </c>
      <c r="E53" s="86">
        <f>INDEX('UmfrageWerte berechnung'!$A:$Z, MATCH(A$3, 'UmfrageWerte berechnung'!$A:$A, 0), MATCH($K53, 'UmfrageWerte berechnung'!$1:$1, 0))</f>
        <v>1.3</v>
      </c>
      <c r="F53" s="84">
        <f t="shared" si="6"/>
        <v>0</v>
      </c>
      <c r="G53" s="84">
        <f t="shared" si="7"/>
        <v>0</v>
      </c>
      <c r="H53" s="84">
        <f t="shared" si="68"/>
        <v>1.079191698525396</v>
      </c>
      <c r="I53" s="93"/>
      <c r="K53" s="93" t="s">
        <v>236</v>
      </c>
      <c r="L53"/>
      <c r="M53" s="10"/>
      <c r="N53" s="121">
        <f>'Invoke Adversary'!$P43</f>
        <v>0</v>
      </c>
      <c r="O53" s="93">
        <f t="shared" si="69"/>
        <v>0</v>
      </c>
      <c r="P53" s="86">
        <f>INDEX('UmfrageWerte berechnung'!$A:$Z, MATCH(L$3, 'UmfrageWerte berechnung'!$A:$A, 0), MATCH($K53, 'UmfrageWerte berechnung'!$1:$1, 0))</f>
        <v>1.3125</v>
      </c>
      <c r="Q53" s="84">
        <f t="shared" si="70"/>
        <v>0</v>
      </c>
      <c r="R53" s="84">
        <f t="shared" si="71"/>
        <v>0</v>
      </c>
      <c r="S53" s="84">
        <f t="shared" si="72"/>
        <v>1.159041394335512</v>
      </c>
      <c r="V53" s="10"/>
      <c r="W53" s="121">
        <f>'Invoke Adversary'!$P43</f>
        <v>0</v>
      </c>
      <c r="X53" s="93">
        <f t="shared" si="73"/>
        <v>0</v>
      </c>
      <c r="Y53" s="86">
        <f>INDEX('UmfrageWerte berechnung'!$A:$Z, MATCH(U$3, 'UmfrageWerte berechnung'!$A:$A, 0), MATCH($K53, 'UmfrageWerte berechnung'!$1:$1, 0))</f>
        <v>1.3333333333333333</v>
      </c>
      <c r="Z53" s="84">
        <f t="shared" si="74"/>
        <v>0</v>
      </c>
      <c r="AA53" s="84">
        <f t="shared" si="75"/>
        <v>0</v>
      </c>
      <c r="AB53" s="84">
        <f t="shared" si="76"/>
        <v>1.1493383742911161</v>
      </c>
      <c r="AE53" s="10"/>
      <c r="AF53" s="121">
        <f>'Invoke Adversary'!$P43</f>
        <v>0</v>
      </c>
      <c r="AG53" s="93">
        <f t="shared" si="77"/>
        <v>0</v>
      </c>
      <c r="AH53" s="86">
        <f>INDEX('UmfrageWerte berechnung'!$A:$Z, MATCH(AD$3, 'UmfrageWerte berechnung'!$A:$A, 0), MATCH($K53, 'UmfrageWerte berechnung'!$1:$1, 0))</f>
        <v>1.5</v>
      </c>
      <c r="AI53" s="84">
        <f t="shared" si="78"/>
        <v>0</v>
      </c>
      <c r="AJ53" s="84">
        <f t="shared" si="79"/>
        <v>0</v>
      </c>
      <c r="AK53" s="84">
        <f t="shared" si="80"/>
        <v>1.2576419213973802</v>
      </c>
      <c r="AL53" s="66"/>
      <c r="AN53" s="10"/>
      <c r="AO53" s="121">
        <f>'Invoke Adversary'!$P43</f>
        <v>0</v>
      </c>
      <c r="AP53" s="93">
        <f t="shared" si="81"/>
        <v>0</v>
      </c>
      <c r="AQ53" s="86">
        <f>INDEX('UmfrageWerte berechnung'!$A:$Z, MATCH(AM$3, 'UmfrageWerte berechnung'!$A:$A, 0), MATCH($K53, 'UmfrageWerte berechnung'!$1:$1, 0))</f>
        <v>1.3125</v>
      </c>
      <c r="AR53" s="84">
        <f t="shared" si="82"/>
        <v>0</v>
      </c>
      <c r="AS53" s="84">
        <f t="shared" si="83"/>
        <v>0</v>
      </c>
      <c r="AT53" s="84">
        <f t="shared" si="84"/>
        <v>1.1207865168539326</v>
      </c>
    </row>
    <row r="54" spans="1:46">
      <c r="B54" s="10"/>
      <c r="C54" s="121">
        <f>'Invoke Adversary'!$P44</f>
        <v>3</v>
      </c>
      <c r="D54" s="93">
        <f t="shared" si="5"/>
        <v>3.2375750955761879</v>
      </c>
      <c r="E54" s="86">
        <f>INDEX('UmfrageWerte berechnung'!$A:$Z, MATCH(A$3, 'UmfrageWerte berechnung'!$A:$A, 0), MATCH($K54, 'UmfrageWerte berechnung'!$1:$1, 0))</f>
        <v>1.3</v>
      </c>
      <c r="F54" s="84">
        <f t="shared" si="6"/>
        <v>5.07</v>
      </c>
      <c r="G54" s="84">
        <f t="shared" si="7"/>
        <v>3.9000000000000004</v>
      </c>
      <c r="H54" s="84">
        <f t="shared" si="68"/>
        <v>1.079191698525396</v>
      </c>
      <c r="I54" s="93"/>
      <c r="K54" s="93" t="s">
        <v>236</v>
      </c>
      <c r="L54"/>
      <c r="M54" s="10"/>
      <c r="N54" s="121">
        <f>'Invoke Adversary'!$P44</f>
        <v>3</v>
      </c>
      <c r="O54" s="93">
        <f t="shared" si="69"/>
        <v>3.477124183006536</v>
      </c>
      <c r="P54" s="86">
        <f>INDEX('UmfrageWerte berechnung'!$A:$Z, MATCH(L$3, 'UmfrageWerte berechnung'!$A:$A, 0), MATCH($K54, 'UmfrageWerte berechnung'!$1:$1, 0))</f>
        <v>1.3125</v>
      </c>
      <c r="Q54" s="84">
        <f t="shared" si="70"/>
        <v>5.16796875</v>
      </c>
      <c r="R54" s="84">
        <f t="shared" si="71"/>
        <v>3.9375</v>
      </c>
      <c r="S54" s="84">
        <f t="shared" si="72"/>
        <v>1.159041394335512</v>
      </c>
      <c r="V54" s="10"/>
      <c r="W54" s="121">
        <f>'Invoke Adversary'!$P44</f>
        <v>3</v>
      </c>
      <c r="X54" s="93">
        <f t="shared" si="73"/>
        <v>3.4480151228733482</v>
      </c>
      <c r="Y54" s="86">
        <f>INDEX('UmfrageWerte berechnung'!$A:$Z, MATCH(U$3, 'UmfrageWerte berechnung'!$A:$A, 0), MATCH($K54, 'UmfrageWerte berechnung'!$1:$1, 0))</f>
        <v>1.3333333333333333</v>
      </c>
      <c r="Z54" s="84">
        <f t="shared" si="74"/>
        <v>5.333333333333333</v>
      </c>
      <c r="AA54" s="84">
        <f t="shared" si="75"/>
        <v>4</v>
      </c>
      <c r="AB54" s="84">
        <f t="shared" si="76"/>
        <v>1.1493383742911161</v>
      </c>
      <c r="AE54" s="10"/>
      <c r="AF54" s="121">
        <f>'Invoke Adversary'!$P44</f>
        <v>3</v>
      </c>
      <c r="AG54" s="93">
        <f t="shared" si="77"/>
        <v>3.7729257641921405</v>
      </c>
      <c r="AH54" s="86">
        <f>INDEX('UmfrageWerte berechnung'!$A:$Z, MATCH(AD$3, 'UmfrageWerte berechnung'!$A:$A, 0), MATCH($K54, 'UmfrageWerte berechnung'!$1:$1, 0))</f>
        <v>1.5</v>
      </c>
      <c r="AI54" s="84">
        <f t="shared" si="78"/>
        <v>6.75</v>
      </c>
      <c r="AJ54" s="84">
        <f t="shared" si="79"/>
        <v>4.5</v>
      </c>
      <c r="AK54" s="84">
        <f t="shared" si="80"/>
        <v>1.2576419213973802</v>
      </c>
      <c r="AL54" s="66"/>
      <c r="AN54" s="10"/>
      <c r="AO54" s="121">
        <f>'Invoke Adversary'!$P44</f>
        <v>3</v>
      </c>
      <c r="AP54" s="93">
        <f t="shared" si="81"/>
        <v>3.3623595505617976</v>
      </c>
      <c r="AQ54" s="86">
        <f>INDEX('UmfrageWerte berechnung'!$A:$Z, MATCH(AM$3, 'UmfrageWerte berechnung'!$A:$A, 0), MATCH($K54, 'UmfrageWerte berechnung'!$1:$1, 0))</f>
        <v>1.3125</v>
      </c>
      <c r="AR54" s="84">
        <f t="shared" si="82"/>
        <v>5.16796875</v>
      </c>
      <c r="AS54" s="84">
        <f t="shared" si="83"/>
        <v>3.9375</v>
      </c>
      <c r="AT54" s="84">
        <f t="shared" si="84"/>
        <v>1.1207865168539326</v>
      </c>
    </row>
    <row r="55" spans="1:46">
      <c r="B55" s="4"/>
      <c r="C55" s="121">
        <f>'Invoke Adversary'!$P45</f>
        <v>3</v>
      </c>
      <c r="D55" s="93">
        <f t="shared" si="5"/>
        <v>2.3659202621518296</v>
      </c>
      <c r="E55" s="86">
        <f>INDEX('UmfrageWerte berechnung'!$A:$Z, MATCH(A$3, 'UmfrageWerte berechnung'!$A:$A, 0), MATCH($K55, 'UmfrageWerte berechnung'!$1:$1, 0))</f>
        <v>0.95</v>
      </c>
      <c r="F55" s="84">
        <f t="shared" si="6"/>
        <v>2.7075</v>
      </c>
      <c r="G55" s="84">
        <f t="shared" si="7"/>
        <v>2.8499999999999996</v>
      </c>
      <c r="H55" s="84">
        <f t="shared" si="68"/>
        <v>0.7886400873839432</v>
      </c>
      <c r="I55" s="93"/>
      <c r="K55" s="93" t="s">
        <v>237</v>
      </c>
      <c r="L55"/>
      <c r="M55" s="4"/>
      <c r="N55" s="121">
        <f>'Invoke Adversary'!$P45</f>
        <v>3</v>
      </c>
      <c r="O55" s="93">
        <f t="shared" si="69"/>
        <v>2.4836601307189543</v>
      </c>
      <c r="P55" s="86">
        <f>INDEX('UmfrageWerte berechnung'!$A:$Z, MATCH(L$3, 'UmfrageWerte berechnung'!$A:$A, 0), MATCH($K55, 'UmfrageWerte berechnung'!$1:$1, 0))</f>
        <v>0.9375</v>
      </c>
      <c r="Q55" s="84">
        <f t="shared" si="70"/>
        <v>2.63671875</v>
      </c>
      <c r="R55" s="84">
        <f t="shared" si="71"/>
        <v>2.8125</v>
      </c>
      <c r="S55" s="84">
        <f t="shared" si="72"/>
        <v>0.82788671023965144</v>
      </c>
      <c r="V55" s="4"/>
      <c r="W55" s="121">
        <f>'Invoke Adversary'!$P45</f>
        <v>3</v>
      </c>
      <c r="X55" s="93">
        <f t="shared" si="73"/>
        <v>1.9395085066162583</v>
      </c>
      <c r="Y55" s="86">
        <f>INDEX('UmfrageWerte berechnung'!$A:$Z, MATCH(U$3, 'UmfrageWerte berechnung'!$A:$A, 0), MATCH($K55, 'UmfrageWerte berechnung'!$1:$1, 0))</f>
        <v>0.75</v>
      </c>
      <c r="Z55" s="84">
        <f t="shared" si="74"/>
        <v>1.6875</v>
      </c>
      <c r="AA55" s="84">
        <f t="shared" si="75"/>
        <v>2.25</v>
      </c>
      <c r="AB55" s="84">
        <f t="shared" si="76"/>
        <v>0.64650283553875276</v>
      </c>
      <c r="AE55" s="4"/>
      <c r="AF55" s="121">
        <f>'Invoke Adversary'!$P45</f>
        <v>3</v>
      </c>
      <c r="AG55" s="93">
        <f t="shared" si="77"/>
        <v>2.5152838427947604</v>
      </c>
      <c r="AH55" s="86">
        <f>INDEX('UmfrageWerte berechnung'!$A:$Z, MATCH(AD$3, 'UmfrageWerte berechnung'!$A:$A, 0), MATCH($K55, 'UmfrageWerte berechnung'!$1:$1, 0))</f>
        <v>1</v>
      </c>
      <c r="AI55" s="84">
        <f t="shared" si="78"/>
        <v>3</v>
      </c>
      <c r="AJ55" s="84">
        <f t="shared" si="79"/>
        <v>3</v>
      </c>
      <c r="AK55" s="84">
        <f t="shared" si="80"/>
        <v>0.83842794759825345</v>
      </c>
      <c r="AL55" s="66"/>
      <c r="AN55" s="4"/>
      <c r="AO55" s="121">
        <f>'Invoke Adversary'!$P45</f>
        <v>3</v>
      </c>
      <c r="AP55" s="93">
        <f t="shared" si="81"/>
        <v>1.76123595505618</v>
      </c>
      <c r="AQ55" s="86">
        <f>INDEX('UmfrageWerte berechnung'!$A:$Z, MATCH(AM$3, 'UmfrageWerte berechnung'!$A:$A, 0), MATCH($K55, 'UmfrageWerte berechnung'!$1:$1, 0))</f>
        <v>0.6875</v>
      </c>
      <c r="AR55" s="84">
        <f t="shared" si="82"/>
        <v>1.41796875</v>
      </c>
      <c r="AS55" s="84">
        <f t="shared" si="83"/>
        <v>2.0625</v>
      </c>
      <c r="AT55" s="84">
        <f t="shared" si="84"/>
        <v>0.5870786516853933</v>
      </c>
    </row>
    <row r="56" spans="1:46">
      <c r="B56" s="4"/>
      <c r="C56" s="121">
        <f>'Invoke Adversary'!$P46</f>
        <v>0</v>
      </c>
      <c r="D56" s="93">
        <f t="shared" si="5"/>
        <v>0</v>
      </c>
      <c r="E56" s="86">
        <f>INDEX('UmfrageWerte berechnung'!$A:$Z, MATCH(A$3, 'UmfrageWerte berechnung'!$A:$A, 0), MATCH($K56, 'UmfrageWerte berechnung'!$1:$1, 0))</f>
        <v>0.95</v>
      </c>
      <c r="F56" s="84">
        <f t="shared" si="6"/>
        <v>0</v>
      </c>
      <c r="G56" s="84">
        <f t="shared" si="7"/>
        <v>0</v>
      </c>
      <c r="H56" s="84">
        <f t="shared" si="68"/>
        <v>0.7886400873839432</v>
      </c>
      <c r="I56" s="93"/>
      <c r="K56" s="93" t="s">
        <v>237</v>
      </c>
      <c r="L56"/>
      <c r="M56" s="4"/>
      <c r="N56" s="121">
        <f>'Invoke Adversary'!$P46</f>
        <v>0</v>
      </c>
      <c r="O56" s="93">
        <f t="shared" si="69"/>
        <v>0</v>
      </c>
      <c r="P56" s="86">
        <f>INDEX('UmfrageWerte berechnung'!$A:$Z, MATCH(L$3, 'UmfrageWerte berechnung'!$A:$A, 0), MATCH($K56, 'UmfrageWerte berechnung'!$1:$1, 0))</f>
        <v>0.9375</v>
      </c>
      <c r="Q56" s="84">
        <f t="shared" si="70"/>
        <v>0</v>
      </c>
      <c r="R56" s="84">
        <f t="shared" si="71"/>
        <v>0</v>
      </c>
      <c r="S56" s="84">
        <f t="shared" si="72"/>
        <v>0.82788671023965144</v>
      </c>
      <c r="V56" s="4"/>
      <c r="W56" s="121">
        <f>'Invoke Adversary'!$P46</f>
        <v>0</v>
      </c>
      <c r="X56" s="93">
        <f t="shared" si="73"/>
        <v>0</v>
      </c>
      <c r="Y56" s="86">
        <f>INDEX('UmfrageWerte berechnung'!$A:$Z, MATCH(U$3, 'UmfrageWerte berechnung'!$A:$A, 0), MATCH($K56, 'UmfrageWerte berechnung'!$1:$1, 0))</f>
        <v>0.75</v>
      </c>
      <c r="Z56" s="84">
        <f t="shared" si="74"/>
        <v>0</v>
      </c>
      <c r="AA56" s="84">
        <f t="shared" si="75"/>
        <v>0</v>
      </c>
      <c r="AB56" s="84">
        <f t="shared" si="76"/>
        <v>0.64650283553875276</v>
      </c>
      <c r="AE56" s="4"/>
      <c r="AF56" s="121">
        <f>'Invoke Adversary'!$P46</f>
        <v>0</v>
      </c>
      <c r="AG56" s="93">
        <f t="shared" si="77"/>
        <v>0</v>
      </c>
      <c r="AH56" s="86">
        <f>INDEX('UmfrageWerte berechnung'!$A:$Z, MATCH(AD$3, 'UmfrageWerte berechnung'!$A:$A, 0), MATCH($K56, 'UmfrageWerte berechnung'!$1:$1, 0))</f>
        <v>1</v>
      </c>
      <c r="AI56" s="84">
        <f t="shared" si="78"/>
        <v>0</v>
      </c>
      <c r="AJ56" s="84">
        <f t="shared" si="79"/>
        <v>0</v>
      </c>
      <c r="AK56" s="84">
        <f t="shared" si="80"/>
        <v>0.83842794759825345</v>
      </c>
      <c r="AL56" s="66"/>
      <c r="AN56" s="4"/>
      <c r="AO56" s="121">
        <f>'Invoke Adversary'!$P46</f>
        <v>0</v>
      </c>
      <c r="AP56" s="93">
        <f t="shared" si="81"/>
        <v>0</v>
      </c>
      <c r="AQ56" s="86">
        <f>INDEX('UmfrageWerte berechnung'!$A:$Z, MATCH(AM$3, 'UmfrageWerte berechnung'!$A:$A, 0), MATCH($K56, 'UmfrageWerte berechnung'!$1:$1, 0))</f>
        <v>0.6875</v>
      </c>
      <c r="AR56" s="84">
        <f t="shared" si="82"/>
        <v>0</v>
      </c>
      <c r="AS56" s="84">
        <f t="shared" si="83"/>
        <v>0</v>
      </c>
      <c r="AT56" s="84">
        <f t="shared" si="84"/>
        <v>0.5870786516853933</v>
      </c>
    </row>
    <row r="57" spans="1:46">
      <c r="B57" s="12"/>
      <c r="C57" s="121">
        <f>'Invoke Adversary'!$P47</f>
        <v>0</v>
      </c>
      <c r="D57" s="93">
        <f t="shared" si="5"/>
        <v>0</v>
      </c>
      <c r="E57" s="86">
        <f>INDEX('UmfrageWerte berechnung'!$A:$Z, MATCH(A$3, 'UmfrageWerte berechnung'!$A:$A, 0), MATCH($K57, 'UmfrageWerte berechnung'!$1:$1, 0))</f>
        <v>1</v>
      </c>
      <c r="F57" s="84">
        <f t="shared" si="6"/>
        <v>0</v>
      </c>
      <c r="G57" s="84">
        <f t="shared" si="7"/>
        <v>0</v>
      </c>
      <c r="H57" s="84">
        <f t="shared" si="68"/>
        <v>0.83014746040415077</v>
      </c>
      <c r="I57" s="93"/>
      <c r="K57" s="93" t="s">
        <v>238</v>
      </c>
      <c r="L57"/>
      <c r="M57" s="12"/>
      <c r="N57" s="121">
        <f>'Invoke Adversary'!$P47</f>
        <v>0</v>
      </c>
      <c r="O57" s="93">
        <f t="shared" si="69"/>
        <v>0</v>
      </c>
      <c r="P57" s="86">
        <f>INDEX('UmfrageWerte berechnung'!$A:$Z, MATCH(L$3, 'UmfrageWerte berechnung'!$A:$A, 0), MATCH($K57, 'UmfrageWerte berechnung'!$1:$1, 0))</f>
        <v>1.0625</v>
      </c>
      <c r="Q57" s="84">
        <f t="shared" si="70"/>
        <v>0</v>
      </c>
      <c r="R57" s="84">
        <f t="shared" si="71"/>
        <v>0</v>
      </c>
      <c r="S57" s="84">
        <f t="shared" si="72"/>
        <v>0.93827160493827166</v>
      </c>
      <c r="V57" s="12"/>
      <c r="W57" s="121">
        <f>'Invoke Adversary'!$P47</f>
        <v>0</v>
      </c>
      <c r="X57" s="93">
        <f t="shared" si="73"/>
        <v>0</v>
      </c>
      <c r="Y57" s="86">
        <f>INDEX('UmfrageWerte berechnung'!$A:$Z, MATCH(U$3, 'UmfrageWerte berechnung'!$A:$A, 0), MATCH($K57, 'UmfrageWerte berechnung'!$1:$1, 0))</f>
        <v>0.91666666666666663</v>
      </c>
      <c r="Z57" s="84">
        <f t="shared" si="74"/>
        <v>0</v>
      </c>
      <c r="AA57" s="84">
        <f t="shared" si="75"/>
        <v>0</v>
      </c>
      <c r="AB57" s="84">
        <f t="shared" si="76"/>
        <v>0.79017013232514233</v>
      </c>
      <c r="AE57" s="12"/>
      <c r="AF57" s="121">
        <f>'Invoke Adversary'!$P47</f>
        <v>0</v>
      </c>
      <c r="AG57" s="93">
        <f t="shared" si="77"/>
        <v>0</v>
      </c>
      <c r="AH57" s="86">
        <f>INDEX('UmfrageWerte berechnung'!$A:$Z, MATCH(AD$3, 'UmfrageWerte berechnung'!$A:$A, 0), MATCH($K57, 'UmfrageWerte berechnung'!$1:$1, 0))</f>
        <v>1</v>
      </c>
      <c r="AI57" s="84">
        <f t="shared" si="78"/>
        <v>0</v>
      </c>
      <c r="AJ57" s="84">
        <f t="shared" si="79"/>
        <v>0</v>
      </c>
      <c r="AK57" s="84">
        <f t="shared" si="80"/>
        <v>0.83842794759825345</v>
      </c>
      <c r="AL57" s="66"/>
      <c r="AN57" s="12"/>
      <c r="AO57" s="121">
        <f>'Invoke Adversary'!$P47</f>
        <v>0</v>
      </c>
      <c r="AP57" s="93">
        <f t="shared" si="81"/>
        <v>0</v>
      </c>
      <c r="AQ57" s="86">
        <f>INDEX('UmfrageWerte berechnung'!$A:$Z, MATCH(AM$3, 'UmfrageWerte berechnung'!$A:$A, 0), MATCH($K57, 'UmfrageWerte berechnung'!$1:$1, 0))</f>
        <v>0.6875</v>
      </c>
      <c r="AR57" s="84">
        <f t="shared" si="82"/>
        <v>0</v>
      </c>
      <c r="AS57" s="84">
        <f t="shared" si="83"/>
        <v>0</v>
      </c>
      <c r="AT57" s="84">
        <f t="shared" si="84"/>
        <v>0.5870786516853933</v>
      </c>
    </row>
    <row r="58" spans="1:46">
      <c r="B58" s="12"/>
      <c r="C58" s="121">
        <f>'Invoke Adversary'!$P48</f>
        <v>0</v>
      </c>
      <c r="D58" s="93">
        <f t="shared" si="5"/>
        <v>0</v>
      </c>
      <c r="E58" s="86">
        <f>INDEX('UmfrageWerte berechnung'!$A:$Z, MATCH(A$3, 'UmfrageWerte berechnung'!$A:$A, 0), MATCH($K58, 'UmfrageWerte berechnung'!$1:$1, 0))</f>
        <v>1</v>
      </c>
      <c r="F58" s="84">
        <f t="shared" si="6"/>
        <v>0</v>
      </c>
      <c r="G58" s="84">
        <f t="shared" si="7"/>
        <v>0</v>
      </c>
      <c r="H58" s="84">
        <f t="shared" si="68"/>
        <v>0.83014746040415077</v>
      </c>
      <c r="I58" s="93"/>
      <c r="K58" s="93" t="s">
        <v>238</v>
      </c>
      <c r="L58"/>
      <c r="M58" s="12"/>
      <c r="N58" s="121">
        <f>'Invoke Adversary'!$P48</f>
        <v>0</v>
      </c>
      <c r="O58" s="93">
        <f t="shared" si="69"/>
        <v>0</v>
      </c>
      <c r="P58" s="86">
        <f>INDEX('UmfrageWerte berechnung'!$A:$Z, MATCH(L$3, 'UmfrageWerte berechnung'!$A:$A, 0), MATCH($K58, 'UmfrageWerte berechnung'!$1:$1, 0))</f>
        <v>1.0625</v>
      </c>
      <c r="Q58" s="84">
        <f t="shared" si="70"/>
        <v>0</v>
      </c>
      <c r="R58" s="84">
        <f t="shared" si="71"/>
        <v>0</v>
      </c>
      <c r="S58" s="84">
        <f t="shared" si="72"/>
        <v>0.93827160493827166</v>
      </c>
      <c r="V58" s="12"/>
      <c r="W58" s="121">
        <f>'Invoke Adversary'!$P48</f>
        <v>0</v>
      </c>
      <c r="X58" s="93">
        <f t="shared" si="73"/>
        <v>0</v>
      </c>
      <c r="Y58" s="86">
        <f>INDEX('UmfrageWerte berechnung'!$A:$Z, MATCH(U$3, 'UmfrageWerte berechnung'!$A:$A, 0), MATCH($K58, 'UmfrageWerte berechnung'!$1:$1, 0))</f>
        <v>0.91666666666666663</v>
      </c>
      <c r="Z58" s="84">
        <f t="shared" si="74"/>
        <v>0</v>
      </c>
      <c r="AA58" s="84">
        <f t="shared" si="75"/>
        <v>0</v>
      </c>
      <c r="AB58" s="84">
        <f t="shared" si="76"/>
        <v>0.79017013232514233</v>
      </c>
      <c r="AE58" s="12"/>
      <c r="AF58" s="121">
        <f>'Invoke Adversary'!$P48</f>
        <v>0</v>
      </c>
      <c r="AG58" s="93">
        <f t="shared" si="77"/>
        <v>0</v>
      </c>
      <c r="AH58" s="86">
        <f>INDEX('UmfrageWerte berechnung'!$A:$Z, MATCH(AD$3, 'UmfrageWerte berechnung'!$A:$A, 0), MATCH($K58, 'UmfrageWerte berechnung'!$1:$1, 0))</f>
        <v>1</v>
      </c>
      <c r="AI58" s="84">
        <f t="shared" si="78"/>
        <v>0</v>
      </c>
      <c r="AJ58" s="84">
        <f t="shared" si="79"/>
        <v>0</v>
      </c>
      <c r="AK58" s="84">
        <f t="shared" si="80"/>
        <v>0.83842794759825345</v>
      </c>
      <c r="AL58" s="66"/>
      <c r="AN58" s="12"/>
      <c r="AO58" s="121">
        <f>'Invoke Adversary'!$P48</f>
        <v>0</v>
      </c>
      <c r="AP58" s="93">
        <f t="shared" si="81"/>
        <v>0</v>
      </c>
      <c r="AQ58" s="86">
        <f>INDEX('UmfrageWerte berechnung'!$A:$Z, MATCH(AM$3, 'UmfrageWerte berechnung'!$A:$A, 0), MATCH($K58, 'UmfrageWerte berechnung'!$1:$1, 0))</f>
        <v>0.6875</v>
      </c>
      <c r="AR58" s="84">
        <f t="shared" si="82"/>
        <v>0</v>
      </c>
      <c r="AS58" s="84">
        <f t="shared" si="83"/>
        <v>0</v>
      </c>
      <c r="AT58" s="84">
        <f t="shared" si="84"/>
        <v>0.5870786516853933</v>
      </c>
    </row>
    <row r="59" spans="1:46">
      <c r="B59" s="12"/>
      <c r="C59" s="121">
        <f>'Invoke Adversary'!$P49</f>
        <v>0</v>
      </c>
      <c r="D59" s="93">
        <f t="shared" si="5"/>
        <v>0</v>
      </c>
      <c r="E59" s="86">
        <f>INDEX('UmfrageWerte berechnung'!$A:$Z, MATCH(A$3, 'UmfrageWerte berechnung'!$A:$A, 0), MATCH($K59, 'UmfrageWerte berechnung'!$1:$1, 0))</f>
        <v>1</v>
      </c>
      <c r="F59" s="84">
        <f t="shared" si="6"/>
        <v>0</v>
      </c>
      <c r="G59" s="84">
        <f t="shared" si="7"/>
        <v>0</v>
      </c>
      <c r="H59" s="84">
        <f t="shared" si="68"/>
        <v>0.83014746040415077</v>
      </c>
      <c r="I59" s="93"/>
      <c r="K59" s="93" t="s">
        <v>238</v>
      </c>
      <c r="L59"/>
      <c r="M59" s="12"/>
      <c r="N59" s="121">
        <f>'Invoke Adversary'!$P49</f>
        <v>0</v>
      </c>
      <c r="O59" s="93">
        <f t="shared" si="69"/>
        <v>0</v>
      </c>
      <c r="P59" s="86">
        <f>INDEX('UmfrageWerte berechnung'!$A:$Z, MATCH(L$3, 'UmfrageWerte berechnung'!$A:$A, 0), MATCH($K59, 'UmfrageWerte berechnung'!$1:$1, 0))</f>
        <v>1.0625</v>
      </c>
      <c r="Q59" s="84">
        <f t="shared" si="70"/>
        <v>0</v>
      </c>
      <c r="R59" s="84">
        <f t="shared" si="71"/>
        <v>0</v>
      </c>
      <c r="S59" s="84">
        <f t="shared" si="72"/>
        <v>0.93827160493827166</v>
      </c>
      <c r="V59" s="12"/>
      <c r="W59" s="121">
        <f>'Invoke Adversary'!$P49</f>
        <v>0</v>
      </c>
      <c r="X59" s="93">
        <f t="shared" si="73"/>
        <v>0</v>
      </c>
      <c r="Y59" s="86">
        <f>INDEX('UmfrageWerte berechnung'!$A:$Z, MATCH(U$3, 'UmfrageWerte berechnung'!$A:$A, 0), MATCH($K59, 'UmfrageWerte berechnung'!$1:$1, 0))</f>
        <v>0.91666666666666663</v>
      </c>
      <c r="Z59" s="84">
        <f t="shared" si="74"/>
        <v>0</v>
      </c>
      <c r="AA59" s="84">
        <f t="shared" si="75"/>
        <v>0</v>
      </c>
      <c r="AB59" s="84">
        <f t="shared" si="76"/>
        <v>0.79017013232514233</v>
      </c>
      <c r="AE59" s="12"/>
      <c r="AF59" s="121">
        <f>'Invoke Adversary'!$P49</f>
        <v>0</v>
      </c>
      <c r="AG59" s="93">
        <f t="shared" si="77"/>
        <v>0</v>
      </c>
      <c r="AH59" s="86">
        <f>INDEX('UmfrageWerte berechnung'!$A:$Z, MATCH(AD$3, 'UmfrageWerte berechnung'!$A:$A, 0), MATCH($K59, 'UmfrageWerte berechnung'!$1:$1, 0))</f>
        <v>1</v>
      </c>
      <c r="AI59" s="84">
        <f t="shared" si="78"/>
        <v>0</v>
      </c>
      <c r="AJ59" s="84">
        <f t="shared" si="79"/>
        <v>0</v>
      </c>
      <c r="AK59" s="84">
        <f t="shared" si="80"/>
        <v>0.83842794759825345</v>
      </c>
      <c r="AL59" s="66"/>
      <c r="AN59" s="12"/>
      <c r="AO59" s="121">
        <f>'Invoke Adversary'!$P49</f>
        <v>0</v>
      </c>
      <c r="AP59" s="93">
        <f t="shared" si="81"/>
        <v>0</v>
      </c>
      <c r="AQ59" s="86">
        <f>INDEX('UmfrageWerte berechnung'!$A:$Z, MATCH(AM$3, 'UmfrageWerte berechnung'!$A:$A, 0), MATCH($K59, 'UmfrageWerte berechnung'!$1:$1, 0))</f>
        <v>0.6875</v>
      </c>
      <c r="AR59" s="84">
        <f t="shared" si="82"/>
        <v>0</v>
      </c>
      <c r="AS59" s="84">
        <f t="shared" si="83"/>
        <v>0</v>
      </c>
      <c r="AT59" s="84">
        <f t="shared" si="84"/>
        <v>0.5870786516853933</v>
      </c>
    </row>
    <row r="60" spans="1:46">
      <c r="B60" s="6"/>
      <c r="C60" s="121">
        <f>'Invoke Adversary'!$P50</f>
        <v>0</v>
      </c>
      <c r="D60" s="93">
        <f t="shared" si="5"/>
        <v>0</v>
      </c>
      <c r="E60" s="86">
        <f>INDEX('UmfrageWerte berechnung'!$A:$Z, MATCH(A$3, 'UmfrageWerte berechnung'!$A:$A, 0), MATCH($K60, 'UmfrageWerte berechnung'!$1:$1, 0))</f>
        <v>1.3</v>
      </c>
      <c r="F60" s="84">
        <f t="shared" si="6"/>
        <v>0</v>
      </c>
      <c r="G60" s="84">
        <f t="shared" si="7"/>
        <v>0</v>
      </c>
      <c r="H60" s="84">
        <f t="shared" si="68"/>
        <v>1.079191698525396</v>
      </c>
      <c r="I60" s="93"/>
      <c r="K60" s="93" t="s">
        <v>239</v>
      </c>
      <c r="L60"/>
      <c r="M60" s="6"/>
      <c r="N60" s="121">
        <f>'Invoke Adversary'!$P50</f>
        <v>0</v>
      </c>
      <c r="O60" s="93">
        <f t="shared" si="69"/>
        <v>0</v>
      </c>
      <c r="P60" s="86">
        <f>INDEX('UmfrageWerte berechnung'!$A:$Z, MATCH(L$3, 'UmfrageWerte berechnung'!$A:$A, 0), MATCH($K60, 'UmfrageWerte berechnung'!$1:$1, 0))</f>
        <v>1.1875</v>
      </c>
      <c r="Q60" s="84">
        <f t="shared" si="70"/>
        <v>0</v>
      </c>
      <c r="R60" s="84">
        <f t="shared" si="71"/>
        <v>0</v>
      </c>
      <c r="S60" s="84">
        <f t="shared" si="72"/>
        <v>1.0486564996368919</v>
      </c>
      <c r="V60" s="6"/>
      <c r="W60" s="121">
        <f>'Invoke Adversary'!$P50</f>
        <v>0</v>
      </c>
      <c r="X60" s="93">
        <f t="shared" si="73"/>
        <v>0</v>
      </c>
      <c r="Y60" s="86">
        <f>INDEX('UmfrageWerte berechnung'!$A:$Z, MATCH(U$3, 'UmfrageWerte berechnung'!$A:$A, 0), MATCH($K60, 'UmfrageWerte berechnung'!$1:$1, 0))</f>
        <v>1.3333333333333333</v>
      </c>
      <c r="Z60" s="84">
        <f t="shared" si="74"/>
        <v>0</v>
      </c>
      <c r="AA60" s="84">
        <f t="shared" si="75"/>
        <v>0</v>
      </c>
      <c r="AB60" s="84">
        <f t="shared" si="76"/>
        <v>1.1493383742911161</v>
      </c>
      <c r="AE60" s="6"/>
      <c r="AF60" s="121">
        <f>'Invoke Adversary'!$P50</f>
        <v>0</v>
      </c>
      <c r="AG60" s="93">
        <f t="shared" si="77"/>
        <v>0</v>
      </c>
      <c r="AH60" s="86">
        <f>INDEX('UmfrageWerte berechnung'!$A:$Z, MATCH(AD$3, 'UmfrageWerte berechnung'!$A:$A, 0), MATCH($K60, 'UmfrageWerte berechnung'!$1:$1, 0))</f>
        <v>1.375</v>
      </c>
      <c r="AI60" s="84">
        <f t="shared" si="78"/>
        <v>0</v>
      </c>
      <c r="AJ60" s="84">
        <f t="shared" si="79"/>
        <v>0</v>
      </c>
      <c r="AK60" s="84">
        <f t="shared" si="80"/>
        <v>1.1528384279475985</v>
      </c>
      <c r="AL60" s="66"/>
      <c r="AN60" s="6"/>
      <c r="AO60" s="121">
        <f>'Invoke Adversary'!$P50</f>
        <v>0</v>
      </c>
      <c r="AP60" s="93">
        <f t="shared" si="81"/>
        <v>0</v>
      </c>
      <c r="AQ60" s="86">
        <f>INDEX('UmfrageWerte berechnung'!$A:$Z, MATCH(AM$3, 'UmfrageWerte berechnung'!$A:$A, 0), MATCH($K60, 'UmfrageWerte berechnung'!$1:$1, 0))</f>
        <v>1.1875</v>
      </c>
      <c r="AR60" s="84">
        <f t="shared" si="82"/>
        <v>0</v>
      </c>
      <c r="AS60" s="84">
        <f t="shared" si="83"/>
        <v>0</v>
      </c>
      <c r="AT60" s="84">
        <f t="shared" si="84"/>
        <v>1.0140449438202248</v>
      </c>
    </row>
    <row r="61" spans="1:46">
      <c r="A61" t="s">
        <v>477</v>
      </c>
      <c r="C61" s="121">
        <f>'Invoke Adversary'!$P51</f>
        <v>0</v>
      </c>
      <c r="D61" s="93">
        <f>H61*C61</f>
        <v>0</v>
      </c>
      <c r="E61" s="86"/>
      <c r="F61" s="84">
        <f t="shared" si="6"/>
        <v>0</v>
      </c>
      <c r="G61" s="84">
        <f t="shared" si="7"/>
        <v>0</v>
      </c>
      <c r="H61" s="84">
        <f t="shared" si="68"/>
        <v>0</v>
      </c>
      <c r="I61" s="93"/>
      <c r="K61" s="93">
        <v>0</v>
      </c>
      <c r="L61" t="s">
        <v>477</v>
      </c>
      <c r="N61" s="121">
        <f>'Invoke Adversary'!$P51</f>
        <v>0</v>
      </c>
      <c r="O61" s="93">
        <f>S61*N61</f>
        <v>0</v>
      </c>
      <c r="P61" s="86"/>
      <c r="Q61" s="84">
        <f t="shared" si="70"/>
        <v>0</v>
      </c>
      <c r="R61" s="84">
        <f t="shared" si="71"/>
        <v>0</v>
      </c>
      <c r="S61" s="84">
        <f t="shared" si="72"/>
        <v>0</v>
      </c>
      <c r="U61" t="s">
        <v>477</v>
      </c>
      <c r="W61" s="121">
        <f>'Invoke Adversary'!$P51</f>
        <v>0</v>
      </c>
      <c r="X61" s="93">
        <f>AB61*W61</f>
        <v>0</v>
      </c>
      <c r="Y61" s="86"/>
      <c r="Z61" s="84">
        <f t="shared" si="74"/>
        <v>0</v>
      </c>
      <c r="AA61" s="84">
        <f t="shared" si="75"/>
        <v>0</v>
      </c>
      <c r="AB61" s="84">
        <f t="shared" si="76"/>
        <v>0</v>
      </c>
      <c r="AD61" t="s">
        <v>477</v>
      </c>
      <c r="AF61" s="121">
        <f>'Invoke Adversary'!$P51</f>
        <v>0</v>
      </c>
      <c r="AG61" s="93">
        <f>AK61*AF61</f>
        <v>0</v>
      </c>
      <c r="AH61" s="86"/>
      <c r="AI61" s="84">
        <f t="shared" si="78"/>
        <v>0</v>
      </c>
      <c r="AJ61" s="84">
        <f t="shared" si="79"/>
        <v>0</v>
      </c>
      <c r="AK61" s="84">
        <f t="shared" si="80"/>
        <v>0</v>
      </c>
      <c r="AL61" s="66"/>
      <c r="AM61" t="s">
        <v>477</v>
      </c>
      <c r="AO61" s="121">
        <f>'Invoke Adversary'!$P51</f>
        <v>0</v>
      </c>
      <c r="AP61" s="93">
        <f>AT61*AO61</f>
        <v>0</v>
      </c>
      <c r="AQ61" s="86"/>
      <c r="AR61" s="84">
        <f t="shared" si="82"/>
        <v>0</v>
      </c>
      <c r="AS61" s="84">
        <f t="shared" si="83"/>
        <v>0</v>
      </c>
      <c r="AT61" s="84">
        <f t="shared" si="84"/>
        <v>0</v>
      </c>
    </row>
    <row r="62" spans="1:46">
      <c r="B62" s="21"/>
      <c r="C62" s="121">
        <f>'Invoke Adversary'!$P52</f>
        <v>1</v>
      </c>
      <c r="D62" s="93">
        <f t="shared" si="5"/>
        <v>1.0376843255051884</v>
      </c>
      <c r="E62" s="86">
        <f>INDEX('UmfrageWerte berechnung'!$A:$Z, MATCH(A$3, 'UmfrageWerte berechnung'!$A:$A, 0), MATCH($K62, 'UmfrageWerte berechnung'!$1:$1, 0))</f>
        <v>1.25</v>
      </c>
      <c r="F62" s="84">
        <f t="shared" si="6"/>
        <v>1.5625</v>
      </c>
      <c r="G62" s="84">
        <f t="shared" si="7"/>
        <v>1.25</v>
      </c>
      <c r="H62" s="84">
        <f t="shared" si="68"/>
        <v>1.0376843255051884</v>
      </c>
      <c r="I62" s="93"/>
      <c r="K62" s="93" t="s">
        <v>371</v>
      </c>
      <c r="L62"/>
      <c r="M62" s="21"/>
      <c r="N62" s="121">
        <f>'Invoke Adversary'!$P52</f>
        <v>1</v>
      </c>
      <c r="O62" s="93">
        <f t="shared" ref="O62:O70" si="85">S62*N62</f>
        <v>0.93827160493827166</v>
      </c>
      <c r="P62" s="86">
        <f>INDEX('UmfrageWerte berechnung'!$A:$Z, MATCH(L$3, 'UmfrageWerte berechnung'!$A:$A, 0), MATCH($K62, 'UmfrageWerte berechnung'!$1:$1, 0))</f>
        <v>1.0625</v>
      </c>
      <c r="Q62" s="84">
        <f t="shared" si="70"/>
        <v>1.12890625</v>
      </c>
      <c r="R62" s="84">
        <f t="shared" si="71"/>
        <v>1.0625</v>
      </c>
      <c r="S62" s="84">
        <f t="shared" si="72"/>
        <v>0.93827160493827166</v>
      </c>
      <c r="V62" s="21"/>
      <c r="W62" s="121">
        <f>'Invoke Adversary'!$P52</f>
        <v>1</v>
      </c>
      <c r="X62" s="93">
        <f t="shared" ref="X62:X70" si="86">AB62*W62</f>
        <v>1.0056710775047266</v>
      </c>
      <c r="Y62" s="86">
        <f>INDEX('UmfrageWerte berechnung'!$A:$Z, MATCH(U$3, 'UmfrageWerte berechnung'!$A:$A, 0), MATCH($K62, 'UmfrageWerte berechnung'!$1:$1, 0))</f>
        <v>1.1666666666666667</v>
      </c>
      <c r="Z62" s="84">
        <f t="shared" si="74"/>
        <v>1.3611111111111114</v>
      </c>
      <c r="AA62" s="84">
        <f t="shared" si="75"/>
        <v>1.1666666666666667</v>
      </c>
      <c r="AB62" s="84">
        <f t="shared" si="76"/>
        <v>1.0056710775047266</v>
      </c>
      <c r="AE62" s="21"/>
      <c r="AF62" s="121">
        <f>'Invoke Adversary'!$P52</f>
        <v>1</v>
      </c>
      <c r="AG62" s="93">
        <f t="shared" ref="AG62:AG70" si="87">AK62*AF62</f>
        <v>0.94323144104803514</v>
      </c>
      <c r="AH62" s="86">
        <f>INDEX('UmfrageWerte berechnung'!$A:$Z, MATCH(AD$3, 'UmfrageWerte berechnung'!$A:$A, 0), MATCH($K62, 'UmfrageWerte berechnung'!$1:$1, 0))</f>
        <v>1.125</v>
      </c>
      <c r="AI62" s="84">
        <f t="shared" si="78"/>
        <v>1.265625</v>
      </c>
      <c r="AJ62" s="84">
        <f t="shared" si="79"/>
        <v>1.125</v>
      </c>
      <c r="AK62" s="84">
        <f t="shared" si="80"/>
        <v>0.94323144104803514</v>
      </c>
      <c r="AL62" s="66"/>
      <c r="AN62" s="21"/>
      <c r="AO62" s="121">
        <f>'Invoke Adversary'!$P52</f>
        <v>1</v>
      </c>
      <c r="AP62" s="93">
        <f t="shared" ref="AP62:AP70" si="88">AT62*AO62</f>
        <v>1.0140449438202248</v>
      </c>
      <c r="AQ62" s="86">
        <f>INDEX('UmfrageWerte berechnung'!$A:$Z, MATCH(AM$3, 'UmfrageWerte berechnung'!$A:$A, 0), MATCH($K62, 'UmfrageWerte berechnung'!$1:$1, 0))</f>
        <v>1.1875</v>
      </c>
      <c r="AR62" s="84">
        <f t="shared" si="82"/>
        <v>1.41015625</v>
      </c>
      <c r="AS62" s="84">
        <f t="shared" si="83"/>
        <v>1.1875</v>
      </c>
      <c r="AT62" s="84">
        <f t="shared" si="84"/>
        <v>1.0140449438202248</v>
      </c>
    </row>
    <row r="63" spans="1:46">
      <c r="B63" s="21"/>
      <c r="C63" s="121">
        <f>'Invoke Adversary'!$P53</f>
        <v>0</v>
      </c>
      <c r="D63" s="93">
        <f t="shared" si="5"/>
        <v>0</v>
      </c>
      <c r="E63" s="86">
        <f>INDEX('UmfrageWerte berechnung'!$A:$Z, MATCH(A$3, 'UmfrageWerte berechnung'!$A:$A, 0), MATCH($K63, 'UmfrageWerte berechnung'!$1:$1, 0))</f>
        <v>1.25</v>
      </c>
      <c r="F63" s="84">
        <f t="shared" si="6"/>
        <v>0</v>
      </c>
      <c r="G63" s="84">
        <f t="shared" si="7"/>
        <v>0</v>
      </c>
      <c r="H63" s="84">
        <f t="shared" si="68"/>
        <v>1.0376843255051884</v>
      </c>
      <c r="I63" s="93"/>
      <c r="K63" s="93" t="s">
        <v>371</v>
      </c>
      <c r="L63"/>
      <c r="M63" s="21"/>
      <c r="N63" s="121">
        <f>'Invoke Adversary'!$P53</f>
        <v>0</v>
      </c>
      <c r="O63" s="93">
        <f t="shared" si="85"/>
        <v>0</v>
      </c>
      <c r="P63" s="86">
        <f>INDEX('UmfrageWerte berechnung'!$A:$Z, MATCH(L$3, 'UmfrageWerte berechnung'!$A:$A, 0), MATCH($K63, 'UmfrageWerte berechnung'!$1:$1, 0))</f>
        <v>1.0625</v>
      </c>
      <c r="Q63" s="84">
        <f t="shared" si="70"/>
        <v>0</v>
      </c>
      <c r="R63" s="84">
        <f t="shared" si="71"/>
        <v>0</v>
      </c>
      <c r="S63" s="84">
        <f t="shared" si="72"/>
        <v>0.93827160493827166</v>
      </c>
      <c r="V63" s="21"/>
      <c r="W63" s="121">
        <f>'Invoke Adversary'!$P53</f>
        <v>0</v>
      </c>
      <c r="X63" s="93">
        <f t="shared" si="86"/>
        <v>0</v>
      </c>
      <c r="Y63" s="86">
        <f>INDEX('UmfrageWerte berechnung'!$A:$Z, MATCH(U$3, 'UmfrageWerte berechnung'!$A:$A, 0), MATCH($K63, 'UmfrageWerte berechnung'!$1:$1, 0))</f>
        <v>1.1666666666666667</v>
      </c>
      <c r="Z63" s="84">
        <f t="shared" si="74"/>
        <v>0</v>
      </c>
      <c r="AA63" s="84">
        <f t="shared" si="75"/>
        <v>0</v>
      </c>
      <c r="AB63" s="84">
        <f t="shared" si="76"/>
        <v>1.0056710775047266</v>
      </c>
      <c r="AE63" s="21"/>
      <c r="AF63" s="121">
        <f>'Invoke Adversary'!$P53</f>
        <v>0</v>
      </c>
      <c r="AG63" s="93">
        <f t="shared" si="87"/>
        <v>0</v>
      </c>
      <c r="AH63" s="86">
        <f>INDEX('UmfrageWerte berechnung'!$A:$Z, MATCH(AD$3, 'UmfrageWerte berechnung'!$A:$A, 0), MATCH($K63, 'UmfrageWerte berechnung'!$1:$1, 0))</f>
        <v>1.125</v>
      </c>
      <c r="AI63" s="84">
        <f t="shared" si="78"/>
        <v>0</v>
      </c>
      <c r="AJ63" s="84">
        <f t="shared" si="79"/>
        <v>0</v>
      </c>
      <c r="AK63" s="84">
        <f t="shared" si="80"/>
        <v>0.94323144104803514</v>
      </c>
      <c r="AL63" s="66"/>
      <c r="AN63" s="21"/>
      <c r="AO63" s="121">
        <f>'Invoke Adversary'!$P53</f>
        <v>0</v>
      </c>
      <c r="AP63" s="93">
        <f t="shared" si="88"/>
        <v>0</v>
      </c>
      <c r="AQ63" s="86">
        <f>INDEX('UmfrageWerte berechnung'!$A:$Z, MATCH(AM$3, 'UmfrageWerte berechnung'!$A:$A, 0), MATCH($K63, 'UmfrageWerte berechnung'!$1:$1, 0))</f>
        <v>1.1875</v>
      </c>
      <c r="AR63" s="84">
        <f t="shared" si="82"/>
        <v>0</v>
      </c>
      <c r="AS63" s="84">
        <f t="shared" si="83"/>
        <v>0</v>
      </c>
      <c r="AT63" s="84">
        <f t="shared" si="84"/>
        <v>1.0140449438202248</v>
      </c>
    </row>
    <row r="64" spans="1:46">
      <c r="B64" s="21"/>
      <c r="C64" s="121">
        <f>'Invoke Adversary'!$P54</f>
        <v>0</v>
      </c>
      <c r="D64" s="93">
        <f t="shared" si="5"/>
        <v>0</v>
      </c>
      <c r="E64" s="86">
        <f>INDEX('UmfrageWerte berechnung'!$A:$Z, MATCH(A$3, 'UmfrageWerte berechnung'!$A:$A, 0), MATCH($K64, 'UmfrageWerte berechnung'!$1:$1, 0))</f>
        <v>1.25</v>
      </c>
      <c r="F64" s="84">
        <f t="shared" si="6"/>
        <v>0</v>
      </c>
      <c r="G64" s="84">
        <f t="shared" si="7"/>
        <v>0</v>
      </c>
      <c r="H64" s="84">
        <f t="shared" si="68"/>
        <v>1.0376843255051884</v>
      </c>
      <c r="I64" s="93"/>
      <c r="K64" s="93" t="s">
        <v>371</v>
      </c>
      <c r="L64"/>
      <c r="M64" s="21"/>
      <c r="N64" s="121">
        <f>'Invoke Adversary'!$P54</f>
        <v>0</v>
      </c>
      <c r="O64" s="93">
        <f t="shared" si="85"/>
        <v>0</v>
      </c>
      <c r="P64" s="86">
        <f>INDEX('UmfrageWerte berechnung'!$A:$Z, MATCH(L$3, 'UmfrageWerte berechnung'!$A:$A, 0), MATCH($K64, 'UmfrageWerte berechnung'!$1:$1, 0))</f>
        <v>1.0625</v>
      </c>
      <c r="Q64" s="84">
        <f t="shared" si="70"/>
        <v>0</v>
      </c>
      <c r="R64" s="84">
        <f t="shared" si="71"/>
        <v>0</v>
      </c>
      <c r="S64" s="84">
        <f t="shared" si="72"/>
        <v>0.93827160493827166</v>
      </c>
      <c r="V64" s="21"/>
      <c r="W64" s="121">
        <f>'Invoke Adversary'!$P54</f>
        <v>0</v>
      </c>
      <c r="X64" s="93">
        <f t="shared" si="86"/>
        <v>0</v>
      </c>
      <c r="Y64" s="86">
        <f>INDEX('UmfrageWerte berechnung'!$A:$Z, MATCH(U$3, 'UmfrageWerte berechnung'!$A:$A, 0), MATCH($K64, 'UmfrageWerte berechnung'!$1:$1, 0))</f>
        <v>1.1666666666666667</v>
      </c>
      <c r="Z64" s="84">
        <f t="shared" si="74"/>
        <v>0</v>
      </c>
      <c r="AA64" s="84">
        <f t="shared" si="75"/>
        <v>0</v>
      </c>
      <c r="AB64" s="84">
        <f t="shared" si="76"/>
        <v>1.0056710775047266</v>
      </c>
      <c r="AE64" s="21"/>
      <c r="AF64" s="121">
        <f>'Invoke Adversary'!$P54</f>
        <v>0</v>
      </c>
      <c r="AG64" s="93">
        <f t="shared" si="87"/>
        <v>0</v>
      </c>
      <c r="AH64" s="86">
        <f>INDEX('UmfrageWerte berechnung'!$A:$Z, MATCH(AD$3, 'UmfrageWerte berechnung'!$A:$A, 0), MATCH($K64, 'UmfrageWerte berechnung'!$1:$1, 0))</f>
        <v>1.125</v>
      </c>
      <c r="AI64" s="84">
        <f t="shared" si="78"/>
        <v>0</v>
      </c>
      <c r="AJ64" s="84">
        <f t="shared" si="79"/>
        <v>0</v>
      </c>
      <c r="AK64" s="84">
        <f t="shared" si="80"/>
        <v>0.94323144104803514</v>
      </c>
      <c r="AL64" s="66"/>
      <c r="AN64" s="21"/>
      <c r="AO64" s="121">
        <f>'Invoke Adversary'!$P54</f>
        <v>0</v>
      </c>
      <c r="AP64" s="93">
        <f t="shared" si="88"/>
        <v>0</v>
      </c>
      <c r="AQ64" s="86">
        <f>INDEX('UmfrageWerte berechnung'!$A:$Z, MATCH(AM$3, 'UmfrageWerte berechnung'!$A:$A, 0), MATCH($K64, 'UmfrageWerte berechnung'!$1:$1, 0))</f>
        <v>1.1875</v>
      </c>
      <c r="AR64" s="84">
        <f t="shared" si="82"/>
        <v>0</v>
      </c>
      <c r="AS64" s="84">
        <f t="shared" si="83"/>
        <v>0</v>
      </c>
      <c r="AT64" s="84">
        <f t="shared" si="84"/>
        <v>1.0140449438202248</v>
      </c>
    </row>
    <row r="65" spans="1:46">
      <c r="B65" s="21"/>
      <c r="C65" s="121">
        <f>'Invoke Adversary'!$P55</f>
        <v>0</v>
      </c>
      <c r="D65" s="93">
        <f t="shared" si="5"/>
        <v>0</v>
      </c>
      <c r="E65" s="86">
        <f>INDEX('UmfrageWerte berechnung'!$A:$Z, MATCH(A$3, 'UmfrageWerte berechnung'!$A:$A, 0), MATCH($K65, 'UmfrageWerte berechnung'!$1:$1, 0))</f>
        <v>1.25</v>
      </c>
      <c r="F65" s="84">
        <f t="shared" si="6"/>
        <v>0</v>
      </c>
      <c r="G65" s="84">
        <f t="shared" si="7"/>
        <v>0</v>
      </c>
      <c r="H65" s="84">
        <f t="shared" si="68"/>
        <v>1.0376843255051884</v>
      </c>
      <c r="I65" s="93"/>
      <c r="K65" s="93" t="s">
        <v>371</v>
      </c>
      <c r="L65"/>
      <c r="M65" s="21"/>
      <c r="N65" s="121">
        <f>'Invoke Adversary'!$P55</f>
        <v>0</v>
      </c>
      <c r="O65" s="93">
        <f t="shared" si="85"/>
        <v>0</v>
      </c>
      <c r="P65" s="86">
        <f>INDEX('UmfrageWerte berechnung'!$A:$Z, MATCH(L$3, 'UmfrageWerte berechnung'!$A:$A, 0), MATCH($K65, 'UmfrageWerte berechnung'!$1:$1, 0))</f>
        <v>1.0625</v>
      </c>
      <c r="Q65" s="84">
        <f t="shared" si="70"/>
        <v>0</v>
      </c>
      <c r="R65" s="84">
        <f t="shared" si="71"/>
        <v>0</v>
      </c>
      <c r="S65" s="84">
        <f t="shared" si="72"/>
        <v>0.93827160493827166</v>
      </c>
      <c r="V65" s="21"/>
      <c r="W65" s="121">
        <f>'Invoke Adversary'!$P55</f>
        <v>0</v>
      </c>
      <c r="X65" s="93">
        <f t="shared" si="86"/>
        <v>0</v>
      </c>
      <c r="Y65" s="86">
        <f>INDEX('UmfrageWerte berechnung'!$A:$Z, MATCH(U$3, 'UmfrageWerte berechnung'!$A:$A, 0), MATCH($K65, 'UmfrageWerte berechnung'!$1:$1, 0))</f>
        <v>1.1666666666666667</v>
      </c>
      <c r="Z65" s="84">
        <f t="shared" si="74"/>
        <v>0</v>
      </c>
      <c r="AA65" s="84">
        <f t="shared" si="75"/>
        <v>0</v>
      </c>
      <c r="AB65" s="84">
        <f t="shared" si="76"/>
        <v>1.0056710775047266</v>
      </c>
      <c r="AE65" s="21"/>
      <c r="AF65" s="121">
        <f>'Invoke Adversary'!$P55</f>
        <v>0</v>
      </c>
      <c r="AG65" s="93">
        <f t="shared" si="87"/>
        <v>0</v>
      </c>
      <c r="AH65" s="86">
        <f>INDEX('UmfrageWerte berechnung'!$A:$Z, MATCH(AD$3, 'UmfrageWerte berechnung'!$A:$A, 0), MATCH($K65, 'UmfrageWerte berechnung'!$1:$1, 0))</f>
        <v>1.125</v>
      </c>
      <c r="AI65" s="84">
        <f t="shared" si="78"/>
        <v>0</v>
      </c>
      <c r="AJ65" s="84">
        <f t="shared" si="79"/>
        <v>0</v>
      </c>
      <c r="AK65" s="84">
        <f t="shared" si="80"/>
        <v>0.94323144104803514</v>
      </c>
      <c r="AL65" s="66"/>
      <c r="AN65" s="21"/>
      <c r="AO65" s="121">
        <f>'Invoke Adversary'!$P55</f>
        <v>0</v>
      </c>
      <c r="AP65" s="93">
        <f t="shared" si="88"/>
        <v>0</v>
      </c>
      <c r="AQ65" s="86">
        <f>INDEX('UmfrageWerte berechnung'!$A:$Z, MATCH(AM$3, 'UmfrageWerte berechnung'!$A:$A, 0), MATCH($K65, 'UmfrageWerte berechnung'!$1:$1, 0))</f>
        <v>1.1875</v>
      </c>
      <c r="AR65" s="84">
        <f t="shared" si="82"/>
        <v>0</v>
      </c>
      <c r="AS65" s="84">
        <f t="shared" si="83"/>
        <v>0</v>
      </c>
      <c r="AT65" s="84">
        <f t="shared" si="84"/>
        <v>1.0140449438202248</v>
      </c>
    </row>
    <row r="66" spans="1:46">
      <c r="B66" s="21"/>
      <c r="C66" s="121">
        <f>'Invoke Adversary'!$P56</f>
        <v>0</v>
      </c>
      <c r="D66" s="93">
        <f t="shared" si="5"/>
        <v>0</v>
      </c>
      <c r="E66" s="86">
        <f>INDEX('UmfrageWerte berechnung'!$A:$Z, MATCH(A$3, 'UmfrageWerte berechnung'!$A:$A, 0), MATCH($K66, 'UmfrageWerte berechnung'!$1:$1, 0))</f>
        <v>1.25</v>
      </c>
      <c r="F66" s="84">
        <f t="shared" si="6"/>
        <v>0</v>
      </c>
      <c r="G66" s="84">
        <f t="shared" si="7"/>
        <v>0</v>
      </c>
      <c r="H66" s="84">
        <f t="shared" si="68"/>
        <v>1.0376843255051884</v>
      </c>
      <c r="I66" s="93"/>
      <c r="K66" s="93" t="s">
        <v>371</v>
      </c>
      <c r="L66"/>
      <c r="M66" s="21"/>
      <c r="N66" s="121">
        <f>'Invoke Adversary'!$P56</f>
        <v>0</v>
      </c>
      <c r="O66" s="93">
        <f t="shared" si="85"/>
        <v>0</v>
      </c>
      <c r="P66" s="86">
        <f>INDEX('UmfrageWerte berechnung'!$A:$Z, MATCH(L$3, 'UmfrageWerte berechnung'!$A:$A, 0), MATCH($K66, 'UmfrageWerte berechnung'!$1:$1, 0))</f>
        <v>1.0625</v>
      </c>
      <c r="Q66" s="84">
        <f t="shared" si="70"/>
        <v>0</v>
      </c>
      <c r="R66" s="84">
        <f t="shared" si="71"/>
        <v>0</v>
      </c>
      <c r="S66" s="84">
        <f t="shared" si="72"/>
        <v>0.93827160493827166</v>
      </c>
      <c r="V66" s="21"/>
      <c r="W66" s="121">
        <f>'Invoke Adversary'!$P56</f>
        <v>0</v>
      </c>
      <c r="X66" s="93">
        <f t="shared" si="86"/>
        <v>0</v>
      </c>
      <c r="Y66" s="86">
        <f>INDEX('UmfrageWerte berechnung'!$A:$Z, MATCH(U$3, 'UmfrageWerte berechnung'!$A:$A, 0), MATCH($K66, 'UmfrageWerte berechnung'!$1:$1, 0))</f>
        <v>1.1666666666666667</v>
      </c>
      <c r="Z66" s="84">
        <f t="shared" si="74"/>
        <v>0</v>
      </c>
      <c r="AA66" s="84">
        <f t="shared" si="75"/>
        <v>0</v>
      </c>
      <c r="AB66" s="84">
        <f t="shared" si="76"/>
        <v>1.0056710775047266</v>
      </c>
      <c r="AE66" s="21"/>
      <c r="AF66" s="121">
        <f>'Invoke Adversary'!$P56</f>
        <v>0</v>
      </c>
      <c r="AG66" s="93">
        <f t="shared" si="87"/>
        <v>0</v>
      </c>
      <c r="AH66" s="86">
        <f>INDEX('UmfrageWerte berechnung'!$A:$Z, MATCH(AD$3, 'UmfrageWerte berechnung'!$A:$A, 0), MATCH($K66, 'UmfrageWerte berechnung'!$1:$1, 0))</f>
        <v>1.125</v>
      </c>
      <c r="AI66" s="84">
        <f t="shared" si="78"/>
        <v>0</v>
      </c>
      <c r="AJ66" s="84">
        <f t="shared" si="79"/>
        <v>0</v>
      </c>
      <c r="AK66" s="84">
        <f t="shared" si="80"/>
        <v>0.94323144104803514</v>
      </c>
      <c r="AL66" s="66"/>
      <c r="AN66" s="21"/>
      <c r="AO66" s="121">
        <f>'Invoke Adversary'!$P56</f>
        <v>0</v>
      </c>
      <c r="AP66" s="93">
        <f t="shared" si="88"/>
        <v>0</v>
      </c>
      <c r="AQ66" s="86">
        <f>INDEX('UmfrageWerte berechnung'!$A:$Z, MATCH(AM$3, 'UmfrageWerte berechnung'!$A:$A, 0), MATCH($K66, 'UmfrageWerte berechnung'!$1:$1, 0))</f>
        <v>1.1875</v>
      </c>
      <c r="AR66" s="84">
        <f t="shared" si="82"/>
        <v>0</v>
      </c>
      <c r="AS66" s="84">
        <f t="shared" si="83"/>
        <v>0</v>
      </c>
      <c r="AT66" s="84">
        <f t="shared" si="84"/>
        <v>1.0140449438202248</v>
      </c>
    </row>
    <row r="67" spans="1:46">
      <c r="B67" s="21"/>
      <c r="C67" s="121">
        <f>'Invoke Adversary'!$P57</f>
        <v>0</v>
      </c>
      <c r="D67" s="93">
        <f t="shared" si="5"/>
        <v>0</v>
      </c>
      <c r="E67" s="86">
        <f>INDEX('UmfrageWerte berechnung'!$A:$Z, MATCH(A$3, 'UmfrageWerte berechnung'!$A:$A, 0), MATCH($K67, 'UmfrageWerte berechnung'!$1:$1, 0))</f>
        <v>1.25</v>
      </c>
      <c r="F67" s="84">
        <f t="shared" si="6"/>
        <v>0</v>
      </c>
      <c r="G67" s="84">
        <f t="shared" si="7"/>
        <v>0</v>
      </c>
      <c r="H67" s="84">
        <f t="shared" si="68"/>
        <v>1.0376843255051884</v>
      </c>
      <c r="I67" s="93"/>
      <c r="K67" s="93" t="s">
        <v>371</v>
      </c>
      <c r="L67"/>
      <c r="M67" s="21"/>
      <c r="N67" s="121">
        <f>'Invoke Adversary'!$P57</f>
        <v>0</v>
      </c>
      <c r="O67" s="93">
        <f t="shared" si="85"/>
        <v>0</v>
      </c>
      <c r="P67" s="86">
        <f>INDEX('UmfrageWerte berechnung'!$A:$Z, MATCH(L$3, 'UmfrageWerte berechnung'!$A:$A, 0), MATCH($K67, 'UmfrageWerte berechnung'!$1:$1, 0))</f>
        <v>1.0625</v>
      </c>
      <c r="Q67" s="84">
        <f t="shared" si="70"/>
        <v>0</v>
      </c>
      <c r="R67" s="84">
        <f t="shared" si="71"/>
        <v>0</v>
      </c>
      <c r="S67" s="84">
        <f t="shared" si="72"/>
        <v>0.93827160493827166</v>
      </c>
      <c r="V67" s="21"/>
      <c r="W67" s="121">
        <f>'Invoke Adversary'!$P57</f>
        <v>0</v>
      </c>
      <c r="X67" s="93">
        <f t="shared" si="86"/>
        <v>0</v>
      </c>
      <c r="Y67" s="86">
        <f>INDEX('UmfrageWerte berechnung'!$A:$Z, MATCH(U$3, 'UmfrageWerte berechnung'!$A:$A, 0), MATCH($K67, 'UmfrageWerte berechnung'!$1:$1, 0))</f>
        <v>1.1666666666666667</v>
      </c>
      <c r="Z67" s="84">
        <f t="shared" si="74"/>
        <v>0</v>
      </c>
      <c r="AA67" s="84">
        <f t="shared" si="75"/>
        <v>0</v>
      </c>
      <c r="AB67" s="84">
        <f t="shared" si="76"/>
        <v>1.0056710775047266</v>
      </c>
      <c r="AE67" s="21"/>
      <c r="AF67" s="121">
        <f>'Invoke Adversary'!$P57</f>
        <v>0</v>
      </c>
      <c r="AG67" s="93">
        <f t="shared" si="87"/>
        <v>0</v>
      </c>
      <c r="AH67" s="86">
        <f>INDEX('UmfrageWerte berechnung'!$A:$Z, MATCH(AD$3, 'UmfrageWerte berechnung'!$A:$A, 0), MATCH($K67, 'UmfrageWerte berechnung'!$1:$1, 0))</f>
        <v>1.125</v>
      </c>
      <c r="AI67" s="84">
        <f t="shared" si="78"/>
        <v>0</v>
      </c>
      <c r="AJ67" s="84">
        <f t="shared" si="79"/>
        <v>0</v>
      </c>
      <c r="AK67" s="84">
        <f t="shared" si="80"/>
        <v>0.94323144104803514</v>
      </c>
      <c r="AL67" s="66"/>
      <c r="AN67" s="21"/>
      <c r="AO67" s="121">
        <f>'Invoke Adversary'!$P57</f>
        <v>0</v>
      </c>
      <c r="AP67" s="93">
        <f t="shared" si="88"/>
        <v>0</v>
      </c>
      <c r="AQ67" s="86">
        <f>INDEX('UmfrageWerte berechnung'!$A:$Z, MATCH(AM$3, 'UmfrageWerte berechnung'!$A:$A, 0), MATCH($K67, 'UmfrageWerte berechnung'!$1:$1, 0))</f>
        <v>1.1875</v>
      </c>
      <c r="AR67" s="84">
        <f t="shared" si="82"/>
        <v>0</v>
      </c>
      <c r="AS67" s="84">
        <f t="shared" si="83"/>
        <v>0</v>
      </c>
      <c r="AT67" s="84">
        <f t="shared" si="84"/>
        <v>1.0140449438202248</v>
      </c>
    </row>
    <row r="68" spans="1:46">
      <c r="B68" s="22"/>
      <c r="C68" s="121">
        <f>'Invoke Adversary'!$P58</f>
        <v>0</v>
      </c>
      <c r="D68" s="93">
        <f t="shared" si="5"/>
        <v>0</v>
      </c>
      <c r="E68" s="86">
        <f>INDEX('UmfrageWerte berechnung'!$A:$Z, MATCH(A$3, 'UmfrageWerte berechnung'!$A:$A, 0), MATCH($K68, 'UmfrageWerte berechnung'!$1:$1, 0))</f>
        <v>0.8</v>
      </c>
      <c r="F68" s="84">
        <f t="shared" si="6"/>
        <v>0</v>
      </c>
      <c r="G68" s="84">
        <f t="shared" si="7"/>
        <v>0</v>
      </c>
      <c r="H68" s="84">
        <f t="shared" si="68"/>
        <v>0.6641179683233206</v>
      </c>
      <c r="I68" s="93"/>
      <c r="K68" s="93" t="s">
        <v>241</v>
      </c>
      <c r="L68"/>
      <c r="M68" s="22"/>
      <c r="N68" s="121">
        <f>'Invoke Adversary'!$P58</f>
        <v>0</v>
      </c>
      <c r="O68" s="93">
        <f t="shared" si="85"/>
        <v>0</v>
      </c>
      <c r="P68" s="86">
        <f>INDEX('UmfrageWerte berechnung'!$A:$Z, MATCH(L$3, 'UmfrageWerte berechnung'!$A:$A, 0), MATCH($K68, 'UmfrageWerte berechnung'!$1:$1, 0))</f>
        <v>0.8125</v>
      </c>
      <c r="Q68" s="84">
        <f t="shared" si="70"/>
        <v>0</v>
      </c>
      <c r="R68" s="84">
        <f t="shared" si="71"/>
        <v>0</v>
      </c>
      <c r="S68" s="84">
        <f t="shared" si="72"/>
        <v>0.71750181554103121</v>
      </c>
      <c r="V68" s="22"/>
      <c r="W68" s="121">
        <f>'Invoke Adversary'!$P58</f>
        <v>0</v>
      </c>
      <c r="X68" s="93">
        <f t="shared" si="86"/>
        <v>0</v>
      </c>
      <c r="Y68" s="86">
        <f>INDEX('UmfrageWerte berechnung'!$A:$Z, MATCH(U$3, 'UmfrageWerte berechnung'!$A:$A, 0), MATCH($K68, 'UmfrageWerte berechnung'!$1:$1, 0))</f>
        <v>0.75</v>
      </c>
      <c r="Z68" s="84">
        <f t="shared" si="74"/>
        <v>0</v>
      </c>
      <c r="AA68" s="84">
        <f t="shared" si="75"/>
        <v>0</v>
      </c>
      <c r="AB68" s="84">
        <f t="shared" si="76"/>
        <v>0.64650283553875276</v>
      </c>
      <c r="AE68" s="22"/>
      <c r="AF68" s="121">
        <f>'Invoke Adversary'!$P58</f>
        <v>0</v>
      </c>
      <c r="AG68" s="93">
        <f t="shared" si="87"/>
        <v>0</v>
      </c>
      <c r="AH68" s="86">
        <f>INDEX('UmfrageWerte berechnung'!$A:$Z, MATCH(AD$3, 'UmfrageWerte berechnung'!$A:$A, 0), MATCH($K68, 'UmfrageWerte berechnung'!$1:$1, 0))</f>
        <v>0.91666666666666663</v>
      </c>
      <c r="AI68" s="84">
        <f t="shared" si="78"/>
        <v>0</v>
      </c>
      <c r="AJ68" s="84">
        <f t="shared" si="79"/>
        <v>0</v>
      </c>
      <c r="AK68" s="84">
        <f t="shared" si="80"/>
        <v>0.76855895196506563</v>
      </c>
      <c r="AL68" s="66"/>
      <c r="AN68" s="22"/>
      <c r="AO68" s="121">
        <f>'Invoke Adversary'!$P58</f>
        <v>0</v>
      </c>
      <c r="AP68" s="93">
        <f t="shared" si="88"/>
        <v>0</v>
      </c>
      <c r="AQ68" s="86">
        <f>INDEX('UmfrageWerte berechnung'!$A:$Z, MATCH(AM$3, 'UmfrageWerte berechnung'!$A:$A, 0), MATCH($K68, 'UmfrageWerte berechnung'!$1:$1, 0))</f>
        <v>0.625</v>
      </c>
      <c r="AR68" s="84">
        <f t="shared" si="82"/>
        <v>0</v>
      </c>
      <c r="AS68" s="84">
        <f t="shared" si="83"/>
        <v>0</v>
      </c>
      <c r="AT68" s="84">
        <f t="shared" si="84"/>
        <v>0.5337078651685393</v>
      </c>
    </row>
    <row r="69" spans="1:46">
      <c r="B69" s="5"/>
      <c r="C69" s="121">
        <f>'Invoke Adversary'!$P59</f>
        <v>3</v>
      </c>
      <c r="D69" s="93">
        <f t="shared" si="5"/>
        <v>2.4904423812124525</v>
      </c>
      <c r="E69" s="86">
        <f>INDEX('UmfrageWerte berechnung'!$A:$Z, MATCH(A$3, 'UmfrageWerte berechnung'!$A:$A, 0), MATCH($K69, 'UmfrageWerte berechnung'!$1:$1, 0))</f>
        <v>1</v>
      </c>
      <c r="F69" s="84">
        <f t="shared" si="6"/>
        <v>3</v>
      </c>
      <c r="G69" s="84">
        <f t="shared" si="7"/>
        <v>3</v>
      </c>
      <c r="H69" s="84">
        <f t="shared" si="68"/>
        <v>0.83014746040415077</v>
      </c>
      <c r="I69" s="93"/>
      <c r="K69" s="93" t="s">
        <v>389</v>
      </c>
      <c r="L69"/>
      <c r="M69" s="5"/>
      <c r="N69" s="121">
        <f>'Invoke Adversary'!$P59</f>
        <v>3</v>
      </c>
      <c r="O69" s="93">
        <f t="shared" si="85"/>
        <v>2.4836601307189543</v>
      </c>
      <c r="P69" s="86">
        <f>INDEX('UmfrageWerte berechnung'!$A:$Z, MATCH(L$3, 'UmfrageWerte berechnung'!$A:$A, 0), MATCH($K69, 'UmfrageWerte berechnung'!$1:$1, 0))</f>
        <v>0.9375</v>
      </c>
      <c r="Q69" s="84">
        <f t="shared" si="70"/>
        <v>2.63671875</v>
      </c>
      <c r="R69" s="84">
        <f t="shared" si="71"/>
        <v>2.8125</v>
      </c>
      <c r="S69" s="84">
        <f t="shared" si="72"/>
        <v>0.82788671023965144</v>
      </c>
      <c r="V69" s="5"/>
      <c r="W69" s="121">
        <f>'Invoke Adversary'!$P59</f>
        <v>3</v>
      </c>
      <c r="X69" s="93">
        <f t="shared" si="86"/>
        <v>2.3705103969754271</v>
      </c>
      <c r="Y69" s="86">
        <f>INDEX('UmfrageWerte berechnung'!$A:$Z, MATCH(U$3, 'UmfrageWerte berechnung'!$A:$A, 0), MATCH($K69, 'UmfrageWerte berechnung'!$1:$1, 0))</f>
        <v>0.91666666666666663</v>
      </c>
      <c r="Z69" s="84">
        <f t="shared" si="74"/>
        <v>2.520833333333333</v>
      </c>
      <c r="AA69" s="84">
        <f t="shared" si="75"/>
        <v>2.75</v>
      </c>
      <c r="AB69" s="84">
        <f t="shared" si="76"/>
        <v>0.79017013232514233</v>
      </c>
      <c r="AE69" s="5"/>
      <c r="AF69" s="121">
        <f>'Invoke Adversary'!$P59</f>
        <v>3</v>
      </c>
      <c r="AG69" s="93">
        <f t="shared" si="87"/>
        <v>3.3537117903930138</v>
      </c>
      <c r="AH69" s="86">
        <f>INDEX('UmfrageWerte berechnung'!$A:$Z, MATCH(AD$3, 'UmfrageWerte berechnung'!$A:$A, 0), MATCH($K69, 'UmfrageWerte berechnung'!$1:$1, 0))</f>
        <v>1.3333333333333333</v>
      </c>
      <c r="AI69" s="84">
        <f t="shared" si="78"/>
        <v>5.333333333333333</v>
      </c>
      <c r="AJ69" s="84">
        <f t="shared" si="79"/>
        <v>4</v>
      </c>
      <c r="AK69" s="84">
        <f t="shared" si="80"/>
        <v>1.1179039301310045</v>
      </c>
      <c r="AL69" s="66"/>
      <c r="AN69" s="5"/>
      <c r="AO69" s="121">
        <f>'Invoke Adversary'!$P59</f>
        <v>3</v>
      </c>
      <c r="AP69" s="93">
        <f t="shared" si="88"/>
        <v>2.8820224719101124</v>
      </c>
      <c r="AQ69" s="86">
        <f>INDEX('UmfrageWerte berechnung'!$A:$Z, MATCH(AM$3, 'UmfrageWerte berechnung'!$A:$A, 0), MATCH($K69, 'UmfrageWerte berechnung'!$1:$1, 0))</f>
        <v>1.125</v>
      </c>
      <c r="AR69" s="84">
        <f t="shared" si="82"/>
        <v>3.796875</v>
      </c>
      <c r="AS69" s="84">
        <f t="shared" si="83"/>
        <v>3.375</v>
      </c>
      <c r="AT69" s="84">
        <f t="shared" si="84"/>
        <v>0.9606741573033708</v>
      </c>
    </row>
    <row r="70" spans="1:46">
      <c r="B70" s="5"/>
      <c r="C70" s="122">
        <f>'Invoke Adversary'!$P60</f>
        <v>0</v>
      </c>
      <c r="D70" s="84">
        <f t="shared" si="5"/>
        <v>0</v>
      </c>
      <c r="E70" s="84">
        <f>INDEX('UmfrageWerte berechnung'!$A:$Z, MATCH(A$3, 'UmfrageWerte berechnung'!$A:$A, 0), MATCH($K70, 'UmfrageWerte berechnung'!$1:$1, 0))</f>
        <v>1</v>
      </c>
      <c r="F70" s="86">
        <f t="shared" si="6"/>
        <v>0</v>
      </c>
      <c r="G70" s="84">
        <f t="shared" si="7"/>
        <v>0</v>
      </c>
      <c r="H70" s="84">
        <f t="shared" si="68"/>
        <v>0.83014746040415077</v>
      </c>
      <c r="I70" s="93"/>
      <c r="K70" s="93" t="s">
        <v>389</v>
      </c>
      <c r="L70"/>
      <c r="M70" s="5"/>
      <c r="N70" s="122">
        <f>'Invoke Adversary'!$P60</f>
        <v>0</v>
      </c>
      <c r="O70" s="84">
        <f t="shared" si="85"/>
        <v>0</v>
      </c>
      <c r="P70" s="84">
        <f>INDEX('UmfrageWerte berechnung'!$A:$Z, MATCH(L$3, 'UmfrageWerte berechnung'!$A:$A, 0), MATCH($K70, 'UmfrageWerte berechnung'!$1:$1, 0))</f>
        <v>0.9375</v>
      </c>
      <c r="Q70" s="86">
        <f t="shared" si="70"/>
        <v>0</v>
      </c>
      <c r="R70" s="84">
        <f t="shared" si="71"/>
        <v>0</v>
      </c>
      <c r="S70" s="84">
        <f t="shared" si="72"/>
        <v>0.82788671023965144</v>
      </c>
      <c r="V70" s="5"/>
      <c r="W70" s="122">
        <f>'Invoke Adversary'!$P60</f>
        <v>0</v>
      </c>
      <c r="X70" s="84">
        <f t="shared" si="86"/>
        <v>0</v>
      </c>
      <c r="Y70" s="84">
        <f>INDEX('UmfrageWerte berechnung'!$A:$Z, MATCH(U$3, 'UmfrageWerte berechnung'!$A:$A, 0), MATCH($K70, 'UmfrageWerte berechnung'!$1:$1, 0))</f>
        <v>0.91666666666666663</v>
      </c>
      <c r="Z70" s="86">
        <f t="shared" si="74"/>
        <v>0</v>
      </c>
      <c r="AA70" s="84">
        <f t="shared" si="75"/>
        <v>0</v>
      </c>
      <c r="AB70" s="84">
        <f t="shared" si="76"/>
        <v>0.79017013232514233</v>
      </c>
      <c r="AE70" s="5"/>
      <c r="AF70" s="122">
        <f>'Invoke Adversary'!$P60</f>
        <v>0</v>
      </c>
      <c r="AG70" s="84">
        <f t="shared" si="87"/>
        <v>0</v>
      </c>
      <c r="AH70" s="84">
        <f>INDEX('UmfrageWerte berechnung'!$A:$Z, MATCH(AD$3, 'UmfrageWerte berechnung'!$A:$A, 0), MATCH($K70, 'UmfrageWerte berechnung'!$1:$1, 0))</f>
        <v>1.3333333333333333</v>
      </c>
      <c r="AI70" s="86">
        <f t="shared" si="78"/>
        <v>0</v>
      </c>
      <c r="AJ70" s="84">
        <f t="shared" si="79"/>
        <v>0</v>
      </c>
      <c r="AK70" s="84">
        <f t="shared" si="80"/>
        <v>1.1179039301310045</v>
      </c>
      <c r="AL70" s="66"/>
      <c r="AN70" s="5"/>
      <c r="AO70" s="122">
        <f>'Invoke Adversary'!$P60</f>
        <v>0</v>
      </c>
      <c r="AP70" s="84">
        <f t="shared" si="88"/>
        <v>0</v>
      </c>
      <c r="AQ70" s="84">
        <f>INDEX('UmfrageWerte berechnung'!$A:$Z, MATCH(AM$3, 'UmfrageWerte berechnung'!$A:$A, 0), MATCH($K70, 'UmfrageWerte berechnung'!$1:$1, 0))</f>
        <v>1.125</v>
      </c>
      <c r="AR70" s="86">
        <f t="shared" si="82"/>
        <v>0</v>
      </c>
      <c r="AS70" s="84">
        <f t="shared" si="83"/>
        <v>0</v>
      </c>
      <c r="AT70" s="84">
        <f t="shared" si="84"/>
        <v>0.9606741573033708</v>
      </c>
    </row>
    <row r="71" spans="1:46">
      <c r="B71" t="s">
        <v>475</v>
      </c>
      <c r="C71" s="77">
        <f t="shared" ref="C71:H71" si="89">SUM(C52:C70)</f>
        <v>13</v>
      </c>
      <c r="D71" s="69">
        <f t="shared" si="89"/>
        <v>12.369197160021844</v>
      </c>
      <c r="E71" s="90">
        <f t="shared" si="89"/>
        <v>20.400000000000002</v>
      </c>
      <c r="F71" s="90">
        <f t="shared" si="89"/>
        <v>17.41</v>
      </c>
      <c r="G71" s="85">
        <f t="shared" si="89"/>
        <v>14.9</v>
      </c>
      <c r="H71" s="85">
        <f t="shared" si="89"/>
        <v>16.935008192244673</v>
      </c>
      <c r="I71" s="93"/>
      <c r="K71" s="93">
        <v>0</v>
      </c>
      <c r="L71"/>
      <c r="M71" t="s">
        <v>475</v>
      </c>
      <c r="N71" s="77">
        <f t="shared" ref="N71:S71" si="90">SUM(N52:N70)</f>
        <v>13</v>
      </c>
      <c r="O71" s="69">
        <f t="shared" si="90"/>
        <v>12.859840232389253</v>
      </c>
      <c r="P71" s="90">
        <f t="shared" si="90"/>
        <v>19.25</v>
      </c>
      <c r="Q71" s="90">
        <f t="shared" si="90"/>
        <v>16.73828125</v>
      </c>
      <c r="R71" s="85">
        <f t="shared" si="90"/>
        <v>14.5625</v>
      </c>
      <c r="S71" s="85">
        <f t="shared" si="90"/>
        <v>16.999273783587512</v>
      </c>
      <c r="V71" t="s">
        <v>475</v>
      </c>
      <c r="W71" s="77">
        <f t="shared" ref="W71:AB71" si="91">SUM(W52:W70)</f>
        <v>13</v>
      </c>
      <c r="X71" s="69">
        <f t="shared" si="91"/>
        <v>12.211720226843106</v>
      </c>
      <c r="Y71" s="90">
        <f t="shared" si="91"/>
        <v>19.166666666666668</v>
      </c>
      <c r="Z71" s="90">
        <f t="shared" si="91"/>
        <v>16.236111111111111</v>
      </c>
      <c r="AA71" s="85">
        <f t="shared" si="91"/>
        <v>14.166666666666666</v>
      </c>
      <c r="AB71" s="85">
        <f t="shared" si="91"/>
        <v>16.521739130434788</v>
      </c>
      <c r="AE71" t="s">
        <v>475</v>
      </c>
      <c r="AF71" s="77">
        <f t="shared" ref="AF71:AK71" si="92">SUM(AF52:AF70)</f>
        <v>13</v>
      </c>
      <c r="AG71" s="69">
        <f t="shared" si="92"/>
        <v>14.35807860262009</v>
      </c>
      <c r="AH71" s="90">
        <f t="shared" si="92"/>
        <v>21.208333333333332</v>
      </c>
      <c r="AI71" s="90">
        <f t="shared" si="92"/>
        <v>23.098958333333332</v>
      </c>
      <c r="AJ71" s="85">
        <f t="shared" si="92"/>
        <v>17.125</v>
      </c>
      <c r="AK71" s="85">
        <f t="shared" si="92"/>
        <v>17.781659388646286</v>
      </c>
      <c r="AL71" s="66"/>
      <c r="AN71" t="s">
        <v>475</v>
      </c>
      <c r="AO71" s="77">
        <f t="shared" ref="AO71:AT71" si="93">SUM(AO52:AO70)</f>
        <v>13</v>
      </c>
      <c r="AP71" s="69">
        <f t="shared" si="93"/>
        <v>12.382022471910112</v>
      </c>
      <c r="AQ71" s="90">
        <f t="shared" si="93"/>
        <v>18.5625</v>
      </c>
      <c r="AR71" s="90">
        <f t="shared" si="93"/>
        <v>16.9609375</v>
      </c>
      <c r="AS71" s="85">
        <f t="shared" si="93"/>
        <v>14.5</v>
      </c>
      <c r="AT71" s="85">
        <f t="shared" si="93"/>
        <v>15.851123595505618</v>
      </c>
    </row>
    <row r="72" spans="1:46">
      <c r="B72" t="s">
        <v>476</v>
      </c>
      <c r="C72" s="57">
        <v>57</v>
      </c>
      <c r="D72" s="89"/>
      <c r="E72" s="96">
        <f>COUNT(E52:E70)*5</f>
        <v>90</v>
      </c>
      <c r="F72" s="89">
        <f>C72*5^2</f>
        <v>1425</v>
      </c>
      <c r="G72" s="87">
        <f>C72*1.5</f>
        <v>85.5</v>
      </c>
      <c r="H72" s="87"/>
      <c r="I72" s="93"/>
      <c r="K72" s="93">
        <v>0</v>
      </c>
      <c r="L72"/>
      <c r="M72" t="s">
        <v>476</v>
      </c>
      <c r="N72" s="57">
        <v>57</v>
      </c>
      <c r="O72" s="89"/>
      <c r="P72" s="96">
        <f>COUNT(P52:P70)*5</f>
        <v>90</v>
      </c>
      <c r="Q72" s="89">
        <f>N72*5^2</f>
        <v>1425</v>
      </c>
      <c r="R72" s="87">
        <f>N72*1.5</f>
        <v>85.5</v>
      </c>
      <c r="S72" s="87"/>
      <c r="V72" t="s">
        <v>476</v>
      </c>
      <c r="W72" s="57">
        <v>57</v>
      </c>
      <c r="X72" s="89"/>
      <c r="Y72" s="96">
        <f>COUNT(Y52:Y70)*5</f>
        <v>90</v>
      </c>
      <c r="Z72" s="89">
        <f>W72*5^2</f>
        <v>1425</v>
      </c>
      <c r="AA72" s="87">
        <f>W72*1.5</f>
        <v>85.5</v>
      </c>
      <c r="AB72" s="87"/>
      <c r="AE72" t="s">
        <v>476</v>
      </c>
      <c r="AF72" s="57">
        <v>57</v>
      </c>
      <c r="AG72" s="89"/>
      <c r="AH72" s="96">
        <f>COUNT(AH52:AH70)*5</f>
        <v>90</v>
      </c>
      <c r="AI72" s="89">
        <f>AF72*5^2</f>
        <v>1425</v>
      </c>
      <c r="AJ72" s="87">
        <f>AF72*1.5</f>
        <v>85.5</v>
      </c>
      <c r="AK72" s="87"/>
      <c r="AL72" s="57"/>
      <c r="AN72" t="s">
        <v>476</v>
      </c>
      <c r="AO72" s="57">
        <v>57</v>
      </c>
      <c r="AP72" s="89"/>
      <c r="AQ72" s="96">
        <f>COUNT(AQ52:AQ70)*5</f>
        <v>90</v>
      </c>
      <c r="AR72" s="89">
        <f>AO72*5^2</f>
        <v>1425</v>
      </c>
      <c r="AS72" s="87">
        <f>AO72*1.5</f>
        <v>85.5</v>
      </c>
      <c r="AT72" s="87"/>
    </row>
    <row r="73" spans="1:46">
      <c r="C73" s="69"/>
      <c r="D73" s="86"/>
      <c r="E73" s="95"/>
      <c r="H73" s="84"/>
      <c r="I73" s="93"/>
      <c r="K73" s="93">
        <v>0</v>
      </c>
      <c r="L73"/>
      <c r="N73" s="69"/>
      <c r="O73" s="86"/>
      <c r="P73" s="95"/>
      <c r="Q73" s="86"/>
      <c r="R73" s="84"/>
      <c r="S73" s="84"/>
      <c r="W73" s="69"/>
      <c r="X73" s="86"/>
      <c r="Y73" s="95"/>
      <c r="Z73" s="86"/>
      <c r="AA73" s="84"/>
      <c r="AB73" s="84"/>
      <c r="AF73" s="69"/>
      <c r="AG73" s="86"/>
      <c r="AH73" s="95"/>
      <c r="AI73" s="86"/>
      <c r="AJ73" s="84"/>
      <c r="AK73" s="84"/>
      <c r="AL73" s="66"/>
      <c r="AO73" s="69"/>
      <c r="AP73" s="86"/>
      <c r="AQ73" s="95"/>
      <c r="AR73" s="86"/>
      <c r="AS73" s="84"/>
      <c r="AT73" s="84"/>
    </row>
    <row r="74" spans="1:46">
      <c r="C74" s="66"/>
      <c r="D74" s="86"/>
      <c r="H74" s="84"/>
      <c r="I74" s="93"/>
      <c r="K74" s="93">
        <v>0</v>
      </c>
      <c r="L74"/>
      <c r="N74" s="66"/>
      <c r="O74" s="86"/>
      <c r="P74" s="93"/>
      <c r="Q74" s="86"/>
      <c r="R74" s="84"/>
      <c r="S74" s="84"/>
      <c r="W74" s="66"/>
      <c r="X74" s="86"/>
      <c r="Y74" s="93"/>
      <c r="Z74" s="86"/>
      <c r="AA74" s="84"/>
      <c r="AB74" s="84"/>
      <c r="AF74" s="66"/>
      <c r="AG74" s="86"/>
      <c r="AH74" s="93"/>
      <c r="AI74" s="86"/>
      <c r="AJ74" s="84"/>
      <c r="AK74" s="84"/>
      <c r="AL74" s="66"/>
      <c r="AO74" s="66"/>
      <c r="AP74" s="86"/>
      <c r="AQ74" s="93"/>
      <c r="AR74" s="86"/>
      <c r="AS74" s="84"/>
      <c r="AT74" s="84"/>
    </row>
    <row r="75" spans="1:46">
      <c r="C75" s="67"/>
      <c r="D75" s="86"/>
      <c r="H75" s="84"/>
      <c r="I75" s="93"/>
      <c r="K75" s="93">
        <v>0</v>
      </c>
      <c r="L75"/>
      <c r="N75" s="67"/>
      <c r="O75" s="86"/>
      <c r="P75" s="93"/>
      <c r="Q75" s="86"/>
      <c r="R75" s="84"/>
      <c r="S75" s="84"/>
      <c r="W75" s="67"/>
      <c r="X75" s="86"/>
      <c r="Y75" s="93"/>
      <c r="Z75" s="86"/>
      <c r="AA75" s="84"/>
      <c r="AB75" s="84"/>
      <c r="AF75" s="67"/>
      <c r="AG75" s="86"/>
      <c r="AH75" s="93"/>
      <c r="AI75" s="86"/>
      <c r="AJ75" s="84"/>
      <c r="AK75" s="84"/>
      <c r="AL75" s="66"/>
      <c r="AO75" s="67"/>
      <c r="AP75" s="86"/>
      <c r="AQ75" s="93"/>
      <c r="AR75" s="86"/>
      <c r="AS75" s="84"/>
      <c r="AT75" s="84"/>
    </row>
    <row r="76" spans="1:46">
      <c r="B76" s="16"/>
      <c r="C76" s="66"/>
      <c r="D76" s="113"/>
      <c r="E76" s="90"/>
      <c r="F76" s="85"/>
      <c r="G76" s="85"/>
      <c r="H76" s="85"/>
      <c r="I76" s="93"/>
      <c r="L76"/>
      <c r="M76" s="16"/>
      <c r="N76" s="66"/>
      <c r="O76" s="113"/>
      <c r="P76" s="90"/>
      <c r="Q76" s="85"/>
      <c r="R76" s="85"/>
      <c r="S76" s="85"/>
      <c r="V76" s="16"/>
      <c r="W76" s="66"/>
      <c r="X76" s="113"/>
      <c r="Y76" s="90"/>
      <c r="Z76" s="85"/>
      <c r="AA76" s="85"/>
      <c r="AB76" s="85"/>
      <c r="AE76" s="16"/>
      <c r="AF76" s="66"/>
      <c r="AG76" s="113"/>
      <c r="AH76" s="90"/>
      <c r="AI76" s="85"/>
      <c r="AJ76" s="85"/>
      <c r="AK76" s="85"/>
      <c r="AL76" s="66"/>
      <c r="AN76" s="16"/>
      <c r="AO76" s="66"/>
      <c r="AP76" s="113"/>
      <c r="AQ76" s="90"/>
      <c r="AR76" s="85"/>
      <c r="AS76" s="85"/>
      <c r="AT76" s="85"/>
    </row>
    <row r="77" spans="1:46" ht="21">
      <c r="A77" s="19" t="s">
        <v>105</v>
      </c>
      <c r="C77" s="66"/>
      <c r="D77" s="92"/>
      <c r="E77" s="86"/>
      <c r="F77" s="84"/>
      <c r="H77" s="84"/>
      <c r="I77" s="93"/>
      <c r="L77" s="19"/>
      <c r="N77" s="66"/>
      <c r="O77" s="92"/>
      <c r="P77" s="86"/>
      <c r="Q77" s="84"/>
      <c r="R77" s="84"/>
      <c r="S77" s="84"/>
      <c r="T77" s="19"/>
      <c r="U77" s="19"/>
      <c r="W77" s="66"/>
      <c r="X77" s="92"/>
      <c r="Y77" s="86"/>
      <c r="Z77" s="84"/>
      <c r="AA77" s="84"/>
      <c r="AB77" s="84"/>
      <c r="AD77" s="19"/>
      <c r="AF77" s="66"/>
      <c r="AG77" s="92"/>
      <c r="AH77" s="86"/>
      <c r="AI77" s="84"/>
      <c r="AJ77" s="84"/>
      <c r="AK77" s="84"/>
      <c r="AL77" s="66"/>
      <c r="AM77" s="19"/>
      <c r="AO77" s="66"/>
      <c r="AP77" s="92"/>
      <c r="AQ77" s="86"/>
      <c r="AR77" s="84"/>
      <c r="AS77" s="84"/>
      <c r="AT77" s="84"/>
    </row>
    <row r="78" spans="1:46">
      <c r="C78" s="66">
        <f>'Invoke Adversary'!$P67</f>
        <v>1</v>
      </c>
      <c r="D78" s="92">
        <f t="shared" ref="D78:D113" si="94">H78*C78</f>
        <v>1.0376843255051884</v>
      </c>
      <c r="E78" s="86">
        <f>INDEX('UmfrageWerte berechnung'!$A:$AL, MATCH(A$3, 'UmfrageWerte berechnung'!$A:$A, 0), MATCH($K78, 'UmfrageWerte berechnung'!$1:$1, 0))</f>
        <v>1.25</v>
      </c>
      <c r="F78" s="84">
        <f t="shared" ref="F78:F113" si="95">(E78^2)*C78</f>
        <v>1.5625</v>
      </c>
      <c r="G78" s="84">
        <f t="shared" ref="G78:G113" si="96">E78*C78</f>
        <v>1.25</v>
      </c>
      <c r="H78" s="84">
        <f t="shared" ref="H78:H113" si="97">E78/(H$120/H$119)</f>
        <v>1.0376843255051884</v>
      </c>
      <c r="I78" s="93"/>
      <c r="K78" s="93" t="s">
        <v>225</v>
      </c>
      <c r="L78"/>
      <c r="N78" s="66">
        <f>'Invoke Adversary'!$P67</f>
        <v>1</v>
      </c>
      <c r="O78" s="92">
        <f t="shared" ref="O78:O113" si="98">S78*N78</f>
        <v>1.1038489469862018</v>
      </c>
      <c r="P78" s="86">
        <f>INDEX('UmfrageWerte berechnung'!$A:$AL, MATCH(L$3, 'UmfrageWerte berechnung'!$A:$A, 0), MATCH($K78, 'UmfrageWerte berechnung'!$1:$1, 0))</f>
        <v>1.25</v>
      </c>
      <c r="Q78" s="84">
        <f t="shared" ref="Q78:Q113" si="99">(P78^2)*N78</f>
        <v>1.5625</v>
      </c>
      <c r="R78" s="84">
        <f t="shared" ref="R78:R113" si="100">P78*N78</f>
        <v>1.25</v>
      </c>
      <c r="S78" s="84">
        <f t="shared" ref="S78:S113" si="101">P78/(S$120/S$119)</f>
        <v>1.1038489469862018</v>
      </c>
      <c r="W78" s="66">
        <f>'Invoke Adversary'!$P67</f>
        <v>1</v>
      </c>
      <c r="X78" s="92">
        <f t="shared" ref="X78:X113" si="102">AB78*W78</f>
        <v>1.0775047258979213</v>
      </c>
      <c r="Y78" s="86">
        <f>INDEX('UmfrageWerte berechnung'!$A:$AL, MATCH(U$3, 'UmfrageWerte berechnung'!$A:$A, 0), MATCH($K78, 'UmfrageWerte berechnung'!$1:$1, 0))</f>
        <v>1.25</v>
      </c>
      <c r="Z78" s="84">
        <f t="shared" ref="Z78:Z113" si="103">(Y78^2)*W78</f>
        <v>1.5625</v>
      </c>
      <c r="AA78" s="84">
        <f t="shared" ref="AA78:AA113" si="104">Y78*W78</f>
        <v>1.25</v>
      </c>
      <c r="AB78" s="84">
        <f t="shared" ref="AB78:AB113" si="105">Y78/(AB$120/AB$119)</f>
        <v>1.0775047258979213</v>
      </c>
      <c r="AF78" s="66">
        <f>'Invoke Adversary'!$P67</f>
        <v>1</v>
      </c>
      <c r="AG78" s="92">
        <f t="shared" ref="AG78:AG113" si="106">AK78*AF78</f>
        <v>0.99563318777292598</v>
      </c>
      <c r="AH78" s="86">
        <f>INDEX('UmfrageWerte berechnung'!$A:$AL, MATCH(AD$3, 'UmfrageWerte berechnung'!$A:$A, 0), MATCH($K78, 'UmfrageWerte berechnung'!$1:$1, 0))</f>
        <v>1.1875</v>
      </c>
      <c r="AI78" s="84">
        <f t="shared" ref="AI78:AI113" si="107">(AH78^2)*AF78</f>
        <v>1.41015625</v>
      </c>
      <c r="AJ78" s="84">
        <f t="shared" ref="AJ78:AJ113" si="108">AH78*AF78</f>
        <v>1.1875</v>
      </c>
      <c r="AK78" s="84">
        <f t="shared" ref="AK78:AK113" si="109">AH78/(AK$120/AK$119)</f>
        <v>0.99563318777292598</v>
      </c>
      <c r="AL78" s="66"/>
      <c r="AO78" s="66">
        <f>'Invoke Adversary'!$P67</f>
        <v>1</v>
      </c>
      <c r="AP78" s="92">
        <f t="shared" ref="AP78:AP113" si="110">AT78*AO78</f>
        <v>0.90730337078651691</v>
      </c>
      <c r="AQ78" s="86">
        <f>INDEX('UmfrageWerte berechnung'!$A:$AL, MATCH(AM$3, 'UmfrageWerte berechnung'!$A:$A, 0), MATCH($K78, 'UmfrageWerte berechnung'!$1:$1, 0))</f>
        <v>1.0625</v>
      </c>
      <c r="AR78" s="84">
        <f t="shared" ref="AR78:AR113" si="111">(AQ78^2)*AO78</f>
        <v>1.12890625</v>
      </c>
      <c r="AS78" s="84">
        <f t="shared" ref="AS78:AS113" si="112">AQ78*AO78</f>
        <v>1.0625</v>
      </c>
      <c r="AT78" s="84">
        <f t="shared" ref="AT78:AT113" si="113">AQ78/(AT$120/AT$119)</f>
        <v>0.90730337078651691</v>
      </c>
    </row>
    <row r="79" spans="1:46">
      <c r="B79" s="4"/>
      <c r="C79" s="66">
        <f>'Invoke Adversary'!$P68</f>
        <v>0</v>
      </c>
      <c r="D79" s="92">
        <f t="shared" si="94"/>
        <v>0</v>
      </c>
      <c r="E79" s="86">
        <f>INDEX('UmfrageWerte berechnung'!$A:$AL, MATCH(A$3, 'UmfrageWerte berechnung'!$A:$A, 0), MATCH($K79, 'UmfrageWerte berechnung'!$1:$1, 0))</f>
        <v>1.35</v>
      </c>
      <c r="F79" s="84">
        <f t="shared" si="95"/>
        <v>0</v>
      </c>
      <c r="G79" s="84">
        <f t="shared" si="96"/>
        <v>0</v>
      </c>
      <c r="H79" s="84">
        <f t="shared" si="97"/>
        <v>1.1206990715456036</v>
      </c>
      <c r="I79" s="93"/>
      <c r="K79" s="93" t="s">
        <v>390</v>
      </c>
      <c r="L79"/>
      <c r="M79" s="4"/>
      <c r="N79" s="66">
        <f>'Invoke Adversary'!$P68</f>
        <v>0</v>
      </c>
      <c r="O79" s="92">
        <f t="shared" si="98"/>
        <v>0</v>
      </c>
      <c r="P79" s="86">
        <f>INDEX('UmfrageWerte berechnung'!$A:$AL, MATCH(L$3, 'UmfrageWerte berechnung'!$A:$A, 0), MATCH($K79, 'UmfrageWerte berechnung'!$1:$1, 0))</f>
        <v>1</v>
      </c>
      <c r="Q79" s="84">
        <f t="shared" si="99"/>
        <v>0</v>
      </c>
      <c r="R79" s="84">
        <f t="shared" si="100"/>
        <v>0</v>
      </c>
      <c r="S79" s="84">
        <f t="shared" si="101"/>
        <v>0.88307915758896149</v>
      </c>
      <c r="V79" s="4"/>
      <c r="W79" s="66">
        <f>'Invoke Adversary'!$P68</f>
        <v>0</v>
      </c>
      <c r="X79" s="92">
        <f t="shared" si="102"/>
        <v>0</v>
      </c>
      <c r="Y79" s="86">
        <f>INDEX('UmfrageWerte berechnung'!$A:$AL, MATCH(U$3, 'UmfrageWerte berechnung'!$A:$A, 0), MATCH($K79, 'UmfrageWerte berechnung'!$1:$1, 0))</f>
        <v>1.1666666666666667</v>
      </c>
      <c r="Z79" s="84">
        <f t="shared" si="103"/>
        <v>0</v>
      </c>
      <c r="AA79" s="84">
        <f t="shared" si="104"/>
        <v>0</v>
      </c>
      <c r="AB79" s="84">
        <f t="shared" si="105"/>
        <v>1.0056710775047266</v>
      </c>
      <c r="AE79" s="4"/>
      <c r="AF79" s="66">
        <f>'Invoke Adversary'!$P68</f>
        <v>0</v>
      </c>
      <c r="AG79" s="92">
        <f t="shared" si="106"/>
        <v>0</v>
      </c>
      <c r="AH79" s="86">
        <f>INDEX('UmfrageWerte berechnung'!$A:$AL, MATCH(AD$3, 'UmfrageWerte berechnung'!$A:$A, 0), MATCH($K79, 'UmfrageWerte berechnung'!$1:$1, 0))</f>
        <v>0.875</v>
      </c>
      <c r="AI79" s="84">
        <f t="shared" si="107"/>
        <v>0</v>
      </c>
      <c r="AJ79" s="84">
        <f t="shared" si="108"/>
        <v>0</v>
      </c>
      <c r="AK79" s="84">
        <f t="shared" si="109"/>
        <v>0.73362445414847177</v>
      </c>
      <c r="AL79" s="66"/>
      <c r="AN79" s="4"/>
      <c r="AO79" s="66">
        <f>'Invoke Adversary'!$P68</f>
        <v>0</v>
      </c>
      <c r="AP79" s="92">
        <f t="shared" si="110"/>
        <v>0</v>
      </c>
      <c r="AQ79" s="86">
        <f>INDEX('UmfrageWerte berechnung'!$A:$AL, MATCH(AM$3, 'UmfrageWerte berechnung'!$A:$A, 0), MATCH($K79, 'UmfrageWerte berechnung'!$1:$1, 0))</f>
        <v>1.3125</v>
      </c>
      <c r="AR79" s="84">
        <f t="shared" si="111"/>
        <v>0</v>
      </c>
      <c r="AS79" s="84">
        <f t="shared" si="112"/>
        <v>0</v>
      </c>
      <c r="AT79" s="84">
        <f t="shared" si="113"/>
        <v>1.1207865168539326</v>
      </c>
    </row>
    <row r="80" spans="1:46">
      <c r="B80" s="4"/>
      <c r="C80" s="66"/>
      <c r="D80" s="92"/>
      <c r="E80" s="86"/>
      <c r="F80" s="84"/>
      <c r="H80" s="84"/>
      <c r="I80" s="93"/>
      <c r="L80"/>
      <c r="M80" s="4"/>
      <c r="N80" s="66"/>
      <c r="O80" s="92"/>
      <c r="P80" s="86"/>
      <c r="Q80" s="84"/>
      <c r="R80" s="84"/>
      <c r="S80" s="84"/>
      <c r="V80" s="4"/>
      <c r="W80" s="66"/>
      <c r="X80" s="92"/>
      <c r="Y80" s="86"/>
      <c r="Z80" s="84"/>
      <c r="AA80" s="84"/>
      <c r="AB80" s="84"/>
      <c r="AE80" s="4"/>
      <c r="AF80" s="66"/>
      <c r="AG80" s="92"/>
      <c r="AH80" s="86"/>
      <c r="AI80" s="84"/>
      <c r="AJ80" s="84"/>
      <c r="AK80" s="84"/>
      <c r="AL80" s="66"/>
      <c r="AN80" s="4"/>
      <c r="AO80" s="66"/>
      <c r="AP80" s="92"/>
      <c r="AQ80" s="86"/>
      <c r="AR80" s="84"/>
      <c r="AS80" s="84"/>
      <c r="AT80" s="84"/>
    </row>
    <row r="81" spans="2:46">
      <c r="B81" s="4"/>
      <c r="C81" s="66"/>
      <c r="D81" s="92"/>
      <c r="E81" s="86"/>
      <c r="F81" s="84"/>
      <c r="H81" s="84"/>
      <c r="I81" s="93"/>
      <c r="L81"/>
      <c r="M81" s="4"/>
      <c r="N81" s="66"/>
      <c r="O81" s="92"/>
      <c r="P81" s="86"/>
      <c r="Q81" s="84"/>
      <c r="R81" s="84"/>
      <c r="S81" s="84"/>
      <c r="V81" s="4"/>
      <c r="W81" s="66"/>
      <c r="X81" s="92"/>
      <c r="Y81" s="86"/>
      <c r="Z81" s="84"/>
      <c r="AA81" s="84"/>
      <c r="AB81" s="84"/>
      <c r="AE81" s="4"/>
      <c r="AF81" s="66"/>
      <c r="AG81" s="92"/>
      <c r="AH81" s="86"/>
      <c r="AI81" s="84"/>
      <c r="AJ81" s="84"/>
      <c r="AK81" s="84"/>
      <c r="AL81" s="66"/>
      <c r="AN81" s="4"/>
      <c r="AO81" s="66"/>
      <c r="AP81" s="92"/>
      <c r="AQ81" s="86"/>
      <c r="AR81" s="84"/>
      <c r="AS81" s="84"/>
      <c r="AT81" s="84"/>
    </row>
    <row r="82" spans="2:46">
      <c r="B82" s="4"/>
      <c r="C82" s="66">
        <f>'Invoke Adversary'!$P71</f>
        <v>0</v>
      </c>
      <c r="D82" s="92">
        <f t="shared" si="94"/>
        <v>0</v>
      </c>
      <c r="E82" s="86">
        <f>INDEX('UmfrageWerte berechnung'!$A:$AL, MATCH(A$3, 'UmfrageWerte berechnung'!$A:$A, 0), MATCH($K82, 'UmfrageWerte berechnung'!$1:$1, 0))</f>
        <v>1.35</v>
      </c>
      <c r="F82" s="84">
        <f t="shared" si="95"/>
        <v>0</v>
      </c>
      <c r="G82" s="84">
        <f t="shared" si="96"/>
        <v>0</v>
      </c>
      <c r="H82" s="84">
        <f t="shared" si="97"/>
        <v>1.1206990715456036</v>
      </c>
      <c r="I82" s="93"/>
      <c r="K82" s="93" t="s">
        <v>390</v>
      </c>
      <c r="L82"/>
      <c r="M82" s="4"/>
      <c r="N82" s="66">
        <f>'Invoke Adversary'!$P71</f>
        <v>0</v>
      </c>
      <c r="O82" s="92">
        <f t="shared" si="98"/>
        <v>0</v>
      </c>
      <c r="P82" s="86">
        <f>INDEX('UmfrageWerte berechnung'!$A:$AL, MATCH(L$3, 'UmfrageWerte berechnung'!$A:$A, 0), MATCH($K82, 'UmfrageWerte berechnung'!$1:$1, 0))</f>
        <v>1</v>
      </c>
      <c r="Q82" s="84">
        <f t="shared" si="99"/>
        <v>0</v>
      </c>
      <c r="R82" s="84">
        <f t="shared" si="100"/>
        <v>0</v>
      </c>
      <c r="S82" s="84">
        <f t="shared" si="101"/>
        <v>0.88307915758896149</v>
      </c>
      <c r="V82" s="4"/>
      <c r="W82" s="66">
        <f>'Invoke Adversary'!$P71</f>
        <v>0</v>
      </c>
      <c r="X82" s="92">
        <f t="shared" si="102"/>
        <v>0</v>
      </c>
      <c r="Y82" s="86">
        <f>INDEX('UmfrageWerte berechnung'!$A:$AL, MATCH(U$3, 'UmfrageWerte berechnung'!$A:$A, 0), MATCH($K82, 'UmfrageWerte berechnung'!$1:$1, 0))</f>
        <v>1.1666666666666667</v>
      </c>
      <c r="Z82" s="84">
        <f t="shared" si="103"/>
        <v>0</v>
      </c>
      <c r="AA82" s="84">
        <f t="shared" si="104"/>
        <v>0</v>
      </c>
      <c r="AB82" s="84">
        <f t="shared" si="105"/>
        <v>1.0056710775047266</v>
      </c>
      <c r="AE82" s="4"/>
      <c r="AF82" s="66">
        <f>'Invoke Adversary'!$P71</f>
        <v>0</v>
      </c>
      <c r="AG82" s="92">
        <f t="shared" si="106"/>
        <v>0</v>
      </c>
      <c r="AH82" s="86">
        <f>INDEX('UmfrageWerte berechnung'!$A:$AL, MATCH(AD$3, 'UmfrageWerte berechnung'!$A:$A, 0), MATCH($K82, 'UmfrageWerte berechnung'!$1:$1, 0))</f>
        <v>0.875</v>
      </c>
      <c r="AI82" s="84">
        <f t="shared" si="107"/>
        <v>0</v>
      </c>
      <c r="AJ82" s="84">
        <f t="shared" si="108"/>
        <v>0</v>
      </c>
      <c r="AK82" s="84">
        <f t="shared" si="109"/>
        <v>0.73362445414847177</v>
      </c>
      <c r="AL82" s="66"/>
      <c r="AN82" s="4"/>
      <c r="AO82" s="66">
        <f>'Invoke Adversary'!$P71</f>
        <v>0</v>
      </c>
      <c r="AP82" s="92">
        <f t="shared" si="110"/>
        <v>0</v>
      </c>
      <c r="AQ82" s="86">
        <f>INDEX('UmfrageWerte berechnung'!$A:$AL, MATCH(AM$3, 'UmfrageWerte berechnung'!$A:$A, 0), MATCH($K82, 'UmfrageWerte berechnung'!$1:$1, 0))</f>
        <v>1.3125</v>
      </c>
      <c r="AR82" s="84">
        <f t="shared" si="111"/>
        <v>0</v>
      </c>
      <c r="AS82" s="84">
        <f t="shared" si="112"/>
        <v>0</v>
      </c>
      <c r="AT82" s="84">
        <f t="shared" si="113"/>
        <v>1.1207865168539326</v>
      </c>
    </row>
    <row r="83" spans="2:46">
      <c r="B83" s="4"/>
      <c r="C83" s="66"/>
      <c r="D83" s="92"/>
      <c r="E83" s="86"/>
      <c r="F83" s="84"/>
      <c r="H83" s="84"/>
      <c r="I83" s="93"/>
      <c r="L83"/>
      <c r="M83" s="4"/>
      <c r="N83" s="66"/>
      <c r="O83" s="92"/>
      <c r="P83" s="86"/>
      <c r="Q83" s="84"/>
      <c r="R83" s="84"/>
      <c r="S83" s="84"/>
      <c r="V83" s="4"/>
      <c r="W83" s="66"/>
      <c r="X83" s="92"/>
      <c r="Y83" s="86"/>
      <c r="Z83" s="84"/>
      <c r="AA83" s="84"/>
      <c r="AB83" s="84"/>
      <c r="AE83" s="4"/>
      <c r="AF83" s="66"/>
      <c r="AG83" s="92"/>
      <c r="AH83" s="86"/>
      <c r="AI83" s="84"/>
      <c r="AJ83" s="84"/>
      <c r="AK83" s="84"/>
      <c r="AL83" s="66"/>
      <c r="AN83" s="4"/>
      <c r="AO83" s="66"/>
      <c r="AP83" s="92"/>
      <c r="AQ83" s="86"/>
      <c r="AR83" s="84"/>
      <c r="AS83" s="84"/>
      <c r="AT83" s="84"/>
    </row>
    <row r="84" spans="2:46">
      <c r="B84" s="4"/>
      <c r="C84" s="66">
        <f>'Invoke Adversary'!$P73</f>
        <v>0</v>
      </c>
      <c r="D84" s="92">
        <f t="shared" si="94"/>
        <v>0</v>
      </c>
      <c r="E84" s="86">
        <f>INDEX('UmfrageWerte berechnung'!$A:$AL, MATCH(A$3, 'UmfrageWerte berechnung'!$A:$A, 0), MATCH($K84, 'UmfrageWerte berechnung'!$1:$1, 0))</f>
        <v>1.35</v>
      </c>
      <c r="F84" s="84">
        <f t="shared" si="95"/>
        <v>0</v>
      </c>
      <c r="G84" s="84">
        <f t="shared" si="96"/>
        <v>0</v>
      </c>
      <c r="H84" s="84">
        <f t="shared" si="97"/>
        <v>1.1206990715456036</v>
      </c>
      <c r="I84" s="93"/>
      <c r="K84" s="93" t="s">
        <v>390</v>
      </c>
      <c r="L84"/>
      <c r="M84" s="4"/>
      <c r="N84" s="66">
        <f>'Invoke Adversary'!$P73</f>
        <v>0</v>
      </c>
      <c r="O84" s="92">
        <f t="shared" si="98"/>
        <v>0</v>
      </c>
      <c r="P84" s="86">
        <f>INDEX('UmfrageWerte berechnung'!$A:$AL, MATCH(L$3, 'UmfrageWerte berechnung'!$A:$A, 0), MATCH($K84, 'UmfrageWerte berechnung'!$1:$1, 0))</f>
        <v>1</v>
      </c>
      <c r="Q84" s="84">
        <f t="shared" si="99"/>
        <v>0</v>
      </c>
      <c r="R84" s="84">
        <f t="shared" si="100"/>
        <v>0</v>
      </c>
      <c r="S84" s="84">
        <f t="shared" si="101"/>
        <v>0.88307915758896149</v>
      </c>
      <c r="V84" s="4"/>
      <c r="W84" s="66">
        <f>'Invoke Adversary'!$P73</f>
        <v>0</v>
      </c>
      <c r="X84" s="92">
        <f t="shared" si="102"/>
        <v>0</v>
      </c>
      <c r="Y84" s="86">
        <f>INDEX('UmfrageWerte berechnung'!$A:$AL, MATCH(U$3, 'UmfrageWerte berechnung'!$A:$A, 0), MATCH($K84, 'UmfrageWerte berechnung'!$1:$1, 0))</f>
        <v>1.1666666666666667</v>
      </c>
      <c r="Z84" s="84">
        <f t="shared" si="103"/>
        <v>0</v>
      </c>
      <c r="AA84" s="84">
        <f t="shared" si="104"/>
        <v>0</v>
      </c>
      <c r="AB84" s="84">
        <f t="shared" si="105"/>
        <v>1.0056710775047266</v>
      </c>
      <c r="AE84" s="4"/>
      <c r="AF84" s="66">
        <f>'Invoke Adversary'!$P73</f>
        <v>0</v>
      </c>
      <c r="AG84" s="92">
        <f t="shared" si="106"/>
        <v>0</v>
      </c>
      <c r="AH84" s="86">
        <f>INDEX('UmfrageWerte berechnung'!$A:$AL, MATCH(AD$3, 'UmfrageWerte berechnung'!$A:$A, 0), MATCH($K84, 'UmfrageWerte berechnung'!$1:$1, 0))</f>
        <v>0.875</v>
      </c>
      <c r="AI84" s="84">
        <f t="shared" si="107"/>
        <v>0</v>
      </c>
      <c r="AJ84" s="84">
        <f t="shared" si="108"/>
        <v>0</v>
      </c>
      <c r="AK84" s="84">
        <f t="shared" si="109"/>
        <v>0.73362445414847177</v>
      </c>
      <c r="AL84" s="66"/>
      <c r="AN84" s="4"/>
      <c r="AO84" s="66">
        <f>'Invoke Adversary'!$P73</f>
        <v>0</v>
      </c>
      <c r="AP84" s="92">
        <f t="shared" si="110"/>
        <v>0</v>
      </c>
      <c r="AQ84" s="86">
        <f>INDEX('UmfrageWerte berechnung'!$A:$AL, MATCH(AM$3, 'UmfrageWerte berechnung'!$A:$A, 0), MATCH($K84, 'UmfrageWerte berechnung'!$1:$1, 0))</f>
        <v>1.3125</v>
      </c>
      <c r="AR84" s="84">
        <f t="shared" si="111"/>
        <v>0</v>
      </c>
      <c r="AS84" s="84">
        <f t="shared" si="112"/>
        <v>0</v>
      </c>
      <c r="AT84" s="84">
        <f t="shared" si="113"/>
        <v>1.1207865168539326</v>
      </c>
    </row>
    <row r="85" spans="2:46">
      <c r="B85" s="4"/>
      <c r="C85" s="66">
        <f>'Invoke Adversary'!$P74</f>
        <v>0</v>
      </c>
      <c r="D85" s="92">
        <f t="shared" si="94"/>
        <v>0</v>
      </c>
      <c r="E85" s="86">
        <f>INDEX('UmfrageWerte berechnung'!$A:$AL, MATCH(A$3, 'UmfrageWerte berechnung'!$A:$A, 0), MATCH($K85, 'UmfrageWerte berechnung'!$1:$1, 0))</f>
        <v>1.35</v>
      </c>
      <c r="F85" s="84">
        <f t="shared" si="95"/>
        <v>0</v>
      </c>
      <c r="G85" s="84">
        <f t="shared" si="96"/>
        <v>0</v>
      </c>
      <c r="H85" s="84">
        <f t="shared" si="97"/>
        <v>1.1206990715456036</v>
      </c>
      <c r="I85" s="93"/>
      <c r="K85" s="93" t="s">
        <v>390</v>
      </c>
      <c r="L85"/>
      <c r="M85" s="4"/>
      <c r="N85" s="66">
        <f>'Invoke Adversary'!$P74</f>
        <v>0</v>
      </c>
      <c r="O85" s="92">
        <f t="shared" si="98"/>
        <v>0</v>
      </c>
      <c r="P85" s="86">
        <f>INDEX('UmfrageWerte berechnung'!$A:$AL, MATCH(L$3, 'UmfrageWerte berechnung'!$A:$A, 0), MATCH($K85, 'UmfrageWerte berechnung'!$1:$1, 0))</f>
        <v>1</v>
      </c>
      <c r="Q85" s="84">
        <f t="shared" si="99"/>
        <v>0</v>
      </c>
      <c r="R85" s="84">
        <f t="shared" si="100"/>
        <v>0</v>
      </c>
      <c r="S85" s="84">
        <f t="shared" si="101"/>
        <v>0.88307915758896149</v>
      </c>
      <c r="V85" s="4"/>
      <c r="W85" s="66">
        <f>'Invoke Adversary'!$P74</f>
        <v>0</v>
      </c>
      <c r="X85" s="92">
        <f t="shared" si="102"/>
        <v>0</v>
      </c>
      <c r="Y85" s="86">
        <f>INDEX('UmfrageWerte berechnung'!$A:$AL, MATCH(U$3, 'UmfrageWerte berechnung'!$A:$A, 0), MATCH($K85, 'UmfrageWerte berechnung'!$1:$1, 0))</f>
        <v>1.1666666666666667</v>
      </c>
      <c r="Z85" s="84">
        <f t="shared" si="103"/>
        <v>0</v>
      </c>
      <c r="AA85" s="84">
        <f t="shared" si="104"/>
        <v>0</v>
      </c>
      <c r="AB85" s="84">
        <f t="shared" si="105"/>
        <v>1.0056710775047266</v>
      </c>
      <c r="AE85" s="4"/>
      <c r="AF85" s="66">
        <f>'Invoke Adversary'!$P74</f>
        <v>0</v>
      </c>
      <c r="AG85" s="92">
        <f t="shared" si="106"/>
        <v>0</v>
      </c>
      <c r="AH85" s="86">
        <f>INDEX('UmfrageWerte berechnung'!$A:$AL, MATCH(AD$3, 'UmfrageWerte berechnung'!$A:$A, 0), MATCH($K85, 'UmfrageWerte berechnung'!$1:$1, 0))</f>
        <v>0.875</v>
      </c>
      <c r="AI85" s="84">
        <f t="shared" si="107"/>
        <v>0</v>
      </c>
      <c r="AJ85" s="84">
        <f t="shared" si="108"/>
        <v>0</v>
      </c>
      <c r="AK85" s="84">
        <f t="shared" si="109"/>
        <v>0.73362445414847177</v>
      </c>
      <c r="AL85" s="66"/>
      <c r="AN85" s="4"/>
      <c r="AO85" s="66">
        <f>'Invoke Adversary'!$P74</f>
        <v>0</v>
      </c>
      <c r="AP85" s="92">
        <f t="shared" si="110"/>
        <v>0</v>
      </c>
      <c r="AQ85" s="86">
        <f>INDEX('UmfrageWerte berechnung'!$A:$AL, MATCH(AM$3, 'UmfrageWerte berechnung'!$A:$A, 0), MATCH($K85, 'UmfrageWerte berechnung'!$1:$1, 0))</f>
        <v>1.3125</v>
      </c>
      <c r="AR85" s="84">
        <f t="shared" si="111"/>
        <v>0</v>
      </c>
      <c r="AS85" s="84">
        <f t="shared" si="112"/>
        <v>0</v>
      </c>
      <c r="AT85" s="84">
        <f t="shared" si="113"/>
        <v>1.1207865168539326</v>
      </c>
    </row>
    <row r="86" spans="2:46">
      <c r="B86" s="12"/>
      <c r="C86" s="66">
        <f>'Invoke Adversary'!$P75</f>
        <v>0</v>
      </c>
      <c r="D86" s="92">
        <f t="shared" si="94"/>
        <v>0</v>
      </c>
      <c r="E86" s="86">
        <f>INDEX('UmfrageWerte berechnung'!$A:$AL, MATCH(A$3, 'UmfrageWerte berechnung'!$A:$A, 0), MATCH($K86, 'UmfrageWerte berechnung'!$1:$1, 0))</f>
        <v>1</v>
      </c>
      <c r="F86" s="84">
        <f t="shared" si="95"/>
        <v>0</v>
      </c>
      <c r="G86" s="84">
        <f t="shared" si="96"/>
        <v>0</v>
      </c>
      <c r="H86" s="84">
        <f t="shared" si="97"/>
        <v>0.83014746040415077</v>
      </c>
      <c r="I86" s="93"/>
      <c r="K86" s="93" t="s">
        <v>377</v>
      </c>
      <c r="L86"/>
      <c r="M86" s="12"/>
      <c r="N86" s="66">
        <f>'Invoke Adversary'!$P75</f>
        <v>0</v>
      </c>
      <c r="O86" s="92">
        <f t="shared" si="98"/>
        <v>0</v>
      </c>
      <c r="P86" s="86">
        <f>INDEX('UmfrageWerte berechnung'!$A:$AL, MATCH(L$3, 'UmfrageWerte berechnung'!$A:$A, 0), MATCH($K86, 'UmfrageWerte berechnung'!$1:$1, 0))</f>
        <v>0.875</v>
      </c>
      <c r="Q86" s="84">
        <f t="shared" si="99"/>
        <v>0</v>
      </c>
      <c r="R86" s="84">
        <f t="shared" si="100"/>
        <v>0</v>
      </c>
      <c r="S86" s="84">
        <f t="shared" si="101"/>
        <v>0.77269426289034138</v>
      </c>
      <c r="V86" s="12"/>
      <c r="W86" s="66">
        <f>'Invoke Adversary'!$P75</f>
        <v>0</v>
      </c>
      <c r="X86" s="92">
        <f t="shared" si="102"/>
        <v>0</v>
      </c>
      <c r="Y86" s="86">
        <f>INDEX('UmfrageWerte berechnung'!$A:$AL, MATCH(U$3, 'UmfrageWerte berechnung'!$A:$A, 0), MATCH($K86, 'UmfrageWerte berechnung'!$1:$1, 0))</f>
        <v>1.1666666666666667</v>
      </c>
      <c r="Z86" s="84">
        <f t="shared" si="103"/>
        <v>0</v>
      </c>
      <c r="AA86" s="84">
        <f t="shared" si="104"/>
        <v>0</v>
      </c>
      <c r="AB86" s="84">
        <f t="shared" si="105"/>
        <v>1.0056710775047266</v>
      </c>
      <c r="AE86" s="12"/>
      <c r="AF86" s="66">
        <f>'Invoke Adversary'!$P75</f>
        <v>0</v>
      </c>
      <c r="AG86" s="92">
        <f t="shared" si="106"/>
        <v>0</v>
      </c>
      <c r="AH86" s="86">
        <f>INDEX('UmfrageWerte berechnung'!$A:$AL, MATCH(AD$3, 'UmfrageWerte berechnung'!$A:$A, 0), MATCH($K86, 'UmfrageWerte berechnung'!$1:$1, 0))</f>
        <v>1.375</v>
      </c>
      <c r="AI86" s="84">
        <f t="shared" si="107"/>
        <v>0</v>
      </c>
      <c r="AJ86" s="84">
        <f t="shared" si="108"/>
        <v>0</v>
      </c>
      <c r="AK86" s="84">
        <f t="shared" si="109"/>
        <v>1.1528384279475985</v>
      </c>
      <c r="AL86" s="66"/>
      <c r="AN86" s="12"/>
      <c r="AO86" s="66">
        <f>'Invoke Adversary'!$P75</f>
        <v>0</v>
      </c>
      <c r="AP86" s="92">
        <f t="shared" si="110"/>
        <v>0</v>
      </c>
      <c r="AQ86" s="86">
        <f>INDEX('UmfrageWerte berechnung'!$A:$AL, MATCH(AM$3, 'UmfrageWerte berechnung'!$A:$A, 0), MATCH($K86, 'UmfrageWerte berechnung'!$1:$1, 0))</f>
        <v>1.125</v>
      </c>
      <c r="AR86" s="84">
        <f t="shared" si="111"/>
        <v>0</v>
      </c>
      <c r="AS86" s="84">
        <f t="shared" si="112"/>
        <v>0</v>
      </c>
      <c r="AT86" s="84">
        <f t="shared" si="113"/>
        <v>0.9606741573033708</v>
      </c>
    </row>
    <row r="87" spans="2:46">
      <c r="B87" s="12"/>
      <c r="C87" s="66">
        <f>'Invoke Adversary'!$P76</f>
        <v>0</v>
      </c>
      <c r="D87" s="92">
        <f t="shared" si="94"/>
        <v>0</v>
      </c>
      <c r="E87" s="86">
        <f>INDEX('UmfrageWerte berechnung'!$A:$AL, MATCH(A$3, 'UmfrageWerte berechnung'!$A:$A, 0), MATCH($K87, 'UmfrageWerte berechnung'!$1:$1, 0))</f>
        <v>1</v>
      </c>
      <c r="F87" s="84">
        <f t="shared" si="95"/>
        <v>0</v>
      </c>
      <c r="G87" s="84">
        <f t="shared" si="96"/>
        <v>0</v>
      </c>
      <c r="H87" s="84">
        <f t="shared" si="97"/>
        <v>0.83014746040415077</v>
      </c>
      <c r="I87" s="93"/>
      <c r="K87" s="93" t="s">
        <v>377</v>
      </c>
      <c r="L87"/>
      <c r="M87" s="12"/>
      <c r="N87" s="66">
        <f>'Invoke Adversary'!$P76</f>
        <v>0</v>
      </c>
      <c r="O87" s="92">
        <f t="shared" si="98"/>
        <v>0</v>
      </c>
      <c r="P87" s="86">
        <f>INDEX('UmfrageWerte berechnung'!$A:$AL, MATCH(L$3, 'UmfrageWerte berechnung'!$A:$A, 0), MATCH($K87, 'UmfrageWerte berechnung'!$1:$1, 0))</f>
        <v>0.875</v>
      </c>
      <c r="Q87" s="84">
        <f t="shared" si="99"/>
        <v>0</v>
      </c>
      <c r="R87" s="84">
        <f t="shared" si="100"/>
        <v>0</v>
      </c>
      <c r="S87" s="84">
        <f t="shared" si="101"/>
        <v>0.77269426289034138</v>
      </c>
      <c r="V87" s="12"/>
      <c r="W87" s="66">
        <f>'Invoke Adversary'!$P76</f>
        <v>0</v>
      </c>
      <c r="X87" s="92">
        <f t="shared" si="102"/>
        <v>0</v>
      </c>
      <c r="Y87" s="86">
        <f>INDEX('UmfrageWerte berechnung'!$A:$AL, MATCH(U$3, 'UmfrageWerte berechnung'!$A:$A, 0), MATCH($K87, 'UmfrageWerte berechnung'!$1:$1, 0))</f>
        <v>1.1666666666666667</v>
      </c>
      <c r="Z87" s="84">
        <f t="shared" si="103"/>
        <v>0</v>
      </c>
      <c r="AA87" s="84">
        <f t="shared" si="104"/>
        <v>0</v>
      </c>
      <c r="AB87" s="84">
        <f t="shared" si="105"/>
        <v>1.0056710775047266</v>
      </c>
      <c r="AE87" s="12"/>
      <c r="AF87" s="66">
        <f>'Invoke Adversary'!$P76</f>
        <v>0</v>
      </c>
      <c r="AG87" s="92">
        <f t="shared" si="106"/>
        <v>0</v>
      </c>
      <c r="AH87" s="86">
        <f>INDEX('UmfrageWerte berechnung'!$A:$AL, MATCH(AD$3, 'UmfrageWerte berechnung'!$A:$A, 0), MATCH($K87, 'UmfrageWerte berechnung'!$1:$1, 0))</f>
        <v>1.375</v>
      </c>
      <c r="AI87" s="84">
        <f t="shared" si="107"/>
        <v>0</v>
      </c>
      <c r="AJ87" s="84">
        <f t="shared" si="108"/>
        <v>0</v>
      </c>
      <c r="AK87" s="84">
        <f t="shared" si="109"/>
        <v>1.1528384279475985</v>
      </c>
      <c r="AL87" s="66"/>
      <c r="AN87" s="12"/>
      <c r="AO87" s="66">
        <f>'Invoke Adversary'!$P76</f>
        <v>0</v>
      </c>
      <c r="AP87" s="92">
        <f t="shared" si="110"/>
        <v>0</v>
      </c>
      <c r="AQ87" s="86">
        <f>INDEX('UmfrageWerte berechnung'!$A:$AL, MATCH(AM$3, 'UmfrageWerte berechnung'!$A:$A, 0), MATCH($K87, 'UmfrageWerte berechnung'!$1:$1, 0))</f>
        <v>1.125</v>
      </c>
      <c r="AR87" s="84">
        <f t="shared" si="111"/>
        <v>0</v>
      </c>
      <c r="AS87" s="84">
        <f t="shared" si="112"/>
        <v>0</v>
      </c>
      <c r="AT87" s="84">
        <f t="shared" si="113"/>
        <v>0.9606741573033708</v>
      </c>
    </row>
    <row r="88" spans="2:46">
      <c r="B88" s="12"/>
      <c r="C88" s="66">
        <f>'Invoke Adversary'!$P77</f>
        <v>0</v>
      </c>
      <c r="D88" s="92">
        <f t="shared" si="94"/>
        <v>0</v>
      </c>
      <c r="E88" s="86">
        <f>INDEX('UmfrageWerte berechnung'!$A:$AL, MATCH(A$3, 'UmfrageWerte berechnung'!$A:$A, 0), MATCH($K88, 'UmfrageWerte berechnung'!$1:$1, 0))</f>
        <v>1</v>
      </c>
      <c r="F88" s="84">
        <f t="shared" si="95"/>
        <v>0</v>
      </c>
      <c r="G88" s="84">
        <f t="shared" si="96"/>
        <v>0</v>
      </c>
      <c r="H88" s="84">
        <f t="shared" si="97"/>
        <v>0.83014746040415077</v>
      </c>
      <c r="I88" s="93"/>
      <c r="K88" s="93" t="s">
        <v>377</v>
      </c>
      <c r="L88"/>
      <c r="M88" s="12"/>
      <c r="N88" s="66">
        <f>'Invoke Adversary'!$P77</f>
        <v>0</v>
      </c>
      <c r="O88" s="92">
        <f t="shared" si="98"/>
        <v>0</v>
      </c>
      <c r="P88" s="86">
        <f>INDEX('UmfrageWerte berechnung'!$A:$AL, MATCH(L$3, 'UmfrageWerte berechnung'!$A:$A, 0), MATCH($K88, 'UmfrageWerte berechnung'!$1:$1, 0))</f>
        <v>0.875</v>
      </c>
      <c r="Q88" s="84">
        <f t="shared" si="99"/>
        <v>0</v>
      </c>
      <c r="R88" s="84">
        <f t="shared" si="100"/>
        <v>0</v>
      </c>
      <c r="S88" s="84">
        <f t="shared" si="101"/>
        <v>0.77269426289034138</v>
      </c>
      <c r="V88" s="12"/>
      <c r="W88" s="66">
        <f>'Invoke Adversary'!$P77</f>
        <v>0</v>
      </c>
      <c r="X88" s="92">
        <f t="shared" si="102"/>
        <v>0</v>
      </c>
      <c r="Y88" s="86">
        <f>INDEX('UmfrageWerte berechnung'!$A:$AL, MATCH(U$3, 'UmfrageWerte berechnung'!$A:$A, 0), MATCH($K88, 'UmfrageWerte berechnung'!$1:$1, 0))</f>
        <v>1.1666666666666667</v>
      </c>
      <c r="Z88" s="84">
        <f t="shared" si="103"/>
        <v>0</v>
      </c>
      <c r="AA88" s="84">
        <f t="shared" si="104"/>
        <v>0</v>
      </c>
      <c r="AB88" s="84">
        <f t="shared" si="105"/>
        <v>1.0056710775047266</v>
      </c>
      <c r="AE88" s="12"/>
      <c r="AF88" s="66">
        <f>'Invoke Adversary'!$P77</f>
        <v>0</v>
      </c>
      <c r="AG88" s="92">
        <f t="shared" si="106"/>
        <v>0</v>
      </c>
      <c r="AH88" s="86">
        <f>INDEX('UmfrageWerte berechnung'!$A:$AL, MATCH(AD$3, 'UmfrageWerte berechnung'!$A:$A, 0), MATCH($K88, 'UmfrageWerte berechnung'!$1:$1, 0))</f>
        <v>1.375</v>
      </c>
      <c r="AI88" s="84">
        <f t="shared" si="107"/>
        <v>0</v>
      </c>
      <c r="AJ88" s="84">
        <f t="shared" si="108"/>
        <v>0</v>
      </c>
      <c r="AK88" s="84">
        <f t="shared" si="109"/>
        <v>1.1528384279475985</v>
      </c>
      <c r="AL88" s="66"/>
      <c r="AN88" s="12"/>
      <c r="AO88" s="66">
        <f>'Invoke Adversary'!$P77</f>
        <v>0</v>
      </c>
      <c r="AP88" s="92">
        <f t="shared" si="110"/>
        <v>0</v>
      </c>
      <c r="AQ88" s="86">
        <f>INDEX('UmfrageWerte berechnung'!$A:$AL, MATCH(AM$3, 'UmfrageWerte berechnung'!$A:$A, 0), MATCH($K88, 'UmfrageWerte berechnung'!$1:$1, 0))</f>
        <v>1.125</v>
      </c>
      <c r="AR88" s="84">
        <f t="shared" si="111"/>
        <v>0</v>
      </c>
      <c r="AS88" s="84">
        <f t="shared" si="112"/>
        <v>0</v>
      </c>
      <c r="AT88" s="84">
        <f t="shared" si="113"/>
        <v>0.9606741573033708</v>
      </c>
    </row>
    <row r="89" spans="2:46">
      <c r="B89" s="6"/>
      <c r="C89" s="66">
        <f>'Invoke Adversary'!$P78</f>
        <v>0</v>
      </c>
      <c r="D89" s="92">
        <f t="shared" si="94"/>
        <v>0</v>
      </c>
      <c r="E89" s="86">
        <f>INDEX('UmfrageWerte berechnung'!$A:$AL, MATCH(A$3, 'UmfrageWerte berechnung'!$A:$A, 0), MATCH($K89, 'UmfrageWerte berechnung'!$1:$1, 0))</f>
        <v>1.4</v>
      </c>
      <c r="F89" s="84">
        <f t="shared" si="95"/>
        <v>0</v>
      </c>
      <c r="G89" s="84">
        <f t="shared" si="96"/>
        <v>0</v>
      </c>
      <c r="H89" s="84">
        <f t="shared" si="97"/>
        <v>1.1622064445658109</v>
      </c>
      <c r="I89" s="93"/>
      <c r="K89" s="93" t="s">
        <v>391</v>
      </c>
      <c r="L89"/>
      <c r="M89" s="6"/>
      <c r="N89" s="66">
        <f>'Invoke Adversary'!$P78</f>
        <v>0</v>
      </c>
      <c r="O89" s="92">
        <f t="shared" si="98"/>
        <v>0</v>
      </c>
      <c r="P89" s="86">
        <f>INDEX('UmfrageWerte berechnung'!$A:$AL, MATCH(L$3, 'UmfrageWerte berechnung'!$A:$A, 0), MATCH($K89, 'UmfrageWerte berechnung'!$1:$1, 0))</f>
        <v>1.125</v>
      </c>
      <c r="Q89" s="84">
        <f t="shared" si="99"/>
        <v>0</v>
      </c>
      <c r="R89" s="84">
        <f t="shared" si="100"/>
        <v>0</v>
      </c>
      <c r="S89" s="84">
        <f t="shared" si="101"/>
        <v>0.99346405228758172</v>
      </c>
      <c r="V89" s="6"/>
      <c r="W89" s="66">
        <f>'Invoke Adversary'!$P78</f>
        <v>0</v>
      </c>
      <c r="X89" s="92">
        <f t="shared" si="102"/>
        <v>0</v>
      </c>
      <c r="Y89" s="86">
        <f>INDEX('UmfrageWerte berechnung'!$A:$AL, MATCH(U$3, 'UmfrageWerte berechnung'!$A:$A, 0), MATCH($K89, 'UmfrageWerte berechnung'!$1:$1, 0))</f>
        <v>1.3333333333333333</v>
      </c>
      <c r="Z89" s="84">
        <f t="shared" si="103"/>
        <v>0</v>
      </c>
      <c r="AA89" s="84">
        <f t="shared" si="104"/>
        <v>0</v>
      </c>
      <c r="AB89" s="84">
        <f t="shared" si="105"/>
        <v>1.1493383742911161</v>
      </c>
      <c r="AE89" s="6"/>
      <c r="AF89" s="66">
        <f>'Invoke Adversary'!$P78</f>
        <v>0</v>
      </c>
      <c r="AG89" s="92">
        <f t="shared" si="106"/>
        <v>0</v>
      </c>
      <c r="AH89" s="86">
        <f>INDEX('UmfrageWerte berechnung'!$A:$AL, MATCH(AD$3, 'UmfrageWerte berechnung'!$A:$A, 0), MATCH($K89, 'UmfrageWerte berechnung'!$1:$1, 0))</f>
        <v>1.5</v>
      </c>
      <c r="AI89" s="84">
        <f t="shared" si="107"/>
        <v>0</v>
      </c>
      <c r="AJ89" s="84">
        <f t="shared" si="108"/>
        <v>0</v>
      </c>
      <c r="AK89" s="84">
        <f t="shared" si="109"/>
        <v>1.2576419213973802</v>
      </c>
      <c r="AL89" s="66"/>
      <c r="AN89" s="6"/>
      <c r="AO89" s="66">
        <f>'Invoke Adversary'!$P78</f>
        <v>0</v>
      </c>
      <c r="AP89" s="92">
        <f t="shared" si="110"/>
        <v>0</v>
      </c>
      <c r="AQ89" s="86">
        <f>INDEX('UmfrageWerte berechnung'!$A:$AL, MATCH(AM$3, 'UmfrageWerte berechnung'!$A:$A, 0), MATCH($K89, 'UmfrageWerte berechnung'!$1:$1, 0))</f>
        <v>1.3125</v>
      </c>
      <c r="AR89" s="84">
        <f t="shared" si="111"/>
        <v>0</v>
      </c>
      <c r="AS89" s="84">
        <f t="shared" si="112"/>
        <v>0</v>
      </c>
      <c r="AT89" s="84">
        <f t="shared" si="113"/>
        <v>1.1207865168539326</v>
      </c>
    </row>
    <row r="90" spans="2:46">
      <c r="B90" s="6"/>
      <c r="C90" s="66">
        <f>'Invoke Adversary'!$P79</f>
        <v>0</v>
      </c>
      <c r="D90" s="92">
        <f t="shared" si="94"/>
        <v>0</v>
      </c>
      <c r="E90" s="86">
        <f>INDEX('UmfrageWerte berechnung'!$A:$AL, MATCH(A$3, 'UmfrageWerte berechnung'!$A:$A, 0), MATCH($K90, 'UmfrageWerte berechnung'!$1:$1, 0))</f>
        <v>1.4</v>
      </c>
      <c r="F90" s="84">
        <f t="shared" si="95"/>
        <v>0</v>
      </c>
      <c r="G90" s="84">
        <f t="shared" si="96"/>
        <v>0</v>
      </c>
      <c r="H90" s="84">
        <f t="shared" si="97"/>
        <v>1.1622064445658109</v>
      </c>
      <c r="I90" s="93"/>
      <c r="K90" s="93" t="s">
        <v>391</v>
      </c>
      <c r="L90"/>
      <c r="M90" s="6"/>
      <c r="N90" s="66">
        <f>'Invoke Adversary'!$P79</f>
        <v>0</v>
      </c>
      <c r="O90" s="92">
        <f t="shared" si="98"/>
        <v>0</v>
      </c>
      <c r="P90" s="86">
        <f>INDEX('UmfrageWerte berechnung'!$A:$AL, MATCH(L$3, 'UmfrageWerte berechnung'!$A:$A, 0), MATCH($K90, 'UmfrageWerte berechnung'!$1:$1, 0))</f>
        <v>1.125</v>
      </c>
      <c r="Q90" s="84">
        <f t="shared" si="99"/>
        <v>0</v>
      </c>
      <c r="R90" s="84">
        <f t="shared" si="100"/>
        <v>0</v>
      </c>
      <c r="S90" s="84">
        <f t="shared" si="101"/>
        <v>0.99346405228758172</v>
      </c>
      <c r="V90" s="6"/>
      <c r="W90" s="66">
        <f>'Invoke Adversary'!$P79</f>
        <v>0</v>
      </c>
      <c r="X90" s="92">
        <f t="shared" si="102"/>
        <v>0</v>
      </c>
      <c r="Y90" s="86">
        <f>INDEX('UmfrageWerte berechnung'!$A:$AL, MATCH(U$3, 'UmfrageWerte berechnung'!$A:$A, 0), MATCH($K90, 'UmfrageWerte berechnung'!$1:$1, 0))</f>
        <v>1.3333333333333333</v>
      </c>
      <c r="Z90" s="84">
        <f t="shared" si="103"/>
        <v>0</v>
      </c>
      <c r="AA90" s="84">
        <f t="shared" si="104"/>
        <v>0</v>
      </c>
      <c r="AB90" s="84">
        <f t="shared" si="105"/>
        <v>1.1493383742911161</v>
      </c>
      <c r="AE90" s="6"/>
      <c r="AF90" s="66">
        <f>'Invoke Adversary'!$P79</f>
        <v>0</v>
      </c>
      <c r="AG90" s="92">
        <f t="shared" si="106"/>
        <v>0</v>
      </c>
      <c r="AH90" s="86">
        <f>INDEX('UmfrageWerte berechnung'!$A:$AL, MATCH(AD$3, 'UmfrageWerte berechnung'!$A:$A, 0), MATCH($K90, 'UmfrageWerte berechnung'!$1:$1, 0))</f>
        <v>1.5</v>
      </c>
      <c r="AI90" s="84">
        <f t="shared" si="107"/>
        <v>0</v>
      </c>
      <c r="AJ90" s="84">
        <f t="shared" si="108"/>
        <v>0</v>
      </c>
      <c r="AK90" s="84">
        <f t="shared" si="109"/>
        <v>1.2576419213973802</v>
      </c>
      <c r="AL90" s="66"/>
      <c r="AN90" s="6"/>
      <c r="AO90" s="66">
        <f>'Invoke Adversary'!$P79</f>
        <v>0</v>
      </c>
      <c r="AP90" s="92">
        <f t="shared" si="110"/>
        <v>0</v>
      </c>
      <c r="AQ90" s="86">
        <f>INDEX('UmfrageWerte berechnung'!$A:$AL, MATCH(AM$3, 'UmfrageWerte berechnung'!$A:$A, 0), MATCH($K90, 'UmfrageWerte berechnung'!$1:$1, 0))</f>
        <v>1.3125</v>
      </c>
      <c r="AR90" s="84">
        <f t="shared" si="111"/>
        <v>0</v>
      </c>
      <c r="AS90" s="84">
        <f t="shared" si="112"/>
        <v>0</v>
      </c>
      <c r="AT90" s="84">
        <f t="shared" si="113"/>
        <v>1.1207865168539326</v>
      </c>
    </row>
    <row r="91" spans="2:46">
      <c r="B91" s="6"/>
      <c r="C91" s="66">
        <f>'Invoke Adversary'!$P80</f>
        <v>0</v>
      </c>
      <c r="D91" s="92">
        <f t="shared" si="94"/>
        <v>0</v>
      </c>
      <c r="E91" s="86">
        <f>INDEX('UmfrageWerte berechnung'!$A:$AL, MATCH(A$3, 'UmfrageWerte berechnung'!$A:$A, 0), MATCH($K91, 'UmfrageWerte berechnung'!$1:$1, 0))</f>
        <v>1.4</v>
      </c>
      <c r="F91" s="84">
        <f t="shared" si="95"/>
        <v>0</v>
      </c>
      <c r="G91" s="84">
        <f t="shared" si="96"/>
        <v>0</v>
      </c>
      <c r="H91" s="84">
        <f t="shared" si="97"/>
        <v>1.1622064445658109</v>
      </c>
      <c r="I91" s="93"/>
      <c r="K91" s="93" t="s">
        <v>391</v>
      </c>
      <c r="L91"/>
      <c r="M91" s="6"/>
      <c r="N91" s="66">
        <f>'Invoke Adversary'!$P80</f>
        <v>0</v>
      </c>
      <c r="O91" s="92">
        <f t="shared" si="98"/>
        <v>0</v>
      </c>
      <c r="P91" s="86">
        <f>INDEX('UmfrageWerte berechnung'!$A:$AL, MATCH(L$3, 'UmfrageWerte berechnung'!$A:$A, 0), MATCH($K91, 'UmfrageWerte berechnung'!$1:$1, 0))</f>
        <v>1.125</v>
      </c>
      <c r="Q91" s="84">
        <f t="shared" si="99"/>
        <v>0</v>
      </c>
      <c r="R91" s="84">
        <f t="shared" si="100"/>
        <v>0</v>
      </c>
      <c r="S91" s="84">
        <f t="shared" si="101"/>
        <v>0.99346405228758172</v>
      </c>
      <c r="V91" s="6"/>
      <c r="W91" s="66">
        <f>'Invoke Adversary'!$P80</f>
        <v>0</v>
      </c>
      <c r="X91" s="92">
        <f t="shared" si="102"/>
        <v>0</v>
      </c>
      <c r="Y91" s="86">
        <f>INDEX('UmfrageWerte berechnung'!$A:$AL, MATCH(U$3, 'UmfrageWerte berechnung'!$A:$A, 0), MATCH($K91, 'UmfrageWerte berechnung'!$1:$1, 0))</f>
        <v>1.3333333333333333</v>
      </c>
      <c r="Z91" s="84">
        <f t="shared" si="103"/>
        <v>0</v>
      </c>
      <c r="AA91" s="84">
        <f t="shared" si="104"/>
        <v>0</v>
      </c>
      <c r="AB91" s="84">
        <f t="shared" si="105"/>
        <v>1.1493383742911161</v>
      </c>
      <c r="AE91" s="6"/>
      <c r="AF91" s="66">
        <f>'Invoke Adversary'!$P80</f>
        <v>0</v>
      </c>
      <c r="AG91" s="92">
        <f t="shared" si="106"/>
        <v>0</v>
      </c>
      <c r="AH91" s="86">
        <f>INDEX('UmfrageWerte berechnung'!$A:$AL, MATCH(AD$3, 'UmfrageWerte berechnung'!$A:$A, 0), MATCH($K91, 'UmfrageWerte berechnung'!$1:$1, 0))</f>
        <v>1.5</v>
      </c>
      <c r="AI91" s="84">
        <f t="shared" si="107"/>
        <v>0</v>
      </c>
      <c r="AJ91" s="84">
        <f t="shared" si="108"/>
        <v>0</v>
      </c>
      <c r="AK91" s="84">
        <f t="shared" si="109"/>
        <v>1.2576419213973802</v>
      </c>
      <c r="AL91" s="66"/>
      <c r="AN91" s="6"/>
      <c r="AO91" s="66">
        <f>'Invoke Adversary'!$P80</f>
        <v>0</v>
      </c>
      <c r="AP91" s="92">
        <f t="shared" si="110"/>
        <v>0</v>
      </c>
      <c r="AQ91" s="86">
        <f>INDEX('UmfrageWerte berechnung'!$A:$AL, MATCH(AM$3, 'UmfrageWerte berechnung'!$A:$A, 0), MATCH($K91, 'UmfrageWerte berechnung'!$1:$1, 0))</f>
        <v>1.3125</v>
      </c>
      <c r="AR91" s="84">
        <f t="shared" si="111"/>
        <v>0</v>
      </c>
      <c r="AS91" s="84">
        <f t="shared" si="112"/>
        <v>0</v>
      </c>
      <c r="AT91" s="84">
        <f t="shared" si="113"/>
        <v>1.1207865168539326</v>
      </c>
    </row>
    <row r="92" spans="2:46">
      <c r="B92" s="21"/>
      <c r="C92" s="66">
        <f>'Invoke Adversary'!$P81</f>
        <v>0</v>
      </c>
      <c r="D92" s="92">
        <f t="shared" si="94"/>
        <v>0</v>
      </c>
      <c r="E92" s="86">
        <f>INDEX('UmfrageWerte berechnung'!$A:$AL, MATCH(A$3, 'UmfrageWerte berechnung'!$A:$A, 0), MATCH($K92, 'UmfrageWerte berechnung'!$1:$1, 0))</f>
        <v>1.35</v>
      </c>
      <c r="F92" s="84">
        <f t="shared" si="95"/>
        <v>0</v>
      </c>
      <c r="G92" s="84">
        <f t="shared" si="96"/>
        <v>0</v>
      </c>
      <c r="H92" s="84">
        <f t="shared" si="97"/>
        <v>1.1206990715456036</v>
      </c>
      <c r="I92" s="93"/>
      <c r="K92" s="93" t="s">
        <v>379</v>
      </c>
      <c r="L92"/>
      <c r="M92" s="21"/>
      <c r="N92" s="66">
        <f>'Invoke Adversary'!$P81</f>
        <v>0</v>
      </c>
      <c r="O92" s="92">
        <f t="shared" si="98"/>
        <v>0</v>
      </c>
      <c r="P92" s="86">
        <f>INDEX('UmfrageWerte berechnung'!$A:$AL, MATCH(L$3, 'UmfrageWerte berechnung'!$A:$A, 0), MATCH($K92, 'UmfrageWerte berechnung'!$1:$1, 0))</f>
        <v>1.375</v>
      </c>
      <c r="Q92" s="84">
        <f t="shared" si="99"/>
        <v>0</v>
      </c>
      <c r="R92" s="84">
        <f t="shared" si="100"/>
        <v>0</v>
      </c>
      <c r="S92" s="84">
        <f t="shared" si="101"/>
        <v>1.2142338416848222</v>
      </c>
      <c r="V92" s="21"/>
      <c r="W92" s="66">
        <f>'Invoke Adversary'!$P81</f>
        <v>0</v>
      </c>
      <c r="X92" s="92">
        <f t="shared" si="102"/>
        <v>0</v>
      </c>
      <c r="Y92" s="86">
        <f>INDEX('UmfrageWerte berechnung'!$A:$AL, MATCH(U$3, 'UmfrageWerte berechnung'!$A:$A, 0), MATCH($K92, 'UmfrageWerte berechnung'!$1:$1, 0))</f>
        <v>1.3333333333333333</v>
      </c>
      <c r="Z92" s="84">
        <f t="shared" si="103"/>
        <v>0</v>
      </c>
      <c r="AA92" s="84">
        <f t="shared" si="104"/>
        <v>0</v>
      </c>
      <c r="AB92" s="84">
        <f t="shared" si="105"/>
        <v>1.1493383742911161</v>
      </c>
      <c r="AE92" s="21"/>
      <c r="AF92" s="66">
        <f>'Invoke Adversary'!$P81</f>
        <v>0</v>
      </c>
      <c r="AG92" s="92">
        <f t="shared" si="106"/>
        <v>0</v>
      </c>
      <c r="AH92" s="86">
        <f>INDEX('UmfrageWerte berechnung'!$A:$AL, MATCH(AD$3, 'UmfrageWerte berechnung'!$A:$A, 0), MATCH($K92, 'UmfrageWerte berechnung'!$1:$1, 0))</f>
        <v>1.3333333333333333</v>
      </c>
      <c r="AI92" s="84">
        <f t="shared" si="107"/>
        <v>0</v>
      </c>
      <c r="AJ92" s="84">
        <f t="shared" si="108"/>
        <v>0</v>
      </c>
      <c r="AK92" s="84">
        <f t="shared" si="109"/>
        <v>1.1179039301310045</v>
      </c>
      <c r="AL92" s="66"/>
      <c r="AN92" s="21"/>
      <c r="AO92" s="66">
        <f>'Invoke Adversary'!$P81</f>
        <v>0</v>
      </c>
      <c r="AP92" s="92">
        <f t="shared" si="110"/>
        <v>0</v>
      </c>
      <c r="AQ92" s="86">
        <f>INDEX('UmfrageWerte berechnung'!$A:$AL, MATCH(AM$3, 'UmfrageWerte berechnung'!$A:$A, 0), MATCH($K92, 'UmfrageWerte berechnung'!$1:$1, 0))</f>
        <v>1.4375</v>
      </c>
      <c r="AR92" s="84">
        <f t="shared" si="111"/>
        <v>0</v>
      </c>
      <c r="AS92" s="84">
        <f t="shared" si="112"/>
        <v>0</v>
      </c>
      <c r="AT92" s="84">
        <f t="shared" si="113"/>
        <v>1.2275280898876404</v>
      </c>
    </row>
    <row r="93" spans="2:46">
      <c r="B93" s="21"/>
      <c r="C93" s="66">
        <f>'Invoke Adversary'!$P82</f>
        <v>0</v>
      </c>
      <c r="D93" s="92">
        <f t="shared" si="94"/>
        <v>0</v>
      </c>
      <c r="E93" s="86">
        <f>INDEX('UmfrageWerte berechnung'!$A:$AL, MATCH(A$3, 'UmfrageWerte berechnung'!$A:$A, 0), MATCH($K93, 'UmfrageWerte berechnung'!$1:$1, 0))</f>
        <v>1.35</v>
      </c>
      <c r="F93" s="84">
        <f t="shared" si="95"/>
        <v>0</v>
      </c>
      <c r="G93" s="84">
        <f t="shared" si="96"/>
        <v>0</v>
      </c>
      <c r="H93" s="84">
        <f t="shared" si="97"/>
        <v>1.1206990715456036</v>
      </c>
      <c r="I93" s="93"/>
      <c r="K93" s="93" t="s">
        <v>379</v>
      </c>
      <c r="L93"/>
      <c r="M93" s="21"/>
      <c r="N93" s="66">
        <f>'Invoke Adversary'!$P82</f>
        <v>0</v>
      </c>
      <c r="O93" s="92">
        <f t="shared" si="98"/>
        <v>0</v>
      </c>
      <c r="P93" s="86">
        <f>INDEX('UmfrageWerte berechnung'!$A:$AL, MATCH(L$3, 'UmfrageWerte berechnung'!$A:$A, 0), MATCH($K93, 'UmfrageWerte berechnung'!$1:$1, 0))</f>
        <v>1.375</v>
      </c>
      <c r="Q93" s="84">
        <f t="shared" si="99"/>
        <v>0</v>
      </c>
      <c r="R93" s="84">
        <f t="shared" si="100"/>
        <v>0</v>
      </c>
      <c r="S93" s="84">
        <f t="shared" si="101"/>
        <v>1.2142338416848222</v>
      </c>
      <c r="V93" s="21"/>
      <c r="W93" s="66">
        <f>'Invoke Adversary'!$P82</f>
        <v>0</v>
      </c>
      <c r="X93" s="92">
        <f t="shared" si="102"/>
        <v>0</v>
      </c>
      <c r="Y93" s="86">
        <f>INDEX('UmfrageWerte berechnung'!$A:$AL, MATCH(U$3, 'UmfrageWerte berechnung'!$A:$A, 0), MATCH($K93, 'UmfrageWerte berechnung'!$1:$1, 0))</f>
        <v>1.3333333333333333</v>
      </c>
      <c r="Z93" s="84">
        <f t="shared" si="103"/>
        <v>0</v>
      </c>
      <c r="AA93" s="84">
        <f t="shared" si="104"/>
        <v>0</v>
      </c>
      <c r="AB93" s="84">
        <f t="shared" si="105"/>
        <v>1.1493383742911161</v>
      </c>
      <c r="AE93" s="21"/>
      <c r="AF93" s="66">
        <f>'Invoke Adversary'!$P82</f>
        <v>0</v>
      </c>
      <c r="AG93" s="92">
        <f t="shared" si="106"/>
        <v>0</v>
      </c>
      <c r="AH93" s="86">
        <f>INDEX('UmfrageWerte berechnung'!$A:$AL, MATCH(AD$3, 'UmfrageWerte berechnung'!$A:$A, 0), MATCH($K93, 'UmfrageWerte berechnung'!$1:$1, 0))</f>
        <v>1.3333333333333333</v>
      </c>
      <c r="AI93" s="84">
        <f t="shared" si="107"/>
        <v>0</v>
      </c>
      <c r="AJ93" s="84">
        <f t="shared" si="108"/>
        <v>0</v>
      </c>
      <c r="AK93" s="84">
        <f t="shared" si="109"/>
        <v>1.1179039301310045</v>
      </c>
      <c r="AL93" s="66"/>
      <c r="AN93" s="21"/>
      <c r="AO93" s="66">
        <f>'Invoke Adversary'!$P82</f>
        <v>0</v>
      </c>
      <c r="AP93" s="92">
        <f t="shared" si="110"/>
        <v>0</v>
      </c>
      <c r="AQ93" s="86">
        <f>INDEX('UmfrageWerte berechnung'!$A:$AL, MATCH(AM$3, 'UmfrageWerte berechnung'!$A:$A, 0), MATCH($K93, 'UmfrageWerte berechnung'!$1:$1, 0))</f>
        <v>1.4375</v>
      </c>
      <c r="AR93" s="84">
        <f t="shared" si="111"/>
        <v>0</v>
      </c>
      <c r="AS93" s="84">
        <f t="shared" si="112"/>
        <v>0</v>
      </c>
      <c r="AT93" s="84">
        <f t="shared" si="113"/>
        <v>1.2275280898876404</v>
      </c>
    </row>
    <row r="94" spans="2:46">
      <c r="B94" s="21"/>
      <c r="C94" s="66">
        <f>'Invoke Adversary'!$P83</f>
        <v>0</v>
      </c>
      <c r="D94" s="92">
        <f t="shared" si="94"/>
        <v>0</v>
      </c>
      <c r="E94" s="86">
        <f>INDEX('UmfrageWerte berechnung'!$A:$AL, MATCH(A$3, 'UmfrageWerte berechnung'!$A:$A, 0), MATCH($K94, 'UmfrageWerte berechnung'!$1:$1, 0))</f>
        <v>1.35</v>
      </c>
      <c r="F94" s="84">
        <f t="shared" si="95"/>
        <v>0</v>
      </c>
      <c r="G94" s="84">
        <f t="shared" si="96"/>
        <v>0</v>
      </c>
      <c r="H94" s="84">
        <f t="shared" si="97"/>
        <v>1.1206990715456036</v>
      </c>
      <c r="I94" s="93"/>
      <c r="K94" s="93" t="s">
        <v>379</v>
      </c>
      <c r="L94"/>
      <c r="M94" s="21"/>
      <c r="N94" s="66">
        <f>'Invoke Adversary'!$P83</f>
        <v>0</v>
      </c>
      <c r="O94" s="92">
        <f t="shared" si="98"/>
        <v>0</v>
      </c>
      <c r="P94" s="86">
        <f>INDEX('UmfrageWerte berechnung'!$A:$AL, MATCH(L$3, 'UmfrageWerte berechnung'!$A:$A, 0), MATCH($K94, 'UmfrageWerte berechnung'!$1:$1, 0))</f>
        <v>1.375</v>
      </c>
      <c r="Q94" s="84">
        <f t="shared" si="99"/>
        <v>0</v>
      </c>
      <c r="R94" s="84">
        <f t="shared" si="100"/>
        <v>0</v>
      </c>
      <c r="S94" s="84">
        <f t="shared" si="101"/>
        <v>1.2142338416848222</v>
      </c>
      <c r="V94" s="21"/>
      <c r="W94" s="66">
        <f>'Invoke Adversary'!$P83</f>
        <v>0</v>
      </c>
      <c r="X94" s="92">
        <f t="shared" si="102"/>
        <v>0</v>
      </c>
      <c r="Y94" s="86">
        <f>INDEX('UmfrageWerte berechnung'!$A:$AL, MATCH(U$3, 'UmfrageWerte berechnung'!$A:$A, 0), MATCH($K94, 'UmfrageWerte berechnung'!$1:$1, 0))</f>
        <v>1.3333333333333333</v>
      </c>
      <c r="Z94" s="84">
        <f t="shared" si="103"/>
        <v>0</v>
      </c>
      <c r="AA94" s="84">
        <f t="shared" si="104"/>
        <v>0</v>
      </c>
      <c r="AB94" s="84">
        <f t="shared" si="105"/>
        <v>1.1493383742911161</v>
      </c>
      <c r="AE94" s="21"/>
      <c r="AF94" s="66">
        <f>'Invoke Adversary'!$P83</f>
        <v>0</v>
      </c>
      <c r="AG94" s="92">
        <f t="shared" si="106"/>
        <v>0</v>
      </c>
      <c r="AH94" s="86">
        <f>INDEX('UmfrageWerte berechnung'!$A:$AL, MATCH(AD$3, 'UmfrageWerte berechnung'!$A:$A, 0), MATCH($K94, 'UmfrageWerte berechnung'!$1:$1, 0))</f>
        <v>1.3333333333333333</v>
      </c>
      <c r="AI94" s="84">
        <f t="shared" si="107"/>
        <v>0</v>
      </c>
      <c r="AJ94" s="84">
        <f t="shared" si="108"/>
        <v>0</v>
      </c>
      <c r="AK94" s="84">
        <f t="shared" si="109"/>
        <v>1.1179039301310045</v>
      </c>
      <c r="AL94" s="66"/>
      <c r="AN94" s="21"/>
      <c r="AO94" s="66">
        <f>'Invoke Adversary'!$P83</f>
        <v>0</v>
      </c>
      <c r="AP94" s="92">
        <f t="shared" si="110"/>
        <v>0</v>
      </c>
      <c r="AQ94" s="86">
        <f>INDEX('UmfrageWerte berechnung'!$A:$AL, MATCH(AM$3, 'UmfrageWerte berechnung'!$A:$A, 0), MATCH($K94, 'UmfrageWerte berechnung'!$1:$1, 0))</f>
        <v>1.4375</v>
      </c>
      <c r="AR94" s="84">
        <f t="shared" si="111"/>
        <v>0</v>
      </c>
      <c r="AS94" s="84">
        <f t="shared" si="112"/>
        <v>0</v>
      </c>
      <c r="AT94" s="84">
        <f t="shared" si="113"/>
        <v>1.2275280898876404</v>
      </c>
    </row>
    <row r="95" spans="2:46">
      <c r="B95" s="22"/>
      <c r="C95" s="66">
        <f>'Invoke Adversary'!$P84</f>
        <v>0</v>
      </c>
      <c r="D95" s="92">
        <f t="shared" si="94"/>
        <v>0</v>
      </c>
      <c r="E95" s="86">
        <f>INDEX('UmfrageWerte berechnung'!$A:$AL, MATCH(A$3, 'UmfrageWerte berechnung'!$A:$A, 0), MATCH($K95, 'UmfrageWerte berechnung'!$1:$1, 0))</f>
        <v>1.4</v>
      </c>
      <c r="F95" s="84">
        <f t="shared" si="95"/>
        <v>0</v>
      </c>
      <c r="G95" s="84">
        <f t="shared" si="96"/>
        <v>0</v>
      </c>
      <c r="H95" s="84">
        <f t="shared" si="97"/>
        <v>1.1622064445658109</v>
      </c>
      <c r="I95" s="93"/>
      <c r="K95" s="93" t="s">
        <v>380</v>
      </c>
      <c r="L95"/>
      <c r="M95" s="22"/>
      <c r="N95" s="66">
        <f>'Invoke Adversary'!$P84</f>
        <v>0</v>
      </c>
      <c r="O95" s="92">
        <f t="shared" si="98"/>
        <v>0</v>
      </c>
      <c r="P95" s="86">
        <f>INDEX('UmfrageWerte berechnung'!$A:$AL, MATCH(L$3, 'UmfrageWerte berechnung'!$A:$A, 0), MATCH($K95, 'UmfrageWerte berechnung'!$1:$1, 0))</f>
        <v>1.3125</v>
      </c>
      <c r="Q95" s="84">
        <f t="shared" si="99"/>
        <v>0</v>
      </c>
      <c r="R95" s="84">
        <f t="shared" si="100"/>
        <v>0</v>
      </c>
      <c r="S95" s="84">
        <f t="shared" si="101"/>
        <v>1.159041394335512</v>
      </c>
      <c r="V95" s="22"/>
      <c r="W95" s="66">
        <f>'Invoke Adversary'!$P84</f>
        <v>0</v>
      </c>
      <c r="X95" s="92">
        <f t="shared" si="102"/>
        <v>0</v>
      </c>
      <c r="Y95" s="86">
        <f>INDEX('UmfrageWerte berechnung'!$A:$AL, MATCH(U$3, 'UmfrageWerte berechnung'!$A:$A, 0), MATCH($K95, 'UmfrageWerte berechnung'!$1:$1, 0))</f>
        <v>1.25</v>
      </c>
      <c r="Z95" s="84">
        <f t="shared" si="103"/>
        <v>0</v>
      </c>
      <c r="AA95" s="84">
        <f t="shared" si="104"/>
        <v>0</v>
      </c>
      <c r="AB95" s="84">
        <f t="shared" si="105"/>
        <v>1.0775047258979213</v>
      </c>
      <c r="AE95" s="22"/>
      <c r="AF95" s="66">
        <f>'Invoke Adversary'!$P84</f>
        <v>0</v>
      </c>
      <c r="AG95" s="92">
        <f t="shared" si="106"/>
        <v>0</v>
      </c>
      <c r="AH95" s="86">
        <f>INDEX('UmfrageWerte berechnung'!$A:$AL, MATCH(AD$3, 'UmfrageWerte berechnung'!$A:$A, 0), MATCH($K95, 'UmfrageWerte berechnung'!$1:$1, 0))</f>
        <v>1.0833333333333333</v>
      </c>
      <c r="AI95" s="84">
        <f t="shared" si="107"/>
        <v>0</v>
      </c>
      <c r="AJ95" s="84">
        <f t="shared" si="108"/>
        <v>0</v>
      </c>
      <c r="AK95" s="84">
        <f t="shared" si="109"/>
        <v>0.90829694323144117</v>
      </c>
      <c r="AL95" s="66"/>
      <c r="AN95" s="22"/>
      <c r="AO95" s="66">
        <f>'Invoke Adversary'!$P84</f>
        <v>0</v>
      </c>
      <c r="AP95" s="92">
        <f t="shared" si="110"/>
        <v>0</v>
      </c>
      <c r="AQ95" s="86">
        <f>INDEX('UmfrageWerte berechnung'!$A:$AL, MATCH(AM$3, 'UmfrageWerte berechnung'!$A:$A, 0), MATCH($K95, 'UmfrageWerte berechnung'!$1:$1, 0))</f>
        <v>1.5</v>
      </c>
      <c r="AR95" s="84">
        <f t="shared" si="111"/>
        <v>0</v>
      </c>
      <c r="AS95" s="84">
        <f t="shared" si="112"/>
        <v>0</v>
      </c>
      <c r="AT95" s="84">
        <f t="shared" si="113"/>
        <v>1.2808988764044944</v>
      </c>
    </row>
    <row r="96" spans="2:46">
      <c r="B96" s="22"/>
      <c r="C96" s="66">
        <f>'Invoke Adversary'!$P85</f>
        <v>0</v>
      </c>
      <c r="D96" s="92">
        <f t="shared" si="94"/>
        <v>0</v>
      </c>
      <c r="E96" s="86">
        <f>INDEX('UmfrageWerte berechnung'!$A:$AL, MATCH(A$3, 'UmfrageWerte berechnung'!$A:$A, 0), MATCH($K96, 'UmfrageWerte berechnung'!$1:$1, 0))</f>
        <v>1.4</v>
      </c>
      <c r="F96" s="84">
        <f t="shared" si="95"/>
        <v>0</v>
      </c>
      <c r="G96" s="84">
        <f t="shared" si="96"/>
        <v>0</v>
      </c>
      <c r="H96" s="84">
        <f t="shared" si="97"/>
        <v>1.1622064445658109</v>
      </c>
      <c r="I96" s="93"/>
      <c r="K96" s="93" t="s">
        <v>380</v>
      </c>
      <c r="L96"/>
      <c r="M96" s="22"/>
      <c r="N96" s="66">
        <f>'Invoke Adversary'!$P85</f>
        <v>0</v>
      </c>
      <c r="O96" s="92">
        <f t="shared" si="98"/>
        <v>0</v>
      </c>
      <c r="P96" s="86">
        <f>INDEX('UmfrageWerte berechnung'!$A:$AL, MATCH(L$3, 'UmfrageWerte berechnung'!$A:$A, 0), MATCH($K96, 'UmfrageWerte berechnung'!$1:$1, 0))</f>
        <v>1.3125</v>
      </c>
      <c r="Q96" s="84">
        <f t="shared" si="99"/>
        <v>0</v>
      </c>
      <c r="R96" s="84">
        <f t="shared" si="100"/>
        <v>0</v>
      </c>
      <c r="S96" s="84">
        <f t="shared" si="101"/>
        <v>1.159041394335512</v>
      </c>
      <c r="V96" s="22"/>
      <c r="W96" s="66">
        <f>'Invoke Adversary'!$P85</f>
        <v>0</v>
      </c>
      <c r="X96" s="92">
        <f t="shared" si="102"/>
        <v>0</v>
      </c>
      <c r="Y96" s="86">
        <f>INDEX('UmfrageWerte berechnung'!$A:$AL, MATCH(U$3, 'UmfrageWerte berechnung'!$A:$A, 0), MATCH($K96, 'UmfrageWerte berechnung'!$1:$1, 0))</f>
        <v>1.25</v>
      </c>
      <c r="Z96" s="84">
        <f t="shared" si="103"/>
        <v>0</v>
      </c>
      <c r="AA96" s="84">
        <f t="shared" si="104"/>
        <v>0</v>
      </c>
      <c r="AB96" s="84">
        <f t="shared" si="105"/>
        <v>1.0775047258979213</v>
      </c>
      <c r="AE96" s="22"/>
      <c r="AF96" s="66">
        <f>'Invoke Adversary'!$P85</f>
        <v>0</v>
      </c>
      <c r="AG96" s="92">
        <f t="shared" si="106"/>
        <v>0</v>
      </c>
      <c r="AH96" s="86">
        <f>INDEX('UmfrageWerte berechnung'!$A:$AL, MATCH(AD$3, 'UmfrageWerte berechnung'!$A:$A, 0), MATCH($K96, 'UmfrageWerte berechnung'!$1:$1, 0))</f>
        <v>1.0833333333333333</v>
      </c>
      <c r="AI96" s="84">
        <f t="shared" si="107"/>
        <v>0</v>
      </c>
      <c r="AJ96" s="84">
        <f t="shared" si="108"/>
        <v>0</v>
      </c>
      <c r="AK96" s="84">
        <f t="shared" si="109"/>
        <v>0.90829694323144117</v>
      </c>
      <c r="AL96" s="66"/>
      <c r="AN96" s="22"/>
      <c r="AO96" s="66">
        <f>'Invoke Adversary'!$P85</f>
        <v>0</v>
      </c>
      <c r="AP96" s="92">
        <f t="shared" si="110"/>
        <v>0</v>
      </c>
      <c r="AQ96" s="86">
        <f>INDEX('UmfrageWerte berechnung'!$A:$AL, MATCH(AM$3, 'UmfrageWerte berechnung'!$A:$A, 0), MATCH($K96, 'UmfrageWerte berechnung'!$1:$1, 0))</f>
        <v>1.5</v>
      </c>
      <c r="AR96" s="84">
        <f t="shared" si="111"/>
        <v>0</v>
      </c>
      <c r="AS96" s="84">
        <f t="shared" si="112"/>
        <v>0</v>
      </c>
      <c r="AT96" s="84">
        <f t="shared" si="113"/>
        <v>1.2808988764044944</v>
      </c>
    </row>
    <row r="97" spans="1:46">
      <c r="B97" s="5"/>
      <c r="C97" s="66">
        <f>'Invoke Adversary'!$P86</f>
        <v>3</v>
      </c>
      <c r="D97" s="92">
        <f t="shared" si="94"/>
        <v>3.3620972146368109</v>
      </c>
      <c r="E97" s="86">
        <f>INDEX('UmfrageWerte berechnung'!$A:$AL, MATCH(A$3, 'UmfrageWerte berechnung'!$A:$A, 0), MATCH($K97, 'UmfrageWerte berechnung'!$1:$1, 0))</f>
        <v>1.35</v>
      </c>
      <c r="F97" s="84">
        <f t="shared" si="95"/>
        <v>5.4675000000000011</v>
      </c>
      <c r="G97" s="84">
        <f t="shared" si="96"/>
        <v>4.0500000000000007</v>
      </c>
      <c r="H97" s="84">
        <f t="shared" si="97"/>
        <v>1.1206990715456036</v>
      </c>
      <c r="I97" s="93"/>
      <c r="K97" s="93" t="s">
        <v>381</v>
      </c>
      <c r="L97"/>
      <c r="M97" s="5"/>
      <c r="N97" s="66">
        <f>'Invoke Adversary'!$P86</f>
        <v>3</v>
      </c>
      <c r="O97" s="92">
        <f t="shared" si="98"/>
        <v>3.3115468409586057</v>
      </c>
      <c r="P97" s="86">
        <f>INDEX('UmfrageWerte berechnung'!$A:$AL, MATCH(L$3, 'UmfrageWerte berechnung'!$A:$A, 0), MATCH($K97, 'UmfrageWerte berechnung'!$1:$1, 0))</f>
        <v>1.25</v>
      </c>
      <c r="Q97" s="84">
        <f t="shared" si="99"/>
        <v>4.6875</v>
      </c>
      <c r="R97" s="84">
        <f t="shared" si="100"/>
        <v>3.75</v>
      </c>
      <c r="S97" s="84">
        <f t="shared" si="101"/>
        <v>1.1038489469862018</v>
      </c>
      <c r="V97" s="5"/>
      <c r="W97" s="66">
        <f>'Invoke Adversary'!$P86</f>
        <v>3</v>
      </c>
      <c r="X97" s="92">
        <f t="shared" si="102"/>
        <v>3.2325141776937638</v>
      </c>
      <c r="Y97" s="86">
        <f>INDEX('UmfrageWerte berechnung'!$A:$AL, MATCH(U$3, 'UmfrageWerte berechnung'!$A:$A, 0), MATCH($K97, 'UmfrageWerte berechnung'!$1:$1, 0))</f>
        <v>1.25</v>
      </c>
      <c r="Z97" s="84">
        <f t="shared" si="103"/>
        <v>4.6875</v>
      </c>
      <c r="AA97" s="84">
        <f t="shared" si="104"/>
        <v>3.75</v>
      </c>
      <c r="AB97" s="84">
        <f t="shared" si="105"/>
        <v>1.0775047258979213</v>
      </c>
      <c r="AE97" s="5"/>
      <c r="AF97" s="66">
        <f>'Invoke Adversary'!$P86</f>
        <v>3</v>
      </c>
      <c r="AG97" s="92">
        <f t="shared" si="106"/>
        <v>3.3537117903930138</v>
      </c>
      <c r="AH97" s="86">
        <f>INDEX('UmfrageWerte berechnung'!$A:$AL, MATCH(AD$3, 'UmfrageWerte berechnung'!$A:$A, 0), MATCH($K97, 'UmfrageWerte berechnung'!$1:$1, 0))</f>
        <v>1.3333333333333333</v>
      </c>
      <c r="AI97" s="84">
        <f t="shared" si="107"/>
        <v>5.333333333333333</v>
      </c>
      <c r="AJ97" s="84">
        <f t="shared" si="108"/>
        <v>4</v>
      </c>
      <c r="AK97" s="84">
        <f t="shared" si="109"/>
        <v>1.1179039301310045</v>
      </c>
      <c r="AL97" s="66"/>
      <c r="AN97" s="5"/>
      <c r="AO97" s="66">
        <f>'Invoke Adversary'!$P86</f>
        <v>3</v>
      </c>
      <c r="AP97" s="92">
        <f t="shared" si="110"/>
        <v>3.52247191011236</v>
      </c>
      <c r="AQ97" s="86">
        <f>INDEX('UmfrageWerte berechnung'!$A:$AL, MATCH(AM$3, 'UmfrageWerte berechnung'!$A:$A, 0), MATCH($K97, 'UmfrageWerte berechnung'!$1:$1, 0))</f>
        <v>1.375</v>
      </c>
      <c r="AR97" s="84">
        <f t="shared" si="111"/>
        <v>5.671875</v>
      </c>
      <c r="AS97" s="84">
        <f t="shared" si="112"/>
        <v>4.125</v>
      </c>
      <c r="AT97" s="84">
        <f t="shared" si="113"/>
        <v>1.1741573033707866</v>
      </c>
    </row>
    <row r="98" spans="1:46">
      <c r="B98" s="5"/>
      <c r="C98" s="66">
        <f>'Invoke Adversary'!$P87</f>
        <v>0</v>
      </c>
      <c r="D98" s="92">
        <f t="shared" si="94"/>
        <v>0</v>
      </c>
      <c r="E98" s="86">
        <f>INDEX('UmfrageWerte berechnung'!$A:$AL, MATCH(A$3, 'UmfrageWerte berechnung'!$A:$A, 0), MATCH($K98, 'UmfrageWerte berechnung'!$1:$1, 0))</f>
        <v>1.35</v>
      </c>
      <c r="F98" s="84">
        <f t="shared" si="95"/>
        <v>0</v>
      </c>
      <c r="G98" s="84">
        <f t="shared" si="96"/>
        <v>0</v>
      </c>
      <c r="H98" s="84">
        <f t="shared" si="97"/>
        <v>1.1206990715456036</v>
      </c>
      <c r="I98" s="93"/>
      <c r="K98" s="93" t="s">
        <v>381</v>
      </c>
      <c r="L98"/>
      <c r="M98" s="5"/>
      <c r="N98" s="66">
        <f>'Invoke Adversary'!$P87</f>
        <v>0</v>
      </c>
      <c r="O98" s="92">
        <f t="shared" si="98"/>
        <v>0</v>
      </c>
      <c r="P98" s="86">
        <f>INDEX('UmfrageWerte berechnung'!$A:$AL, MATCH(L$3, 'UmfrageWerte berechnung'!$A:$A, 0), MATCH($K98, 'UmfrageWerte berechnung'!$1:$1, 0))</f>
        <v>1.25</v>
      </c>
      <c r="Q98" s="84">
        <f t="shared" si="99"/>
        <v>0</v>
      </c>
      <c r="R98" s="84">
        <f t="shared" si="100"/>
        <v>0</v>
      </c>
      <c r="S98" s="84">
        <f t="shared" si="101"/>
        <v>1.1038489469862018</v>
      </c>
      <c r="V98" s="5"/>
      <c r="W98" s="66">
        <f>'Invoke Adversary'!$P87</f>
        <v>0</v>
      </c>
      <c r="X98" s="92">
        <f t="shared" si="102"/>
        <v>0</v>
      </c>
      <c r="Y98" s="86">
        <f>INDEX('UmfrageWerte berechnung'!$A:$AL, MATCH(U$3, 'UmfrageWerte berechnung'!$A:$A, 0), MATCH($K98, 'UmfrageWerte berechnung'!$1:$1, 0))</f>
        <v>1.25</v>
      </c>
      <c r="Z98" s="84">
        <f t="shared" si="103"/>
        <v>0</v>
      </c>
      <c r="AA98" s="84">
        <f t="shared" si="104"/>
        <v>0</v>
      </c>
      <c r="AB98" s="84">
        <f t="shared" si="105"/>
        <v>1.0775047258979213</v>
      </c>
      <c r="AE98" s="5"/>
      <c r="AF98" s="66">
        <f>'Invoke Adversary'!$P87</f>
        <v>0</v>
      </c>
      <c r="AG98" s="92">
        <f t="shared" si="106"/>
        <v>0</v>
      </c>
      <c r="AH98" s="86">
        <f>INDEX('UmfrageWerte berechnung'!$A:$AL, MATCH(AD$3, 'UmfrageWerte berechnung'!$A:$A, 0), MATCH($K98, 'UmfrageWerte berechnung'!$1:$1, 0))</f>
        <v>1.3333333333333333</v>
      </c>
      <c r="AI98" s="84">
        <f t="shared" si="107"/>
        <v>0</v>
      </c>
      <c r="AJ98" s="84">
        <f t="shared" si="108"/>
        <v>0</v>
      </c>
      <c r="AK98" s="84">
        <f t="shared" si="109"/>
        <v>1.1179039301310045</v>
      </c>
      <c r="AL98" s="66"/>
      <c r="AN98" s="5"/>
      <c r="AO98" s="66">
        <f>'Invoke Adversary'!$P87</f>
        <v>0</v>
      </c>
      <c r="AP98" s="92">
        <f t="shared" si="110"/>
        <v>0</v>
      </c>
      <c r="AQ98" s="86">
        <f>INDEX('UmfrageWerte berechnung'!$A:$AL, MATCH(AM$3, 'UmfrageWerte berechnung'!$A:$A, 0), MATCH($K98, 'UmfrageWerte berechnung'!$1:$1, 0))</f>
        <v>1.375</v>
      </c>
      <c r="AR98" s="84">
        <f t="shared" si="111"/>
        <v>0</v>
      </c>
      <c r="AS98" s="84">
        <f t="shared" si="112"/>
        <v>0</v>
      </c>
      <c r="AT98" s="84">
        <f t="shared" si="113"/>
        <v>1.1741573033707866</v>
      </c>
    </row>
    <row r="99" spans="1:46">
      <c r="B99" s="5"/>
      <c r="C99" s="66">
        <f>'Invoke Adversary'!$P88</f>
        <v>2</v>
      </c>
      <c r="D99" s="92">
        <f t="shared" si="94"/>
        <v>2.2413981430912071</v>
      </c>
      <c r="E99" s="86">
        <f>INDEX('UmfrageWerte berechnung'!$A:$AL, MATCH(A$3, 'UmfrageWerte berechnung'!$A:$A, 0), MATCH($K99, 'UmfrageWerte berechnung'!$1:$1, 0))</f>
        <v>1.35</v>
      </c>
      <c r="F99" s="84">
        <f t="shared" si="95"/>
        <v>3.6450000000000005</v>
      </c>
      <c r="G99" s="84">
        <f t="shared" si="96"/>
        <v>2.7</v>
      </c>
      <c r="H99" s="84">
        <f t="shared" si="97"/>
        <v>1.1206990715456036</v>
      </c>
      <c r="I99" s="93"/>
      <c r="K99" s="93" t="s">
        <v>381</v>
      </c>
      <c r="L99"/>
      <c r="M99" s="5"/>
      <c r="N99" s="66">
        <f>'Invoke Adversary'!$P88</f>
        <v>2</v>
      </c>
      <c r="O99" s="92">
        <f t="shared" si="98"/>
        <v>2.2076978939724037</v>
      </c>
      <c r="P99" s="86">
        <f>INDEX('UmfrageWerte berechnung'!$A:$AL, MATCH(L$3, 'UmfrageWerte berechnung'!$A:$A, 0), MATCH($K99, 'UmfrageWerte berechnung'!$1:$1, 0))</f>
        <v>1.25</v>
      </c>
      <c r="Q99" s="84">
        <f t="shared" si="99"/>
        <v>3.125</v>
      </c>
      <c r="R99" s="84">
        <f t="shared" si="100"/>
        <v>2.5</v>
      </c>
      <c r="S99" s="84">
        <f t="shared" si="101"/>
        <v>1.1038489469862018</v>
      </c>
      <c r="V99" s="5"/>
      <c r="W99" s="66">
        <f>'Invoke Adversary'!$P88</f>
        <v>2</v>
      </c>
      <c r="X99" s="92">
        <f t="shared" si="102"/>
        <v>2.1550094517958427</v>
      </c>
      <c r="Y99" s="86">
        <f>INDEX('UmfrageWerte berechnung'!$A:$AL, MATCH(U$3, 'UmfrageWerte berechnung'!$A:$A, 0), MATCH($K99, 'UmfrageWerte berechnung'!$1:$1, 0))</f>
        <v>1.25</v>
      </c>
      <c r="Z99" s="84">
        <f t="shared" si="103"/>
        <v>3.125</v>
      </c>
      <c r="AA99" s="84">
        <f t="shared" si="104"/>
        <v>2.5</v>
      </c>
      <c r="AB99" s="84">
        <f t="shared" si="105"/>
        <v>1.0775047258979213</v>
      </c>
      <c r="AE99" s="5"/>
      <c r="AF99" s="66">
        <f>'Invoke Adversary'!$P88</f>
        <v>2</v>
      </c>
      <c r="AG99" s="92">
        <f t="shared" si="106"/>
        <v>2.2358078602620091</v>
      </c>
      <c r="AH99" s="86">
        <f>INDEX('UmfrageWerte berechnung'!$A:$AL, MATCH(AD$3, 'UmfrageWerte berechnung'!$A:$A, 0), MATCH($K99, 'UmfrageWerte berechnung'!$1:$1, 0))</f>
        <v>1.3333333333333333</v>
      </c>
      <c r="AI99" s="84">
        <f t="shared" si="107"/>
        <v>3.5555555555555554</v>
      </c>
      <c r="AJ99" s="84">
        <f t="shared" si="108"/>
        <v>2.6666666666666665</v>
      </c>
      <c r="AK99" s="84">
        <f t="shared" si="109"/>
        <v>1.1179039301310045</v>
      </c>
      <c r="AL99" s="66"/>
      <c r="AN99" s="5"/>
      <c r="AO99" s="66">
        <f>'Invoke Adversary'!$P88</f>
        <v>2</v>
      </c>
      <c r="AP99" s="92">
        <f t="shared" si="110"/>
        <v>2.3483146067415732</v>
      </c>
      <c r="AQ99" s="86">
        <f>INDEX('UmfrageWerte berechnung'!$A:$AL, MATCH(AM$3, 'UmfrageWerte berechnung'!$A:$A, 0), MATCH($K99, 'UmfrageWerte berechnung'!$1:$1, 0))</f>
        <v>1.375</v>
      </c>
      <c r="AR99" s="84">
        <f t="shared" si="111"/>
        <v>3.78125</v>
      </c>
      <c r="AS99" s="84">
        <f t="shared" si="112"/>
        <v>2.75</v>
      </c>
      <c r="AT99" s="84">
        <f t="shared" si="113"/>
        <v>1.1741573033707866</v>
      </c>
    </row>
    <row r="100" spans="1:46">
      <c r="B100" s="5"/>
      <c r="C100" s="66">
        <f>'Invoke Adversary'!$P89</f>
        <v>0</v>
      </c>
      <c r="D100" s="92">
        <f t="shared" si="94"/>
        <v>0</v>
      </c>
      <c r="E100" s="86">
        <f>INDEX('UmfrageWerte berechnung'!$A:$AL, MATCH(A$3, 'UmfrageWerte berechnung'!$A:$A, 0), MATCH($K100, 'UmfrageWerte berechnung'!$1:$1, 0))</f>
        <v>1.35</v>
      </c>
      <c r="F100" s="84">
        <f t="shared" si="95"/>
        <v>0</v>
      </c>
      <c r="G100" s="84">
        <f t="shared" si="96"/>
        <v>0</v>
      </c>
      <c r="H100" s="84">
        <f t="shared" si="97"/>
        <v>1.1206990715456036</v>
      </c>
      <c r="I100" s="93"/>
      <c r="K100" s="93" t="s">
        <v>381</v>
      </c>
      <c r="L100"/>
      <c r="M100" s="5"/>
      <c r="N100" s="66">
        <f>'Invoke Adversary'!$P89</f>
        <v>0</v>
      </c>
      <c r="O100" s="92">
        <f t="shared" si="98"/>
        <v>0</v>
      </c>
      <c r="P100" s="86">
        <f>INDEX('UmfrageWerte berechnung'!$A:$AL, MATCH(L$3, 'UmfrageWerte berechnung'!$A:$A, 0), MATCH($K100, 'UmfrageWerte berechnung'!$1:$1, 0))</f>
        <v>1.25</v>
      </c>
      <c r="Q100" s="84">
        <f t="shared" si="99"/>
        <v>0</v>
      </c>
      <c r="R100" s="84">
        <f t="shared" si="100"/>
        <v>0</v>
      </c>
      <c r="S100" s="84">
        <f t="shared" si="101"/>
        <v>1.1038489469862018</v>
      </c>
      <c r="V100" s="5"/>
      <c r="W100" s="66">
        <f>'Invoke Adversary'!$P89</f>
        <v>0</v>
      </c>
      <c r="X100" s="92">
        <f t="shared" si="102"/>
        <v>0</v>
      </c>
      <c r="Y100" s="86">
        <f>INDEX('UmfrageWerte berechnung'!$A:$AL, MATCH(U$3, 'UmfrageWerte berechnung'!$A:$A, 0), MATCH($K100, 'UmfrageWerte berechnung'!$1:$1, 0))</f>
        <v>1.25</v>
      </c>
      <c r="Z100" s="84">
        <f t="shared" si="103"/>
        <v>0</v>
      </c>
      <c r="AA100" s="84">
        <f t="shared" si="104"/>
        <v>0</v>
      </c>
      <c r="AB100" s="84">
        <f t="shared" si="105"/>
        <v>1.0775047258979213</v>
      </c>
      <c r="AE100" s="5"/>
      <c r="AF100" s="66">
        <f>'Invoke Adversary'!$P89</f>
        <v>0</v>
      </c>
      <c r="AG100" s="92">
        <f t="shared" si="106"/>
        <v>0</v>
      </c>
      <c r="AH100" s="86">
        <f>INDEX('UmfrageWerte berechnung'!$A:$AL, MATCH(AD$3, 'UmfrageWerte berechnung'!$A:$A, 0), MATCH($K100, 'UmfrageWerte berechnung'!$1:$1, 0))</f>
        <v>1.3333333333333333</v>
      </c>
      <c r="AI100" s="84">
        <f t="shared" si="107"/>
        <v>0</v>
      </c>
      <c r="AJ100" s="84">
        <f t="shared" si="108"/>
        <v>0</v>
      </c>
      <c r="AK100" s="84">
        <f t="shared" si="109"/>
        <v>1.1179039301310045</v>
      </c>
      <c r="AL100" s="66"/>
      <c r="AN100" s="5"/>
      <c r="AO100" s="66">
        <f>'Invoke Adversary'!$P89</f>
        <v>0</v>
      </c>
      <c r="AP100" s="92">
        <f t="shared" si="110"/>
        <v>0</v>
      </c>
      <c r="AQ100" s="86">
        <f>INDEX('UmfrageWerte berechnung'!$A:$AL, MATCH(AM$3, 'UmfrageWerte berechnung'!$A:$A, 0), MATCH($K100, 'UmfrageWerte berechnung'!$1:$1, 0))</f>
        <v>1.375</v>
      </c>
      <c r="AR100" s="84">
        <f t="shared" si="111"/>
        <v>0</v>
      </c>
      <c r="AS100" s="84">
        <f t="shared" si="112"/>
        <v>0</v>
      </c>
      <c r="AT100" s="84">
        <f t="shared" si="113"/>
        <v>1.1741573033707866</v>
      </c>
    </row>
    <row r="101" spans="1:46">
      <c r="B101" s="26"/>
      <c r="C101" s="66">
        <f>'Invoke Adversary'!$P90</f>
        <v>0</v>
      </c>
      <c r="D101" s="92">
        <f t="shared" si="94"/>
        <v>0</v>
      </c>
      <c r="E101" s="86">
        <f>INDEX('UmfrageWerte berechnung'!$A:$AL, MATCH(A$3, 'UmfrageWerte berechnung'!$A:$A, 0), MATCH($K101, 'UmfrageWerte berechnung'!$1:$1, 0))</f>
        <v>1.45</v>
      </c>
      <c r="F101" s="84">
        <f t="shared" si="95"/>
        <v>0</v>
      </c>
      <c r="G101" s="84">
        <f t="shared" si="96"/>
        <v>0</v>
      </c>
      <c r="H101" s="84">
        <f t="shared" si="97"/>
        <v>1.2037138175860185</v>
      </c>
      <c r="I101" s="93"/>
      <c r="K101" s="93" t="s">
        <v>382</v>
      </c>
      <c r="L101"/>
      <c r="M101" s="26"/>
      <c r="N101" s="66">
        <f>'Invoke Adversary'!$P90</f>
        <v>0</v>
      </c>
      <c r="O101" s="92">
        <f t="shared" si="98"/>
        <v>0</v>
      </c>
      <c r="P101" s="86">
        <f>INDEX('UmfrageWerte berechnung'!$A:$AL, MATCH(L$3, 'UmfrageWerte berechnung'!$A:$A, 0), MATCH($K101, 'UmfrageWerte berechnung'!$1:$1, 0))</f>
        <v>1.125</v>
      </c>
      <c r="Q101" s="84">
        <f t="shared" si="99"/>
        <v>0</v>
      </c>
      <c r="R101" s="84">
        <f t="shared" si="100"/>
        <v>0</v>
      </c>
      <c r="S101" s="84">
        <f t="shared" si="101"/>
        <v>0.99346405228758172</v>
      </c>
      <c r="V101" s="26"/>
      <c r="W101" s="66">
        <f>'Invoke Adversary'!$P90</f>
        <v>0</v>
      </c>
      <c r="X101" s="92">
        <f t="shared" si="102"/>
        <v>0</v>
      </c>
      <c r="Y101" s="86">
        <f>INDEX('UmfrageWerte berechnung'!$A:$AL, MATCH(U$3, 'UmfrageWerte berechnung'!$A:$A, 0), MATCH($K101, 'UmfrageWerte berechnung'!$1:$1, 0))</f>
        <v>1.4166666666666667</v>
      </c>
      <c r="Z101" s="84">
        <f t="shared" si="103"/>
        <v>0</v>
      </c>
      <c r="AA101" s="84">
        <f t="shared" si="104"/>
        <v>0</v>
      </c>
      <c r="AB101" s="84">
        <f t="shared" si="105"/>
        <v>1.2211720226843108</v>
      </c>
      <c r="AE101" s="26"/>
      <c r="AF101" s="66">
        <f>'Invoke Adversary'!$P90</f>
        <v>0</v>
      </c>
      <c r="AG101" s="92">
        <f t="shared" si="106"/>
        <v>0</v>
      </c>
      <c r="AH101" s="86">
        <f>INDEX('UmfrageWerte berechnung'!$A:$AL, MATCH(AD$3, 'UmfrageWerte berechnung'!$A:$A, 0), MATCH($K101, 'UmfrageWerte berechnung'!$1:$1, 0))</f>
        <v>1.375</v>
      </c>
      <c r="AI101" s="84">
        <f t="shared" si="107"/>
        <v>0</v>
      </c>
      <c r="AJ101" s="84">
        <f t="shared" si="108"/>
        <v>0</v>
      </c>
      <c r="AK101" s="84">
        <f t="shared" si="109"/>
        <v>1.1528384279475985</v>
      </c>
      <c r="AL101" s="66"/>
      <c r="AN101" s="26"/>
      <c r="AO101" s="66">
        <f>'Invoke Adversary'!$P90</f>
        <v>0</v>
      </c>
      <c r="AP101" s="92">
        <f t="shared" si="110"/>
        <v>0</v>
      </c>
      <c r="AQ101" s="86">
        <f>INDEX('UmfrageWerte berechnung'!$A:$AL, MATCH(AM$3, 'UmfrageWerte berechnung'!$A:$A, 0), MATCH($K101, 'UmfrageWerte berechnung'!$1:$1, 0))</f>
        <v>1.4375</v>
      </c>
      <c r="AR101" s="84">
        <f t="shared" si="111"/>
        <v>0</v>
      </c>
      <c r="AS101" s="84">
        <f t="shared" si="112"/>
        <v>0</v>
      </c>
      <c r="AT101" s="84">
        <f t="shared" si="113"/>
        <v>1.2275280898876404</v>
      </c>
    </row>
    <row r="102" spans="1:46">
      <c r="B102" s="26"/>
      <c r="C102" s="66">
        <f>'Invoke Adversary'!$P91</f>
        <v>0</v>
      </c>
      <c r="D102" s="92">
        <f t="shared" si="94"/>
        <v>0</v>
      </c>
      <c r="E102" s="86">
        <f>INDEX('UmfrageWerte berechnung'!$A:$AL, MATCH(A$3, 'UmfrageWerte berechnung'!$A:$A, 0), MATCH($K102, 'UmfrageWerte berechnung'!$1:$1, 0))</f>
        <v>1.45</v>
      </c>
      <c r="F102" s="84">
        <f t="shared" si="95"/>
        <v>0</v>
      </c>
      <c r="G102" s="84">
        <f t="shared" si="96"/>
        <v>0</v>
      </c>
      <c r="H102" s="84">
        <f t="shared" si="97"/>
        <v>1.2037138175860185</v>
      </c>
      <c r="I102" s="93"/>
      <c r="K102" s="93" t="s">
        <v>382</v>
      </c>
      <c r="L102"/>
      <c r="M102" s="26"/>
      <c r="N102" s="66">
        <f>'Invoke Adversary'!$P91</f>
        <v>0</v>
      </c>
      <c r="O102" s="92">
        <f t="shared" si="98"/>
        <v>0</v>
      </c>
      <c r="P102" s="86">
        <f>INDEX('UmfrageWerte berechnung'!$A:$AL, MATCH(L$3, 'UmfrageWerte berechnung'!$A:$A, 0), MATCH($K102, 'UmfrageWerte berechnung'!$1:$1, 0))</f>
        <v>1.125</v>
      </c>
      <c r="Q102" s="84">
        <f t="shared" si="99"/>
        <v>0</v>
      </c>
      <c r="R102" s="84">
        <f t="shared" si="100"/>
        <v>0</v>
      </c>
      <c r="S102" s="84">
        <f t="shared" si="101"/>
        <v>0.99346405228758172</v>
      </c>
      <c r="V102" s="26"/>
      <c r="W102" s="66">
        <f>'Invoke Adversary'!$P91</f>
        <v>0</v>
      </c>
      <c r="X102" s="92">
        <f t="shared" si="102"/>
        <v>0</v>
      </c>
      <c r="Y102" s="86">
        <f>INDEX('UmfrageWerte berechnung'!$A:$AL, MATCH(U$3, 'UmfrageWerte berechnung'!$A:$A, 0), MATCH($K102, 'UmfrageWerte berechnung'!$1:$1, 0))</f>
        <v>1.4166666666666667</v>
      </c>
      <c r="Z102" s="84">
        <f t="shared" si="103"/>
        <v>0</v>
      </c>
      <c r="AA102" s="84">
        <f t="shared" si="104"/>
        <v>0</v>
      </c>
      <c r="AB102" s="84">
        <f t="shared" si="105"/>
        <v>1.2211720226843108</v>
      </c>
      <c r="AE102" s="26"/>
      <c r="AF102" s="66">
        <f>'Invoke Adversary'!$P91</f>
        <v>0</v>
      </c>
      <c r="AG102" s="92">
        <f t="shared" si="106"/>
        <v>0</v>
      </c>
      <c r="AH102" s="86">
        <f>INDEX('UmfrageWerte berechnung'!$A:$AL, MATCH(AD$3, 'UmfrageWerte berechnung'!$A:$A, 0), MATCH($K102, 'UmfrageWerte berechnung'!$1:$1, 0))</f>
        <v>1.375</v>
      </c>
      <c r="AI102" s="84">
        <f t="shared" si="107"/>
        <v>0</v>
      </c>
      <c r="AJ102" s="84">
        <f t="shared" si="108"/>
        <v>0</v>
      </c>
      <c r="AK102" s="84">
        <f t="shared" si="109"/>
        <v>1.1528384279475985</v>
      </c>
      <c r="AL102" s="66"/>
      <c r="AN102" s="26"/>
      <c r="AO102" s="66">
        <f>'Invoke Adversary'!$P91</f>
        <v>0</v>
      </c>
      <c r="AP102" s="92">
        <f t="shared" si="110"/>
        <v>0</v>
      </c>
      <c r="AQ102" s="86">
        <f>INDEX('UmfrageWerte berechnung'!$A:$AL, MATCH(AM$3, 'UmfrageWerte berechnung'!$A:$A, 0), MATCH($K102, 'UmfrageWerte berechnung'!$1:$1, 0))</f>
        <v>1.4375</v>
      </c>
      <c r="AR102" s="84">
        <f t="shared" si="111"/>
        <v>0</v>
      </c>
      <c r="AS102" s="84">
        <f t="shared" si="112"/>
        <v>0</v>
      </c>
      <c r="AT102" s="84">
        <f t="shared" si="113"/>
        <v>1.2275280898876404</v>
      </c>
    </row>
    <row r="103" spans="1:46">
      <c r="B103" s="73"/>
      <c r="C103" s="66">
        <f>'Invoke Adversary'!$P92</f>
        <v>3</v>
      </c>
      <c r="D103" s="92">
        <f t="shared" si="94"/>
        <v>2.9885308574549425</v>
      </c>
      <c r="E103" s="86">
        <f>INDEX('UmfrageWerte berechnung'!$A:$AL, MATCH(A$3, 'UmfrageWerte berechnung'!$A:$A, 0), MATCH($K103, 'UmfrageWerte berechnung'!$1:$1, 0))</f>
        <v>1.2</v>
      </c>
      <c r="F103" s="84">
        <f t="shared" si="95"/>
        <v>4.32</v>
      </c>
      <c r="G103" s="84">
        <f t="shared" si="96"/>
        <v>3.5999999999999996</v>
      </c>
      <c r="H103" s="84">
        <f t="shared" si="97"/>
        <v>0.99617695248498084</v>
      </c>
      <c r="I103" s="93"/>
      <c r="K103" s="93" t="s">
        <v>385</v>
      </c>
      <c r="L103"/>
      <c r="M103" s="73"/>
      <c r="N103" s="66">
        <f>'Invoke Adversary'!$P92</f>
        <v>3</v>
      </c>
      <c r="O103" s="92">
        <f t="shared" si="98"/>
        <v>2.9803921568627452</v>
      </c>
      <c r="P103" s="86">
        <f>INDEX('UmfrageWerte berechnung'!$A:$AL, MATCH(L$3, 'UmfrageWerte berechnung'!$A:$A, 0), MATCH($K103, 'UmfrageWerte berechnung'!$1:$1, 0))</f>
        <v>1.125</v>
      </c>
      <c r="Q103" s="84">
        <f t="shared" si="99"/>
        <v>3.796875</v>
      </c>
      <c r="R103" s="84">
        <f t="shared" si="100"/>
        <v>3.375</v>
      </c>
      <c r="S103" s="84">
        <f t="shared" si="101"/>
        <v>0.99346405228758172</v>
      </c>
      <c r="V103" s="73"/>
      <c r="W103" s="66">
        <f>'Invoke Adversary'!$P92</f>
        <v>3</v>
      </c>
      <c r="X103" s="92">
        <f t="shared" si="102"/>
        <v>3.2325141776937638</v>
      </c>
      <c r="Y103" s="86">
        <f>INDEX('UmfrageWerte berechnung'!$A:$AL, MATCH(U$3, 'UmfrageWerte berechnung'!$A:$A, 0), MATCH($K103, 'UmfrageWerte berechnung'!$1:$1, 0))</f>
        <v>1.25</v>
      </c>
      <c r="Z103" s="84">
        <f t="shared" si="103"/>
        <v>4.6875</v>
      </c>
      <c r="AA103" s="84">
        <f t="shared" si="104"/>
        <v>3.75</v>
      </c>
      <c r="AB103" s="84">
        <f t="shared" si="105"/>
        <v>1.0775047258979213</v>
      </c>
      <c r="AE103" s="73"/>
      <c r="AF103" s="66">
        <f>'Invoke Adversary'!$P92</f>
        <v>3</v>
      </c>
      <c r="AG103" s="92">
        <f t="shared" si="106"/>
        <v>2.9344978165938871</v>
      </c>
      <c r="AH103" s="86">
        <f>INDEX('UmfrageWerte berechnung'!$A:$AL, MATCH(AD$3, 'UmfrageWerte berechnung'!$A:$A, 0), MATCH($K103, 'UmfrageWerte berechnung'!$1:$1, 0))</f>
        <v>1.1666666666666667</v>
      </c>
      <c r="AI103" s="84">
        <f t="shared" si="107"/>
        <v>4.0833333333333339</v>
      </c>
      <c r="AJ103" s="84">
        <f t="shared" si="108"/>
        <v>3.5</v>
      </c>
      <c r="AK103" s="84">
        <f t="shared" si="109"/>
        <v>0.9781659388646291</v>
      </c>
      <c r="AL103" s="66"/>
      <c r="AN103" s="73"/>
      <c r="AO103" s="66">
        <f>'Invoke Adversary'!$P92</f>
        <v>3</v>
      </c>
      <c r="AP103" s="92">
        <f t="shared" si="110"/>
        <v>3.52247191011236</v>
      </c>
      <c r="AQ103" s="86">
        <f>INDEX('UmfrageWerte berechnung'!$A:$AL, MATCH(AM$3, 'UmfrageWerte berechnung'!$A:$A, 0), MATCH($K103, 'UmfrageWerte berechnung'!$1:$1, 0))</f>
        <v>1.375</v>
      </c>
      <c r="AR103" s="84">
        <f t="shared" si="111"/>
        <v>5.671875</v>
      </c>
      <c r="AS103" s="84">
        <f t="shared" si="112"/>
        <v>4.125</v>
      </c>
      <c r="AT103" s="84">
        <f t="shared" si="113"/>
        <v>1.1741573033707866</v>
      </c>
    </row>
    <row r="104" spans="1:46">
      <c r="A104" t="s">
        <v>568</v>
      </c>
      <c r="C104" s="66">
        <f>'Invoke Adversary'!$P93</f>
        <v>3</v>
      </c>
      <c r="D104" s="92">
        <f t="shared" si="94"/>
        <v>3.113052976515565</v>
      </c>
      <c r="E104" s="86">
        <f>INDEX('UmfrageWerte berechnung'!$A:$AL, MATCH(A$3, 'UmfrageWerte berechnung'!$A:$A, 0), MATCH($K104, 'UmfrageWerte berechnung'!$1:$1, 0))</f>
        <v>1.25</v>
      </c>
      <c r="F104" s="84">
        <f t="shared" si="95"/>
        <v>4.6875</v>
      </c>
      <c r="G104" s="84">
        <f t="shared" si="96"/>
        <v>3.75</v>
      </c>
      <c r="H104" s="84">
        <f t="shared" si="97"/>
        <v>1.0376843255051884</v>
      </c>
      <c r="I104" s="93"/>
      <c r="K104" s="93" t="s">
        <v>225</v>
      </c>
      <c r="L104" t="s">
        <v>568</v>
      </c>
      <c r="N104" s="66">
        <f>'Invoke Adversary'!$P93</f>
        <v>3</v>
      </c>
      <c r="O104" s="92">
        <f t="shared" si="98"/>
        <v>3.3115468409586057</v>
      </c>
      <c r="P104" s="86">
        <f>INDEX('UmfrageWerte berechnung'!$A:$AL, MATCH(L$3, 'UmfrageWerte berechnung'!$A:$A, 0), MATCH($K104, 'UmfrageWerte berechnung'!$1:$1, 0))</f>
        <v>1.25</v>
      </c>
      <c r="Q104" s="84">
        <f t="shared" si="99"/>
        <v>4.6875</v>
      </c>
      <c r="R104" s="84">
        <f t="shared" si="100"/>
        <v>3.75</v>
      </c>
      <c r="S104" s="84">
        <f t="shared" si="101"/>
        <v>1.1038489469862018</v>
      </c>
      <c r="U104" t="s">
        <v>568</v>
      </c>
      <c r="W104" s="66">
        <f>'Invoke Adversary'!$P93</f>
        <v>3</v>
      </c>
      <c r="X104" s="92">
        <f t="shared" si="102"/>
        <v>3.2325141776937638</v>
      </c>
      <c r="Y104" s="86">
        <f>INDEX('UmfrageWerte berechnung'!$A:$AL, MATCH(U$3, 'UmfrageWerte berechnung'!$A:$A, 0), MATCH($K104, 'UmfrageWerte berechnung'!$1:$1, 0))</f>
        <v>1.25</v>
      </c>
      <c r="Z104" s="84">
        <f t="shared" si="103"/>
        <v>4.6875</v>
      </c>
      <c r="AA104" s="84">
        <f t="shared" si="104"/>
        <v>3.75</v>
      </c>
      <c r="AB104" s="84">
        <f t="shared" si="105"/>
        <v>1.0775047258979213</v>
      </c>
      <c r="AD104" t="s">
        <v>568</v>
      </c>
      <c r="AF104" s="66">
        <f>'Invoke Adversary'!$P93</f>
        <v>3</v>
      </c>
      <c r="AG104" s="92">
        <f t="shared" si="106"/>
        <v>2.986899563318778</v>
      </c>
      <c r="AH104" s="86">
        <f>INDEX('UmfrageWerte berechnung'!$A:$AL, MATCH(AD$3, 'UmfrageWerte berechnung'!$A:$A, 0), MATCH($K104, 'UmfrageWerte berechnung'!$1:$1, 0))</f>
        <v>1.1875</v>
      </c>
      <c r="AI104" s="84">
        <f t="shared" si="107"/>
        <v>4.23046875</v>
      </c>
      <c r="AJ104" s="84">
        <f t="shared" si="108"/>
        <v>3.5625</v>
      </c>
      <c r="AK104" s="84">
        <f t="shared" si="109"/>
        <v>0.99563318777292598</v>
      </c>
      <c r="AL104" s="66"/>
      <c r="AM104" t="s">
        <v>568</v>
      </c>
      <c r="AO104" s="66">
        <f>'Invoke Adversary'!$P93</f>
        <v>3</v>
      </c>
      <c r="AP104" s="92">
        <f t="shared" si="110"/>
        <v>2.7219101123595508</v>
      </c>
      <c r="AQ104" s="86">
        <f>INDEX('UmfrageWerte berechnung'!$A:$AL, MATCH(AM$3, 'UmfrageWerte berechnung'!$A:$A, 0), MATCH($K104, 'UmfrageWerte berechnung'!$1:$1, 0))</f>
        <v>1.0625</v>
      </c>
      <c r="AR104" s="84">
        <f t="shared" si="111"/>
        <v>3.38671875</v>
      </c>
      <c r="AS104" s="84">
        <f t="shared" si="112"/>
        <v>3.1875</v>
      </c>
      <c r="AT104" s="84">
        <f t="shared" si="113"/>
        <v>0.90730337078651691</v>
      </c>
    </row>
    <row r="105" spans="1:46">
      <c r="A105" t="s">
        <v>568</v>
      </c>
      <c r="C105" s="66">
        <f>'Invoke Adversary'!$P94</f>
        <v>3</v>
      </c>
      <c r="D105" s="92">
        <f t="shared" si="94"/>
        <v>3.113052976515565</v>
      </c>
      <c r="E105" s="86">
        <f>INDEX('UmfrageWerte berechnung'!$A:$AL, MATCH(A$3, 'UmfrageWerte berechnung'!$A:$A, 0), MATCH($K105, 'UmfrageWerte berechnung'!$1:$1, 0))</f>
        <v>1.25</v>
      </c>
      <c r="F105" s="84">
        <f t="shared" si="95"/>
        <v>4.6875</v>
      </c>
      <c r="G105" s="84">
        <f t="shared" si="96"/>
        <v>3.75</v>
      </c>
      <c r="H105" s="84">
        <f t="shared" si="97"/>
        <v>1.0376843255051884</v>
      </c>
      <c r="I105" s="93"/>
      <c r="K105" s="93" t="s">
        <v>225</v>
      </c>
      <c r="L105" t="s">
        <v>568</v>
      </c>
      <c r="N105" s="66">
        <f>'Invoke Adversary'!$P94</f>
        <v>3</v>
      </c>
      <c r="O105" s="92">
        <f t="shared" si="98"/>
        <v>3.3115468409586057</v>
      </c>
      <c r="P105" s="86">
        <f>INDEX('UmfrageWerte berechnung'!$A:$AL, MATCH(L$3, 'UmfrageWerte berechnung'!$A:$A, 0), MATCH($K105, 'UmfrageWerte berechnung'!$1:$1, 0))</f>
        <v>1.25</v>
      </c>
      <c r="Q105" s="84">
        <f t="shared" si="99"/>
        <v>4.6875</v>
      </c>
      <c r="R105" s="84">
        <f t="shared" si="100"/>
        <v>3.75</v>
      </c>
      <c r="S105" s="84">
        <f t="shared" si="101"/>
        <v>1.1038489469862018</v>
      </c>
      <c r="U105" t="s">
        <v>568</v>
      </c>
      <c r="W105" s="66">
        <f>'Invoke Adversary'!$P94</f>
        <v>3</v>
      </c>
      <c r="X105" s="92">
        <f t="shared" si="102"/>
        <v>3.2325141776937638</v>
      </c>
      <c r="Y105" s="86">
        <f>INDEX('UmfrageWerte berechnung'!$A:$AL, MATCH(U$3, 'UmfrageWerte berechnung'!$A:$A, 0), MATCH($K105, 'UmfrageWerte berechnung'!$1:$1, 0))</f>
        <v>1.25</v>
      </c>
      <c r="Z105" s="84">
        <f t="shared" si="103"/>
        <v>4.6875</v>
      </c>
      <c r="AA105" s="84">
        <f t="shared" si="104"/>
        <v>3.75</v>
      </c>
      <c r="AB105" s="84">
        <f t="shared" si="105"/>
        <v>1.0775047258979213</v>
      </c>
      <c r="AD105" t="s">
        <v>568</v>
      </c>
      <c r="AF105" s="66">
        <f>'Invoke Adversary'!$P94</f>
        <v>3</v>
      </c>
      <c r="AG105" s="92">
        <f t="shared" si="106"/>
        <v>2.986899563318778</v>
      </c>
      <c r="AH105" s="86">
        <f>INDEX('UmfrageWerte berechnung'!$A:$AL, MATCH(AD$3, 'UmfrageWerte berechnung'!$A:$A, 0), MATCH($K105, 'UmfrageWerte berechnung'!$1:$1, 0))</f>
        <v>1.1875</v>
      </c>
      <c r="AI105" s="84">
        <f t="shared" si="107"/>
        <v>4.23046875</v>
      </c>
      <c r="AJ105" s="84">
        <f t="shared" si="108"/>
        <v>3.5625</v>
      </c>
      <c r="AK105" s="84">
        <f t="shared" si="109"/>
        <v>0.99563318777292598</v>
      </c>
      <c r="AL105" s="66"/>
      <c r="AM105" t="s">
        <v>568</v>
      </c>
      <c r="AO105" s="66">
        <f>'Invoke Adversary'!$P94</f>
        <v>3</v>
      </c>
      <c r="AP105" s="92">
        <f t="shared" si="110"/>
        <v>2.7219101123595508</v>
      </c>
      <c r="AQ105" s="86">
        <f>INDEX('UmfrageWerte berechnung'!$A:$AL, MATCH(AM$3, 'UmfrageWerte berechnung'!$A:$A, 0), MATCH($K105, 'UmfrageWerte berechnung'!$1:$1, 0))</f>
        <v>1.0625</v>
      </c>
      <c r="AR105" s="84">
        <f t="shared" si="111"/>
        <v>3.38671875</v>
      </c>
      <c r="AS105" s="84">
        <f t="shared" si="112"/>
        <v>3.1875</v>
      </c>
      <c r="AT105" s="84">
        <f t="shared" si="113"/>
        <v>0.90730337078651691</v>
      </c>
    </row>
    <row r="106" spans="1:46">
      <c r="B106" s="72"/>
      <c r="C106" s="66">
        <f>'Invoke Adversary'!$P95</f>
        <v>0</v>
      </c>
      <c r="D106" s="92">
        <f t="shared" si="94"/>
        <v>0</v>
      </c>
      <c r="E106" s="86">
        <f>INDEX('UmfrageWerte berechnung'!$A:$AL, MATCH(A$3, 'UmfrageWerte berechnung'!$A:$A, 0), MATCH($K106, 'UmfrageWerte berechnung'!$1:$1, 0))</f>
        <v>1.45</v>
      </c>
      <c r="F106" s="84">
        <f t="shared" si="95"/>
        <v>0</v>
      </c>
      <c r="G106" s="84">
        <f t="shared" si="96"/>
        <v>0</v>
      </c>
      <c r="H106" s="84">
        <f t="shared" si="97"/>
        <v>1.2037138175860185</v>
      </c>
      <c r="I106" s="93"/>
      <c r="K106" s="93" t="s">
        <v>382</v>
      </c>
      <c r="L106"/>
      <c r="M106" s="72"/>
      <c r="N106" s="66">
        <f>'Invoke Adversary'!$P95</f>
        <v>0</v>
      </c>
      <c r="O106" s="92">
        <f t="shared" si="98"/>
        <v>0</v>
      </c>
      <c r="P106" s="86">
        <f>INDEX('UmfrageWerte berechnung'!$A:$AL, MATCH(L$3, 'UmfrageWerte berechnung'!$A:$A, 0), MATCH($K106, 'UmfrageWerte berechnung'!$1:$1, 0))</f>
        <v>1.125</v>
      </c>
      <c r="Q106" s="84">
        <f t="shared" si="99"/>
        <v>0</v>
      </c>
      <c r="R106" s="84">
        <f t="shared" si="100"/>
        <v>0</v>
      </c>
      <c r="S106" s="84">
        <f t="shared" si="101"/>
        <v>0.99346405228758172</v>
      </c>
      <c r="V106" s="72"/>
      <c r="W106" s="66">
        <f>'Invoke Adversary'!$P95</f>
        <v>0</v>
      </c>
      <c r="X106" s="92">
        <f t="shared" si="102"/>
        <v>0</v>
      </c>
      <c r="Y106" s="86">
        <f>INDEX('UmfrageWerte berechnung'!$A:$AL, MATCH(U$3, 'UmfrageWerte berechnung'!$A:$A, 0), MATCH($K106, 'UmfrageWerte berechnung'!$1:$1, 0))</f>
        <v>1.4166666666666667</v>
      </c>
      <c r="Z106" s="84">
        <f t="shared" si="103"/>
        <v>0</v>
      </c>
      <c r="AA106" s="84">
        <f t="shared" si="104"/>
        <v>0</v>
      </c>
      <c r="AB106" s="84">
        <f t="shared" si="105"/>
        <v>1.2211720226843108</v>
      </c>
      <c r="AC106" s="117"/>
      <c r="AE106" s="72"/>
      <c r="AF106" s="66">
        <f>'Invoke Adversary'!$P95</f>
        <v>0</v>
      </c>
      <c r="AG106" s="92">
        <f t="shared" si="106"/>
        <v>0</v>
      </c>
      <c r="AH106" s="86">
        <f>INDEX('UmfrageWerte berechnung'!$A:$AL, MATCH(AD$3, 'UmfrageWerte berechnung'!$A:$A, 0), MATCH($K106, 'UmfrageWerte berechnung'!$1:$1, 0))</f>
        <v>1.375</v>
      </c>
      <c r="AI106" s="84">
        <f t="shared" si="107"/>
        <v>0</v>
      </c>
      <c r="AJ106" s="84">
        <f t="shared" si="108"/>
        <v>0</v>
      </c>
      <c r="AK106" s="84">
        <f t="shared" si="109"/>
        <v>1.1528384279475985</v>
      </c>
      <c r="AL106" s="66"/>
      <c r="AN106" s="72"/>
      <c r="AO106" s="66">
        <f>'Invoke Adversary'!$P95</f>
        <v>0</v>
      </c>
      <c r="AP106" s="92">
        <f t="shared" si="110"/>
        <v>0</v>
      </c>
      <c r="AQ106" s="86">
        <f>INDEX('UmfrageWerte berechnung'!$A:$AL, MATCH(AM$3, 'UmfrageWerte berechnung'!$A:$A, 0), MATCH($K106, 'UmfrageWerte berechnung'!$1:$1, 0))</f>
        <v>1.4375</v>
      </c>
      <c r="AR106" s="84">
        <f t="shared" si="111"/>
        <v>0</v>
      </c>
      <c r="AS106" s="84">
        <f t="shared" si="112"/>
        <v>0</v>
      </c>
      <c r="AT106" s="84">
        <f t="shared" si="113"/>
        <v>1.2275280898876404</v>
      </c>
    </row>
    <row r="107" spans="1:46">
      <c r="B107" s="25"/>
      <c r="C107" s="66">
        <f>'Invoke Adversary'!$P96</f>
        <v>0</v>
      </c>
      <c r="D107" s="92">
        <f t="shared" si="94"/>
        <v>0</v>
      </c>
      <c r="E107" s="86">
        <f>INDEX('UmfrageWerte berechnung'!$A:$AL, MATCH(A$3, 'UmfrageWerte berechnung'!$A:$A, 0), MATCH($K107, 'UmfrageWerte berechnung'!$1:$1, 0))</f>
        <v>1.2</v>
      </c>
      <c r="F107" s="84">
        <f t="shared" si="95"/>
        <v>0</v>
      </c>
      <c r="G107" s="84">
        <f t="shared" si="96"/>
        <v>0</v>
      </c>
      <c r="H107" s="84">
        <f t="shared" si="97"/>
        <v>0.99617695248498084</v>
      </c>
      <c r="I107" s="93"/>
      <c r="K107" s="93" t="s">
        <v>383</v>
      </c>
      <c r="L107"/>
      <c r="M107" s="25"/>
      <c r="N107" s="66">
        <f>'Invoke Adversary'!$P96</f>
        <v>0</v>
      </c>
      <c r="O107" s="92">
        <f t="shared" si="98"/>
        <v>0</v>
      </c>
      <c r="P107" s="86">
        <f>INDEX('UmfrageWerte berechnung'!$A:$AL, MATCH(L$3, 'UmfrageWerte berechnung'!$A:$A, 0), MATCH($K107, 'UmfrageWerte berechnung'!$1:$1, 0))</f>
        <v>1.0625</v>
      </c>
      <c r="Q107" s="84">
        <f t="shared" si="99"/>
        <v>0</v>
      </c>
      <c r="R107" s="84">
        <f t="shared" si="100"/>
        <v>0</v>
      </c>
      <c r="S107" s="84">
        <f t="shared" si="101"/>
        <v>0.93827160493827166</v>
      </c>
      <c r="V107" s="25"/>
      <c r="W107" s="66">
        <f>'Invoke Adversary'!$P96</f>
        <v>0</v>
      </c>
      <c r="X107" s="92">
        <f t="shared" si="102"/>
        <v>0</v>
      </c>
      <c r="Y107" s="86">
        <f>INDEX('UmfrageWerte berechnung'!$A:$AL, MATCH(U$3, 'UmfrageWerte berechnung'!$A:$A, 0), MATCH($K107, 'UmfrageWerte berechnung'!$1:$1, 0))</f>
        <v>1.4166666666666667</v>
      </c>
      <c r="Z107" s="84">
        <f t="shared" si="103"/>
        <v>0</v>
      </c>
      <c r="AA107" s="84">
        <f t="shared" si="104"/>
        <v>0</v>
      </c>
      <c r="AB107" s="84">
        <f t="shared" si="105"/>
        <v>1.2211720226843108</v>
      </c>
      <c r="AE107" s="25"/>
      <c r="AF107" s="66">
        <f>'Invoke Adversary'!$P96</f>
        <v>0</v>
      </c>
      <c r="AG107" s="92">
        <f t="shared" si="106"/>
        <v>0</v>
      </c>
      <c r="AH107" s="86">
        <f>INDEX('UmfrageWerte berechnung'!$A:$AL, MATCH(AD$3, 'UmfrageWerte berechnung'!$A:$A, 0), MATCH($K107, 'UmfrageWerte berechnung'!$1:$1, 0))</f>
        <v>1.3125</v>
      </c>
      <c r="AI107" s="84">
        <f t="shared" si="107"/>
        <v>0</v>
      </c>
      <c r="AJ107" s="84">
        <f t="shared" si="108"/>
        <v>0</v>
      </c>
      <c r="AK107" s="84">
        <f t="shared" si="109"/>
        <v>1.1004366812227078</v>
      </c>
      <c r="AL107" s="66"/>
      <c r="AN107" s="25"/>
      <c r="AO107" s="66">
        <f>'Invoke Adversary'!$P96</f>
        <v>0</v>
      </c>
      <c r="AP107" s="92">
        <f t="shared" si="110"/>
        <v>0</v>
      </c>
      <c r="AQ107" s="86">
        <f>INDEX('UmfrageWerte berechnung'!$A:$AL, MATCH(AM$3, 'UmfrageWerte berechnung'!$A:$A, 0), MATCH($K107, 'UmfrageWerte berechnung'!$1:$1, 0))</f>
        <v>1.25</v>
      </c>
      <c r="AR107" s="84">
        <f t="shared" si="111"/>
        <v>0</v>
      </c>
      <c r="AS107" s="84">
        <f t="shared" si="112"/>
        <v>0</v>
      </c>
      <c r="AT107" s="84">
        <f t="shared" si="113"/>
        <v>1.0674157303370786</v>
      </c>
    </row>
    <row r="108" spans="1:46">
      <c r="B108" s="38"/>
      <c r="C108" s="66"/>
      <c r="D108" s="92"/>
      <c r="E108" s="86"/>
      <c r="F108" s="84"/>
      <c r="H108" s="84"/>
      <c r="I108" s="93"/>
      <c r="L108"/>
      <c r="M108" s="38"/>
      <c r="N108" s="66"/>
      <c r="O108" s="92"/>
      <c r="P108" s="86"/>
      <c r="Q108" s="84"/>
      <c r="R108" s="84"/>
      <c r="S108" s="84"/>
      <c r="V108" s="38"/>
      <c r="W108" s="66"/>
      <c r="X108" s="92"/>
      <c r="Y108" s="86"/>
      <c r="Z108" s="84"/>
      <c r="AA108" s="84"/>
      <c r="AB108" s="86"/>
      <c r="AE108" s="38"/>
      <c r="AF108" s="66"/>
      <c r="AG108" s="92"/>
      <c r="AH108" s="86"/>
      <c r="AI108" s="84"/>
      <c r="AJ108" s="84"/>
      <c r="AK108" s="84"/>
      <c r="AL108" s="66"/>
      <c r="AN108" s="38"/>
      <c r="AO108" s="66"/>
      <c r="AP108" s="92"/>
      <c r="AQ108" s="86"/>
      <c r="AR108" s="84"/>
      <c r="AS108" s="84"/>
      <c r="AT108" s="84"/>
    </row>
    <row r="109" spans="1:46">
      <c r="A109" t="s">
        <v>568</v>
      </c>
      <c r="B109" s="38"/>
      <c r="C109" s="66">
        <f>'Invoke Adversary'!$P98</f>
        <v>0</v>
      </c>
      <c r="D109" s="92">
        <f t="shared" si="94"/>
        <v>0</v>
      </c>
      <c r="E109" s="86">
        <f>INDEX('UmfrageWerte berechnung'!$A:$AL, MATCH(A$3, 'UmfrageWerte berechnung'!$A:$A, 0), MATCH($K109, 'UmfrageWerte berechnung'!$1:$1, 0))</f>
        <v>1.05</v>
      </c>
      <c r="F109" s="84">
        <f t="shared" si="95"/>
        <v>0</v>
      </c>
      <c r="G109" s="84">
        <f t="shared" si="96"/>
        <v>0</v>
      </c>
      <c r="H109" s="84">
        <f t="shared" si="97"/>
        <v>0.87165483342435834</v>
      </c>
      <c r="I109" s="93"/>
      <c r="K109" s="93" t="s">
        <v>392</v>
      </c>
      <c r="L109" t="s">
        <v>568</v>
      </c>
      <c r="M109" s="38"/>
      <c r="N109" s="66">
        <f>'Invoke Adversary'!$P98</f>
        <v>0</v>
      </c>
      <c r="O109" s="92">
        <f t="shared" si="98"/>
        <v>0</v>
      </c>
      <c r="P109" s="86">
        <f>INDEX('UmfrageWerte berechnung'!$A:$AL, MATCH(L$3, 'UmfrageWerte berechnung'!$A:$A, 0), MATCH($K109, 'UmfrageWerte berechnung'!$1:$1, 0))</f>
        <v>1.0625</v>
      </c>
      <c r="Q109" s="84">
        <f t="shared" si="99"/>
        <v>0</v>
      </c>
      <c r="R109" s="84">
        <f t="shared" si="100"/>
        <v>0</v>
      </c>
      <c r="S109" s="84">
        <f t="shared" si="101"/>
        <v>0.93827160493827166</v>
      </c>
      <c r="U109" t="s">
        <v>568</v>
      </c>
      <c r="V109" s="38"/>
      <c r="W109" s="66">
        <f>'Invoke Adversary'!$P98</f>
        <v>0</v>
      </c>
      <c r="X109" s="92">
        <f t="shared" si="102"/>
        <v>0</v>
      </c>
      <c r="Y109" s="86">
        <f>INDEX('UmfrageWerte berechnung'!$A:$AL, MATCH(U$3, 'UmfrageWerte berechnung'!$A:$A, 0), MATCH($K109, 'UmfrageWerte berechnung'!$1:$1, 0))</f>
        <v>1.0833333333333333</v>
      </c>
      <c r="Z109" s="84">
        <f t="shared" si="103"/>
        <v>0</v>
      </c>
      <c r="AA109" s="84">
        <f t="shared" si="104"/>
        <v>0</v>
      </c>
      <c r="AB109" s="86">
        <f t="shared" si="105"/>
        <v>0.93383742911153178</v>
      </c>
      <c r="AD109" t="s">
        <v>568</v>
      </c>
      <c r="AE109" s="38"/>
      <c r="AF109" s="66">
        <f>'Invoke Adversary'!$P98</f>
        <v>0</v>
      </c>
      <c r="AG109" s="92">
        <f t="shared" si="106"/>
        <v>0</v>
      </c>
      <c r="AH109" s="86">
        <f>INDEX('UmfrageWerte berechnung'!$A:$AL, MATCH(AD$3, 'UmfrageWerte berechnung'!$A:$A, 0), MATCH($K109, 'UmfrageWerte berechnung'!$1:$1, 0))</f>
        <v>1.125</v>
      </c>
      <c r="AI109" s="84">
        <f t="shared" si="107"/>
        <v>0</v>
      </c>
      <c r="AJ109" s="84">
        <f t="shared" si="108"/>
        <v>0</v>
      </c>
      <c r="AK109" s="84">
        <f t="shared" si="109"/>
        <v>0.94323144104803514</v>
      </c>
      <c r="AL109" s="66"/>
      <c r="AM109" t="s">
        <v>568</v>
      </c>
      <c r="AN109" s="38"/>
      <c r="AO109" s="66">
        <f>'Invoke Adversary'!$P98</f>
        <v>0</v>
      </c>
      <c r="AP109" s="92">
        <f t="shared" si="110"/>
        <v>0</v>
      </c>
      <c r="AQ109" s="86">
        <f>INDEX('UmfrageWerte berechnung'!$A:$AL, MATCH(AM$3, 'UmfrageWerte berechnung'!$A:$A, 0), MATCH($K109, 'UmfrageWerte berechnung'!$1:$1, 0))</f>
        <v>0.9375</v>
      </c>
      <c r="AR109" s="84">
        <f t="shared" si="111"/>
        <v>0</v>
      </c>
      <c r="AS109" s="84">
        <f t="shared" si="112"/>
        <v>0</v>
      </c>
      <c r="AT109" s="84">
        <f t="shared" si="113"/>
        <v>0.800561797752809</v>
      </c>
    </row>
    <row r="110" spans="1:46">
      <c r="A110" t="s">
        <v>568</v>
      </c>
      <c r="B110" s="38"/>
      <c r="C110" s="66">
        <f>'Invoke Adversary'!$P99</f>
        <v>0</v>
      </c>
      <c r="D110" s="92">
        <f t="shared" si="94"/>
        <v>0</v>
      </c>
      <c r="E110" s="86">
        <f>INDEX('UmfrageWerte berechnung'!$A:$AL, MATCH(A$3, 'UmfrageWerte berechnung'!$A:$A, 0), MATCH($K110, 'UmfrageWerte berechnung'!$1:$1, 0))</f>
        <v>1.05</v>
      </c>
      <c r="F110" s="84">
        <f t="shared" si="95"/>
        <v>0</v>
      </c>
      <c r="G110" s="84">
        <f t="shared" si="96"/>
        <v>0</v>
      </c>
      <c r="H110" s="84">
        <f t="shared" si="97"/>
        <v>0.87165483342435834</v>
      </c>
      <c r="I110" s="93"/>
      <c r="K110" s="93" t="s">
        <v>392</v>
      </c>
      <c r="L110" t="s">
        <v>568</v>
      </c>
      <c r="M110" s="38"/>
      <c r="N110" s="66">
        <f>'Invoke Adversary'!$P99</f>
        <v>0</v>
      </c>
      <c r="O110" s="92">
        <f t="shared" si="98"/>
        <v>0</v>
      </c>
      <c r="P110" s="86">
        <f>INDEX('UmfrageWerte berechnung'!$A:$AL, MATCH(L$3, 'UmfrageWerte berechnung'!$A:$A, 0), MATCH($K110, 'UmfrageWerte berechnung'!$1:$1, 0))</f>
        <v>1.0625</v>
      </c>
      <c r="Q110" s="84">
        <f t="shared" si="99"/>
        <v>0</v>
      </c>
      <c r="R110" s="84">
        <f t="shared" si="100"/>
        <v>0</v>
      </c>
      <c r="S110" s="84">
        <f t="shared" si="101"/>
        <v>0.93827160493827166</v>
      </c>
      <c r="U110" t="s">
        <v>568</v>
      </c>
      <c r="V110" s="38"/>
      <c r="W110" s="66">
        <f>'Invoke Adversary'!$P99</f>
        <v>0</v>
      </c>
      <c r="X110" s="92">
        <f t="shared" si="102"/>
        <v>0</v>
      </c>
      <c r="Y110" s="86">
        <f>INDEX('UmfrageWerte berechnung'!$A:$AL, MATCH(U$3, 'UmfrageWerte berechnung'!$A:$A, 0), MATCH($K110, 'UmfrageWerte berechnung'!$1:$1, 0))</f>
        <v>1.0833333333333333</v>
      </c>
      <c r="Z110" s="84">
        <f t="shared" si="103"/>
        <v>0</v>
      </c>
      <c r="AA110" s="84">
        <f t="shared" si="104"/>
        <v>0</v>
      </c>
      <c r="AB110" s="86">
        <f t="shared" si="105"/>
        <v>0.93383742911153178</v>
      </c>
      <c r="AD110" t="s">
        <v>568</v>
      </c>
      <c r="AE110" s="38"/>
      <c r="AF110" s="66">
        <f>'Invoke Adversary'!$P99</f>
        <v>0</v>
      </c>
      <c r="AG110" s="92">
        <f t="shared" si="106"/>
        <v>0</v>
      </c>
      <c r="AH110" s="86">
        <f>INDEX('UmfrageWerte berechnung'!$A:$AL, MATCH(AD$3, 'UmfrageWerte berechnung'!$A:$A, 0), MATCH($K110, 'UmfrageWerte berechnung'!$1:$1, 0))</f>
        <v>1.125</v>
      </c>
      <c r="AI110" s="84">
        <f t="shared" si="107"/>
        <v>0</v>
      </c>
      <c r="AJ110" s="84">
        <f t="shared" si="108"/>
        <v>0</v>
      </c>
      <c r="AK110" s="84">
        <f t="shared" si="109"/>
        <v>0.94323144104803514</v>
      </c>
      <c r="AL110" s="66"/>
      <c r="AM110" t="s">
        <v>568</v>
      </c>
      <c r="AN110" s="38"/>
      <c r="AO110" s="66">
        <f>'Invoke Adversary'!$P99</f>
        <v>0</v>
      </c>
      <c r="AP110" s="92">
        <f t="shared" si="110"/>
        <v>0</v>
      </c>
      <c r="AQ110" s="86">
        <f>INDEX('UmfrageWerte berechnung'!$A:$AL, MATCH(AM$3, 'UmfrageWerte berechnung'!$A:$A, 0), MATCH($K110, 'UmfrageWerte berechnung'!$1:$1, 0))</f>
        <v>0.9375</v>
      </c>
      <c r="AR110" s="84">
        <f t="shared" si="111"/>
        <v>0</v>
      </c>
      <c r="AS110" s="84">
        <f t="shared" si="112"/>
        <v>0</v>
      </c>
      <c r="AT110" s="84">
        <f t="shared" si="113"/>
        <v>0.800561797752809</v>
      </c>
    </row>
    <row r="111" spans="1:46">
      <c r="B111" s="36"/>
      <c r="C111" s="66">
        <f>'Invoke Adversary'!$P100</f>
        <v>3</v>
      </c>
      <c r="D111" s="92">
        <f t="shared" si="94"/>
        <v>2.9885308574549425</v>
      </c>
      <c r="E111" s="86">
        <f>INDEX('UmfrageWerte berechnung'!$A:$AL, MATCH(A$3, 'UmfrageWerte berechnung'!$A:$A, 0), MATCH($K111, 'UmfrageWerte berechnung'!$1:$1, 0))</f>
        <v>1.2</v>
      </c>
      <c r="F111" s="84">
        <f t="shared" si="95"/>
        <v>4.32</v>
      </c>
      <c r="G111" s="84">
        <f t="shared" si="96"/>
        <v>3.5999999999999996</v>
      </c>
      <c r="H111" s="84">
        <f t="shared" si="97"/>
        <v>0.99617695248498084</v>
      </c>
      <c r="I111" s="93"/>
      <c r="K111" s="93" t="s">
        <v>385</v>
      </c>
      <c r="L111"/>
      <c r="M111" s="36"/>
      <c r="N111" s="66">
        <f>'Invoke Adversary'!$P100</f>
        <v>3</v>
      </c>
      <c r="O111" s="92">
        <f t="shared" si="98"/>
        <v>2.9803921568627452</v>
      </c>
      <c r="P111" s="86">
        <f>INDEX('UmfrageWerte berechnung'!$A:$AL, MATCH(L$3, 'UmfrageWerte berechnung'!$A:$A, 0), MATCH($K111, 'UmfrageWerte berechnung'!$1:$1, 0))</f>
        <v>1.125</v>
      </c>
      <c r="Q111" s="84">
        <f t="shared" si="99"/>
        <v>3.796875</v>
      </c>
      <c r="R111" s="84">
        <f t="shared" si="100"/>
        <v>3.375</v>
      </c>
      <c r="S111" s="84">
        <f t="shared" si="101"/>
        <v>0.99346405228758172</v>
      </c>
      <c r="V111" s="36"/>
      <c r="W111" s="66">
        <f>'Invoke Adversary'!$P100</f>
        <v>3</v>
      </c>
      <c r="X111" s="92">
        <f t="shared" si="102"/>
        <v>3.2325141776937638</v>
      </c>
      <c r="Y111" s="86">
        <f>INDEX('UmfrageWerte berechnung'!$A:$AL, MATCH(U$3, 'UmfrageWerte berechnung'!$A:$A, 0), MATCH($K111, 'UmfrageWerte berechnung'!$1:$1, 0))</f>
        <v>1.25</v>
      </c>
      <c r="Z111" s="84">
        <f t="shared" si="103"/>
        <v>4.6875</v>
      </c>
      <c r="AA111" s="84">
        <f t="shared" si="104"/>
        <v>3.75</v>
      </c>
      <c r="AB111" s="86">
        <f t="shared" si="105"/>
        <v>1.0775047258979213</v>
      </c>
      <c r="AC111" s="117"/>
      <c r="AE111" s="36"/>
      <c r="AF111" s="66">
        <f>'Invoke Adversary'!$P100</f>
        <v>3</v>
      </c>
      <c r="AG111" s="92">
        <f t="shared" si="106"/>
        <v>2.9344978165938871</v>
      </c>
      <c r="AH111" s="86">
        <f>INDEX('UmfrageWerte berechnung'!$A:$AL, MATCH(AD$3, 'UmfrageWerte berechnung'!$A:$A, 0), MATCH($K111, 'UmfrageWerte berechnung'!$1:$1, 0))</f>
        <v>1.1666666666666667</v>
      </c>
      <c r="AI111" s="84">
        <f t="shared" si="107"/>
        <v>4.0833333333333339</v>
      </c>
      <c r="AJ111" s="84">
        <f t="shared" si="108"/>
        <v>3.5</v>
      </c>
      <c r="AK111" s="84">
        <f t="shared" si="109"/>
        <v>0.9781659388646291</v>
      </c>
      <c r="AL111" s="66"/>
      <c r="AN111" s="36"/>
      <c r="AO111" s="66">
        <f>'Invoke Adversary'!$P100</f>
        <v>3</v>
      </c>
      <c r="AP111" s="92">
        <f t="shared" si="110"/>
        <v>3.52247191011236</v>
      </c>
      <c r="AQ111" s="86">
        <f>INDEX('UmfrageWerte berechnung'!$A:$AL, MATCH(AM$3, 'UmfrageWerte berechnung'!$A:$A, 0), MATCH($K111, 'UmfrageWerte berechnung'!$1:$1, 0))</f>
        <v>1.375</v>
      </c>
      <c r="AR111" s="84">
        <f t="shared" si="111"/>
        <v>5.671875</v>
      </c>
      <c r="AS111" s="84">
        <f t="shared" si="112"/>
        <v>4.125</v>
      </c>
      <c r="AT111" s="84">
        <f t="shared" si="113"/>
        <v>1.1741573033707866</v>
      </c>
    </row>
    <row r="112" spans="1:46">
      <c r="B112" s="72"/>
      <c r="C112" s="66">
        <f>'Invoke Adversary'!$P101</f>
        <v>3</v>
      </c>
      <c r="D112" s="92">
        <f t="shared" si="94"/>
        <v>3.6111414527580554</v>
      </c>
      <c r="E112" s="86">
        <f>INDEX('UmfrageWerte berechnung'!$A:$AL, MATCH(A$3, 'UmfrageWerte berechnung'!$A:$A, 0), MATCH($K112, 'UmfrageWerte berechnung'!$1:$1, 0))</f>
        <v>1.45</v>
      </c>
      <c r="F112" s="84">
        <f t="shared" si="95"/>
        <v>6.3075000000000001</v>
      </c>
      <c r="G112" s="84">
        <f t="shared" si="96"/>
        <v>4.3499999999999996</v>
      </c>
      <c r="H112" s="84">
        <f t="shared" si="97"/>
        <v>1.2037138175860185</v>
      </c>
      <c r="I112" s="93"/>
      <c r="K112" s="93" t="s">
        <v>382</v>
      </c>
      <c r="L112"/>
      <c r="M112" s="72"/>
      <c r="N112" s="66">
        <f>'Invoke Adversary'!$P101</f>
        <v>3</v>
      </c>
      <c r="O112" s="92">
        <f t="shared" si="98"/>
        <v>2.9803921568627452</v>
      </c>
      <c r="P112" s="86">
        <f>INDEX('UmfrageWerte berechnung'!$A:$AL, MATCH(L$3, 'UmfrageWerte berechnung'!$A:$A, 0), MATCH($K112, 'UmfrageWerte berechnung'!$1:$1, 0))</f>
        <v>1.125</v>
      </c>
      <c r="Q112" s="84">
        <f t="shared" si="99"/>
        <v>3.796875</v>
      </c>
      <c r="R112" s="84">
        <f t="shared" si="100"/>
        <v>3.375</v>
      </c>
      <c r="S112" s="84">
        <f t="shared" si="101"/>
        <v>0.99346405228758172</v>
      </c>
      <c r="V112" s="72"/>
      <c r="W112" s="66">
        <f>'Invoke Adversary'!$P101</f>
        <v>3</v>
      </c>
      <c r="X112" s="92">
        <f t="shared" si="102"/>
        <v>3.6635160680529326</v>
      </c>
      <c r="Y112" s="86">
        <f>INDEX('UmfrageWerte berechnung'!$A:$AL, MATCH(U$3, 'UmfrageWerte berechnung'!$A:$A, 0), MATCH($K112, 'UmfrageWerte berechnung'!$1:$1, 0))</f>
        <v>1.4166666666666667</v>
      </c>
      <c r="Z112" s="84">
        <f t="shared" si="103"/>
        <v>6.0208333333333339</v>
      </c>
      <c r="AA112" s="84">
        <f t="shared" si="104"/>
        <v>4.25</v>
      </c>
      <c r="AB112" s="86">
        <f t="shared" si="105"/>
        <v>1.2211720226843108</v>
      </c>
      <c r="AC112" s="117"/>
      <c r="AE112" s="72"/>
      <c r="AF112" s="66">
        <f>'Invoke Adversary'!$P101</f>
        <v>3</v>
      </c>
      <c r="AG112" s="92">
        <f t="shared" si="106"/>
        <v>3.4585152838427957</v>
      </c>
      <c r="AH112" s="86">
        <f>INDEX('UmfrageWerte berechnung'!$A:$AL, MATCH(AD$3, 'UmfrageWerte berechnung'!$A:$A, 0), MATCH($K112, 'UmfrageWerte berechnung'!$1:$1, 0))</f>
        <v>1.375</v>
      </c>
      <c r="AI112" s="84">
        <f t="shared" si="107"/>
        <v>5.671875</v>
      </c>
      <c r="AJ112" s="84">
        <f t="shared" si="108"/>
        <v>4.125</v>
      </c>
      <c r="AK112" s="84">
        <f t="shared" si="109"/>
        <v>1.1528384279475985</v>
      </c>
      <c r="AL112" s="66"/>
      <c r="AN112" s="72"/>
      <c r="AO112" s="66">
        <f>'Invoke Adversary'!$P101</f>
        <v>3</v>
      </c>
      <c r="AP112" s="92">
        <f t="shared" si="110"/>
        <v>3.6825842696629212</v>
      </c>
      <c r="AQ112" s="86">
        <f>INDEX('UmfrageWerte berechnung'!$A:$AL, MATCH(AM$3, 'UmfrageWerte berechnung'!$A:$A, 0), MATCH($K112, 'UmfrageWerte berechnung'!$1:$1, 0))</f>
        <v>1.4375</v>
      </c>
      <c r="AR112" s="84">
        <f t="shared" si="111"/>
        <v>6.19921875</v>
      </c>
      <c r="AS112" s="84">
        <f t="shared" si="112"/>
        <v>4.3125</v>
      </c>
      <c r="AT112" s="86">
        <f t="shared" si="113"/>
        <v>1.2275280898876404</v>
      </c>
    </row>
    <row r="113" spans="2:46">
      <c r="B113" s="36"/>
      <c r="C113" s="66">
        <f>'Invoke Adversary'!$P102</f>
        <v>3</v>
      </c>
      <c r="D113" s="93">
        <f t="shared" si="94"/>
        <v>2.9885308574549425</v>
      </c>
      <c r="E113" s="89">
        <f>INDEX('UmfrageWerte berechnung'!$A:$AL, MATCH(A$3, 'UmfrageWerte berechnung'!$A:$A, 0), MATCH($K113, 'UmfrageWerte berechnung'!$1:$1, 0))</f>
        <v>1.2</v>
      </c>
      <c r="F113" s="84">
        <f t="shared" si="95"/>
        <v>4.32</v>
      </c>
      <c r="G113" s="84">
        <f t="shared" si="96"/>
        <v>3.5999999999999996</v>
      </c>
      <c r="H113" s="93">
        <f t="shared" si="97"/>
        <v>0.99617695248498084</v>
      </c>
      <c r="K113" s="93" t="s">
        <v>385</v>
      </c>
      <c r="L113"/>
      <c r="M113" s="36"/>
      <c r="N113" s="66">
        <f>'Invoke Adversary'!$P102</f>
        <v>3</v>
      </c>
      <c r="O113" s="93">
        <f t="shared" si="98"/>
        <v>2.9803921568627452</v>
      </c>
      <c r="P113" s="89">
        <f>INDEX('UmfrageWerte berechnung'!$A:$AL, MATCH(L$3, 'UmfrageWerte berechnung'!$A:$A, 0), MATCH($K113, 'UmfrageWerte berechnung'!$1:$1, 0))</f>
        <v>1.125</v>
      </c>
      <c r="Q113" s="84">
        <f t="shared" si="99"/>
        <v>3.796875</v>
      </c>
      <c r="R113" s="84">
        <f t="shared" si="100"/>
        <v>3.375</v>
      </c>
      <c r="S113" s="86">
        <f t="shared" si="101"/>
        <v>0.99346405228758172</v>
      </c>
      <c r="V113" s="36"/>
      <c r="W113" s="80">
        <f>'Invoke Adversary'!$P102</f>
        <v>3</v>
      </c>
      <c r="X113" s="93">
        <f t="shared" si="102"/>
        <v>3.2325141776937638</v>
      </c>
      <c r="Y113" s="89">
        <f>INDEX('UmfrageWerte berechnung'!$A:$AL, MATCH(U$3, 'UmfrageWerte berechnung'!$A:$A, 0), MATCH($K113, 'UmfrageWerte berechnung'!$1:$1, 0))</f>
        <v>1.25</v>
      </c>
      <c r="Z113" s="84">
        <f t="shared" si="103"/>
        <v>4.6875</v>
      </c>
      <c r="AA113" s="84">
        <f t="shared" si="104"/>
        <v>3.75</v>
      </c>
      <c r="AB113" s="86">
        <f t="shared" si="105"/>
        <v>1.0775047258979213</v>
      </c>
      <c r="AC113" s="117"/>
      <c r="AE113" s="36"/>
      <c r="AF113" s="80">
        <f>'Invoke Adversary'!$P102</f>
        <v>3</v>
      </c>
      <c r="AG113" s="93">
        <f t="shared" si="106"/>
        <v>2.9344978165938871</v>
      </c>
      <c r="AH113" s="89">
        <f>INDEX('UmfrageWerte berechnung'!$A:$AL, MATCH(AD$3, 'UmfrageWerte berechnung'!$A:$A, 0), MATCH($K113, 'UmfrageWerte berechnung'!$1:$1, 0))</f>
        <v>1.1666666666666667</v>
      </c>
      <c r="AI113" s="84">
        <f t="shared" si="107"/>
        <v>4.0833333333333339</v>
      </c>
      <c r="AJ113" s="84">
        <f t="shared" si="108"/>
        <v>3.5</v>
      </c>
      <c r="AK113" s="86">
        <f t="shared" si="109"/>
        <v>0.9781659388646291</v>
      </c>
      <c r="AL113" s="66"/>
      <c r="AN113" s="36"/>
      <c r="AO113" s="80">
        <f>'Invoke Adversary'!$P102</f>
        <v>3</v>
      </c>
      <c r="AP113" s="93">
        <f t="shared" si="110"/>
        <v>3.52247191011236</v>
      </c>
      <c r="AQ113" s="89">
        <f>INDEX('UmfrageWerte berechnung'!$A:$AL, MATCH(AM$3, 'UmfrageWerte berechnung'!$A:$A, 0), MATCH($K113, 'UmfrageWerte berechnung'!$1:$1, 0))</f>
        <v>1.375</v>
      </c>
      <c r="AR113" s="84">
        <f t="shared" si="111"/>
        <v>5.671875</v>
      </c>
      <c r="AS113" s="84">
        <f t="shared" si="112"/>
        <v>4.125</v>
      </c>
      <c r="AT113" s="86">
        <f t="shared" si="113"/>
        <v>1.1741573033707866</v>
      </c>
    </row>
    <row r="114" spans="2:46">
      <c r="B114" t="s">
        <v>475</v>
      </c>
      <c r="C114" s="78">
        <f>SUM(C77:C113)</f>
        <v>24</v>
      </c>
      <c r="D114" s="90">
        <f>SUM(D77:D113)</f>
        <v>25.44401966138722</v>
      </c>
      <c r="E114" s="92">
        <f>SUM(E76:E113)</f>
        <v>41.300000000000011</v>
      </c>
      <c r="F114" s="90">
        <f>SUM(F76:F113)</f>
        <v>39.317500000000003</v>
      </c>
      <c r="G114" s="85">
        <f>SUM(G76:G113)</f>
        <v>30.650000000000006</v>
      </c>
      <c r="H114" s="85"/>
      <c r="L114"/>
      <c r="M114" t="s">
        <v>475</v>
      </c>
      <c r="N114" s="78">
        <f>SUM(N77:N113)</f>
        <v>24</v>
      </c>
      <c r="O114" s="90">
        <f>SUM(O77:O113)</f>
        <v>25.167755991285404</v>
      </c>
      <c r="P114" s="92">
        <f>SUM(P76:P113)</f>
        <v>36.5625</v>
      </c>
      <c r="Q114" s="90">
        <f>SUM(Q76:Q113)</f>
        <v>33.9375</v>
      </c>
      <c r="R114" s="85">
        <f>SUM(R76:R113)</f>
        <v>28.5</v>
      </c>
      <c r="S114" s="90"/>
      <c r="V114" t="s">
        <v>475</v>
      </c>
      <c r="W114" s="78">
        <f>SUM(W77:W113)</f>
        <v>24</v>
      </c>
      <c r="X114" s="90">
        <f>SUM(X77:X113)</f>
        <v>26.29111531190928</v>
      </c>
      <c r="Y114" s="92">
        <f>SUM(Y76:Y113)</f>
        <v>40.416666666666671</v>
      </c>
      <c r="Z114" s="90">
        <f>SUM(Z76:Z113)</f>
        <v>38.833333333333336</v>
      </c>
      <c r="AA114" s="85">
        <f>SUM(AA76:AA113)</f>
        <v>30.5</v>
      </c>
      <c r="AB114" s="90"/>
      <c r="AE114" t="s">
        <v>475</v>
      </c>
      <c r="AF114" s="78">
        <f>SUM(AF77:AF113)</f>
        <v>24</v>
      </c>
      <c r="AG114" s="90">
        <f>SUM(AG77:AG113)</f>
        <v>24.820960698689959</v>
      </c>
      <c r="AH114" s="92">
        <f>SUM(AH76:AH113)</f>
        <v>39.749999999999986</v>
      </c>
      <c r="AI114" s="90">
        <f>SUM(AI76:AI113)</f>
        <v>36.681857638888893</v>
      </c>
      <c r="AJ114" s="85">
        <f>SUM(AJ76:AJ113)</f>
        <v>29.604166666666664</v>
      </c>
      <c r="AK114" s="90"/>
      <c r="AL114" s="66"/>
      <c r="AN114" t="s">
        <v>475</v>
      </c>
      <c r="AO114" s="78">
        <f>SUM(AO77:AO113)</f>
        <v>24</v>
      </c>
      <c r="AP114" s="90">
        <f>SUM(AP77:AP113)</f>
        <v>26.471910112359552</v>
      </c>
      <c r="AQ114" s="92">
        <f>SUM(AQ76:AQ113)</f>
        <v>41.5625</v>
      </c>
      <c r="AR114" s="90">
        <f>SUM(AR76:AR113)</f>
        <v>40.5703125</v>
      </c>
      <c r="AS114" s="85">
        <f>SUM(AS76:AS113)</f>
        <v>31</v>
      </c>
      <c r="AT114" s="90"/>
    </row>
    <row r="115" spans="2:46">
      <c r="B115" t="s">
        <v>476</v>
      </c>
      <c r="C115" s="57">
        <v>96</v>
      </c>
      <c r="D115" s="86"/>
      <c r="E115" s="96">
        <f>COUNT(E77:E113)*5</f>
        <v>160</v>
      </c>
      <c r="F115" s="89">
        <f>C115*5^2</f>
        <v>2400</v>
      </c>
      <c r="G115" s="87">
        <f>C115*1.5</f>
        <v>144</v>
      </c>
      <c r="L115"/>
      <c r="M115" t="s">
        <v>476</v>
      </c>
      <c r="N115" s="57">
        <v>96</v>
      </c>
      <c r="O115" s="86"/>
      <c r="P115" s="96">
        <f>COUNT(P77:P113)*5</f>
        <v>160</v>
      </c>
      <c r="Q115" s="89">
        <f>N115*5^2</f>
        <v>2400</v>
      </c>
      <c r="R115" s="87">
        <f>N115*1.5</f>
        <v>144</v>
      </c>
      <c r="S115" s="86"/>
      <c r="V115" t="s">
        <v>476</v>
      </c>
      <c r="W115" s="57">
        <v>96</v>
      </c>
      <c r="X115" s="86"/>
      <c r="Y115" s="96">
        <f>COUNT(Y77:Y113)*5</f>
        <v>160</v>
      </c>
      <c r="Z115" s="89">
        <f>W115*5^2</f>
        <v>2400</v>
      </c>
      <c r="AA115" s="87">
        <f>W115*1.5</f>
        <v>144</v>
      </c>
      <c r="AB115" s="86"/>
      <c r="AE115" t="s">
        <v>476</v>
      </c>
      <c r="AF115" s="57">
        <v>96</v>
      </c>
      <c r="AG115" s="86"/>
      <c r="AH115" s="96">
        <f>COUNT(AH77:AH113)*5</f>
        <v>160</v>
      </c>
      <c r="AI115" s="89">
        <f>AF115*5^2</f>
        <v>2400</v>
      </c>
      <c r="AJ115" s="87">
        <f>AF115*1.5</f>
        <v>144</v>
      </c>
      <c r="AK115" s="86"/>
      <c r="AL115" s="57"/>
      <c r="AN115" t="s">
        <v>476</v>
      </c>
      <c r="AO115" s="57">
        <v>96</v>
      </c>
      <c r="AP115" s="86"/>
      <c r="AQ115" s="96">
        <f>COUNT(AQ77:AQ113)*5</f>
        <v>160</v>
      </c>
      <c r="AR115" s="89">
        <f>AO115*5^2</f>
        <v>2400</v>
      </c>
      <c r="AS115" s="87">
        <f>AO115*1.5</f>
        <v>144</v>
      </c>
      <c r="AT115" s="86"/>
    </row>
    <row r="116" spans="2:46">
      <c r="C116" s="78"/>
      <c r="D116" s="85"/>
      <c r="E116" s="113"/>
      <c r="H116" s="85"/>
      <c r="L116"/>
      <c r="N116" s="78"/>
      <c r="O116" s="85"/>
      <c r="P116" s="113"/>
      <c r="Q116" s="86"/>
      <c r="R116" s="84"/>
      <c r="S116" s="90"/>
      <c r="W116" s="78"/>
      <c r="X116" s="85"/>
      <c r="Y116" s="113"/>
      <c r="Z116" s="86"/>
      <c r="AA116" s="84"/>
      <c r="AB116" s="90"/>
      <c r="AF116" s="78"/>
      <c r="AG116" s="85"/>
      <c r="AH116" s="113"/>
      <c r="AI116" s="86"/>
      <c r="AJ116" s="84"/>
      <c r="AK116" s="90"/>
      <c r="AL116" s="66"/>
      <c r="AO116" s="78"/>
      <c r="AP116" s="85"/>
      <c r="AQ116" s="113"/>
      <c r="AR116" s="86"/>
      <c r="AS116" s="84"/>
      <c r="AT116" s="90"/>
    </row>
    <row r="117" spans="2:46">
      <c r="L117"/>
      <c r="O117" s="84"/>
      <c r="P117" s="93"/>
      <c r="Q117" s="86"/>
      <c r="R117" s="84"/>
      <c r="S117" s="86"/>
      <c r="X117" s="84"/>
      <c r="Y117" s="93"/>
      <c r="Z117" s="86"/>
      <c r="AA117" s="84"/>
      <c r="AB117" s="86"/>
      <c r="AG117" s="84"/>
      <c r="AH117" s="93"/>
      <c r="AI117" s="86"/>
      <c r="AJ117" s="84"/>
      <c r="AK117" s="86"/>
      <c r="AL117" s="66"/>
      <c r="AP117" s="84"/>
      <c r="AQ117" s="93"/>
      <c r="AR117" s="86"/>
      <c r="AS117" s="84"/>
      <c r="AT117" s="86"/>
    </row>
    <row r="118" spans="2:46">
      <c r="L118"/>
      <c r="O118" s="84"/>
      <c r="P118" s="93"/>
      <c r="Q118" s="86"/>
      <c r="R118" s="84"/>
      <c r="S118" s="86"/>
      <c r="X118" s="84"/>
      <c r="Y118" s="93"/>
      <c r="Z118" s="86"/>
      <c r="AA118" s="84"/>
      <c r="AB118" s="86"/>
      <c r="AG118" s="84"/>
      <c r="AH118" s="93"/>
      <c r="AI118" s="86"/>
      <c r="AJ118" s="84"/>
      <c r="AK118" s="86"/>
      <c r="AL118" s="66"/>
      <c r="AP118" s="84"/>
      <c r="AQ118" s="93"/>
      <c r="AR118" s="86"/>
      <c r="AS118" s="84"/>
      <c r="AT118" s="86"/>
    </row>
    <row r="119" spans="2:46" ht="21">
      <c r="B119" s="101" t="s">
        <v>478</v>
      </c>
      <c r="C119" s="102">
        <f>SUM(C114,C71,C47,C27,C15)</f>
        <v>69</v>
      </c>
      <c r="E119" s="93" t="s">
        <v>479</v>
      </c>
      <c r="H119" s="84">
        <f>COUNT(E77:E113,E52:E70,E32:E46,E20:E25,E9:E14)</f>
        <v>76</v>
      </c>
      <c r="L119"/>
      <c r="M119" s="101" t="s">
        <v>478</v>
      </c>
      <c r="N119" s="102">
        <f>SUM(N114,N71,N47,N27,N15)</f>
        <v>69</v>
      </c>
      <c r="O119" s="84"/>
      <c r="P119" s="93" t="s">
        <v>479</v>
      </c>
      <c r="Q119" s="86"/>
      <c r="R119" s="84"/>
      <c r="S119" s="86">
        <f>COUNT(P77:P113,P52:P70,P32:P46,P20:P25,P9:P14)</f>
        <v>76</v>
      </c>
      <c r="V119" s="101" t="s">
        <v>478</v>
      </c>
      <c r="W119" s="102">
        <f>SUM(W114,W71,W47,W27,W15)</f>
        <v>69</v>
      </c>
      <c r="X119" s="84"/>
      <c r="Y119" s="93" t="s">
        <v>479</v>
      </c>
      <c r="Z119" s="86"/>
      <c r="AA119" s="84"/>
      <c r="AB119" s="86">
        <f>COUNT(Y77:Y113,Y52:Y70,Y32:Y46,Y20:Y25,Y9:Y14)</f>
        <v>76</v>
      </c>
      <c r="AC119" s="101"/>
      <c r="AE119" s="101" t="s">
        <v>478</v>
      </c>
      <c r="AF119" s="102">
        <f>SUM(AF114,AF71,AF47,AF27,AF15)</f>
        <v>69</v>
      </c>
      <c r="AG119" s="84"/>
      <c r="AH119" s="93" t="s">
        <v>479</v>
      </c>
      <c r="AI119" s="86"/>
      <c r="AJ119" s="84"/>
      <c r="AK119" s="86">
        <f>COUNT(AH77:AH113,AH52:AH70,AH32:AH46,AH20:AH25,AH9:AH14)</f>
        <v>76</v>
      </c>
      <c r="AL119" s="118"/>
      <c r="AN119" s="101" t="s">
        <v>478</v>
      </c>
      <c r="AO119" s="102">
        <f>SUM(AO114,AO71,AO47,AO27,AO15)</f>
        <v>69</v>
      </c>
      <c r="AP119" s="84"/>
      <c r="AQ119" s="93" t="s">
        <v>479</v>
      </c>
      <c r="AR119" s="86"/>
      <c r="AS119" s="84"/>
      <c r="AT119" s="86">
        <f>COUNT(AQ77:AQ113,AQ52:AQ70,AQ32:AQ46,AQ20:AQ25,AQ9:AQ14)</f>
        <v>76</v>
      </c>
    </row>
    <row r="120" spans="2:46" ht="21">
      <c r="B120" s="101" t="s">
        <v>480</v>
      </c>
      <c r="C120" s="102">
        <f>SUM(C115,C72,C48,C28,C16)</f>
        <v>231</v>
      </c>
      <c r="E120" s="93" t="s">
        <v>481</v>
      </c>
      <c r="H120" s="84">
        <f>SUM(E77:E113,E52:E70,E32:E46,E20:E25,E9:E14)</f>
        <v>91.55</v>
      </c>
      <c r="L120"/>
      <c r="M120" s="101" t="s">
        <v>480</v>
      </c>
      <c r="N120" s="102">
        <f>SUM(N115,N72,N48,N28,N16)</f>
        <v>231</v>
      </c>
      <c r="O120" s="84"/>
      <c r="P120" s="93" t="s">
        <v>481</v>
      </c>
      <c r="Q120" s="86"/>
      <c r="R120" s="84"/>
      <c r="S120" s="86">
        <f>SUM(P77:P113,P52:P70,P32:P46,P20:P25,P9:P14)</f>
        <v>86.0625</v>
      </c>
      <c r="V120" s="101" t="s">
        <v>480</v>
      </c>
      <c r="W120" s="102">
        <f>SUM(W115,W72,W48,W28,W16)</f>
        <v>231</v>
      </c>
      <c r="X120" s="84"/>
      <c r="Y120" s="93" t="s">
        <v>481</v>
      </c>
      <c r="Z120" s="86"/>
      <c r="AA120" s="84"/>
      <c r="AB120" s="86">
        <f>SUM(Y77:Y113,Y52:Y70,Y32:Y46,Y20:Y25,Y9:Y14)</f>
        <v>88.166666666666615</v>
      </c>
      <c r="AC120" s="101"/>
      <c r="AE120" s="101" t="s">
        <v>480</v>
      </c>
      <c r="AF120" s="102">
        <f>SUM(AF115,AF72,AF48,AF28,AF16)</f>
        <v>231</v>
      </c>
      <c r="AG120" s="84"/>
      <c r="AH120" s="93" t="s">
        <v>481</v>
      </c>
      <c r="AI120" s="86"/>
      <c r="AJ120" s="84"/>
      <c r="AK120" s="86">
        <f>SUM(AH77:AH113,AH52:AH70,AH32:AH46,AH20:AH25,AH9:AH14)</f>
        <v>90.645833333333314</v>
      </c>
      <c r="AL120" s="118"/>
      <c r="AN120" s="101" t="s">
        <v>480</v>
      </c>
      <c r="AO120" s="102">
        <f>SUM(AO115,AO72,AO48,AO28,AO16)</f>
        <v>231</v>
      </c>
      <c r="AP120" s="84"/>
      <c r="AQ120" s="93" t="s">
        <v>481</v>
      </c>
      <c r="AR120" s="86"/>
      <c r="AS120" s="84"/>
      <c r="AT120" s="86">
        <f>SUM(AQ77:AQ113,AQ52:AQ70,AQ32:AQ46,AQ20:AQ25,AQ9:AQ14)</f>
        <v>89</v>
      </c>
    </row>
    <row r="121" spans="2:46">
      <c r="E121" s="93" t="s">
        <v>480</v>
      </c>
      <c r="H121" s="84">
        <f>COUNT(E77:E113,E52:E70,E32:E46,E20:E25,E9:E14)*5</f>
        <v>380</v>
      </c>
      <c r="L121"/>
      <c r="O121" s="84"/>
      <c r="P121" s="93" t="s">
        <v>480</v>
      </c>
      <c r="Q121" s="86"/>
      <c r="R121" s="84"/>
      <c r="S121" s="86">
        <f>COUNT(P77:P113,P52:P70,P32:P46,P20:P25,P9:P14)*5</f>
        <v>380</v>
      </c>
      <c r="X121" s="84"/>
      <c r="Y121" s="93" t="s">
        <v>480</v>
      </c>
      <c r="Z121" s="86"/>
      <c r="AA121" s="84"/>
      <c r="AB121" s="86">
        <f>COUNT(Y77:Y113,Y52:Y70,Y32:Y46,Y20:Y25,Y9:Y14)*5</f>
        <v>380</v>
      </c>
      <c r="AG121" s="84"/>
      <c r="AH121" s="93" t="s">
        <v>480</v>
      </c>
      <c r="AI121" s="86"/>
      <c r="AJ121" s="84"/>
      <c r="AK121" s="86">
        <f>COUNT(AH77:AH113,AH52:AH70,AH32:AH46,AH20:AH25,AH9:AH14)*5</f>
        <v>380</v>
      </c>
      <c r="AL121" s="66"/>
      <c r="AP121" s="84"/>
      <c r="AQ121" s="93" t="s">
        <v>480</v>
      </c>
      <c r="AR121" s="86"/>
      <c r="AS121" s="84"/>
      <c r="AT121" s="86">
        <f>COUNT(AQ77:AQ113,AQ52:AQ70,AQ32:AQ46,AQ20:AQ25,AQ9:AQ14)*5</f>
        <v>380</v>
      </c>
    </row>
    <row r="122" spans="2:46">
      <c r="L122"/>
      <c r="O122" s="84"/>
      <c r="P122" s="93"/>
      <c r="Q122" s="86"/>
      <c r="R122" s="84"/>
      <c r="S122" s="93"/>
      <c r="X122" s="84"/>
      <c r="Y122" s="93"/>
      <c r="Z122" s="86"/>
      <c r="AA122" s="84"/>
      <c r="AB122" s="93"/>
      <c r="AG122" s="84"/>
      <c r="AH122" s="93"/>
      <c r="AI122" s="86"/>
      <c r="AJ122" s="84"/>
      <c r="AK122" s="93"/>
      <c r="AL122" s="66"/>
      <c r="AP122" s="84"/>
      <c r="AQ122" s="93"/>
      <c r="AR122" s="86"/>
      <c r="AS122" s="84"/>
      <c r="AT122" s="93"/>
    </row>
    <row r="123" spans="2:46" ht="21">
      <c r="B123" s="101" t="s">
        <v>482</v>
      </c>
      <c r="C123" s="105">
        <f>SUM(D77:D113,D52:D70,D32:D46,D20:D25,D9:D14)</f>
        <v>67.366466411796821</v>
      </c>
      <c r="L123"/>
      <c r="M123" s="101" t="s">
        <v>482</v>
      </c>
      <c r="N123" s="105">
        <f>SUM(O77:O113,O52:O70,O32:O46,O20:O25,O9:O14)</f>
        <v>71.915758896151061</v>
      </c>
      <c r="O123" s="84"/>
      <c r="P123" s="93"/>
      <c r="Q123" s="86"/>
      <c r="R123" s="84"/>
      <c r="S123" s="93"/>
      <c r="V123" s="101" t="s">
        <v>482</v>
      </c>
      <c r="W123" s="105">
        <f>SUM(X77:X113,X52:X70,X32:X46,X20:X25,X9:X14)</f>
        <v>66.948960302457536</v>
      </c>
      <c r="X123" s="84"/>
      <c r="Y123" s="93"/>
      <c r="Z123" s="86"/>
      <c r="AA123" s="84"/>
      <c r="AB123" s="93"/>
      <c r="AC123" s="101"/>
      <c r="AE123" s="101" t="s">
        <v>482</v>
      </c>
      <c r="AF123" s="105">
        <f>SUM(AG77:AG113,AG52:AG70,AG32:AG46,AG20:AG25,AG9:AG14)</f>
        <v>71.930131004366814</v>
      </c>
      <c r="AG123" s="84"/>
      <c r="AH123" s="93"/>
      <c r="AI123" s="86"/>
      <c r="AJ123" s="84"/>
      <c r="AK123" s="93"/>
      <c r="AL123" s="119"/>
      <c r="AN123" s="101" t="s">
        <v>482</v>
      </c>
      <c r="AO123" s="105">
        <f>SUM(AP77:AP113,AP52:AP70,AP32:AP46,AP20:AP25,AP9:AP14)</f>
        <v>69.702247191011224</v>
      </c>
      <c r="AP123" s="84"/>
      <c r="AQ123" s="93"/>
      <c r="AR123" s="86"/>
      <c r="AS123" s="84"/>
      <c r="AT123" s="93"/>
    </row>
    <row r="124" spans="2:46" ht="21">
      <c r="B124" s="101" t="s">
        <v>480</v>
      </c>
      <c r="C124" s="102">
        <f>SUM(C115,C72,C48,C28,C16)</f>
        <v>231</v>
      </c>
      <c r="L124"/>
      <c r="M124" s="101" t="s">
        <v>480</v>
      </c>
      <c r="N124" s="102">
        <f>SUM(N115,N72,N48,N28,N16)</f>
        <v>231</v>
      </c>
      <c r="O124" s="84"/>
      <c r="P124" s="93"/>
      <c r="Q124" s="86"/>
      <c r="R124" s="84"/>
      <c r="S124" s="93"/>
      <c r="V124" s="101" t="s">
        <v>480</v>
      </c>
      <c r="W124" s="102">
        <f>SUM(W115,W72,W48,W28,W16)</f>
        <v>231</v>
      </c>
      <c r="X124" s="84"/>
      <c r="Y124" s="93"/>
      <c r="Z124" s="86"/>
      <c r="AA124" s="84"/>
      <c r="AB124" s="93"/>
      <c r="AC124" s="101"/>
      <c r="AE124" s="101" t="s">
        <v>480</v>
      </c>
      <c r="AF124" s="102">
        <f>SUM(AF115,AF72,AF48,AF28,AF16)</f>
        <v>231</v>
      </c>
      <c r="AG124" s="84"/>
      <c r="AH124" s="93"/>
      <c r="AI124" s="86"/>
      <c r="AJ124" s="84"/>
      <c r="AK124" s="93"/>
      <c r="AL124" s="118"/>
      <c r="AN124" s="101" t="s">
        <v>480</v>
      </c>
      <c r="AO124" s="102">
        <f>SUM(AO115,AO72,AO48,AO28,AO16)</f>
        <v>231</v>
      </c>
      <c r="AP124" s="84"/>
      <c r="AQ124" s="93"/>
      <c r="AR124" s="86"/>
      <c r="AS124" s="84"/>
      <c r="AT124" s="93"/>
    </row>
    <row r="125" spans="2:46">
      <c r="L125"/>
      <c r="O125" s="84"/>
      <c r="P125" s="93"/>
      <c r="Q125" s="86"/>
      <c r="R125" s="84"/>
      <c r="S125" s="93"/>
      <c r="X125" s="84"/>
      <c r="Y125" s="93"/>
      <c r="Z125" s="86"/>
      <c r="AA125" s="84"/>
      <c r="AB125" s="93"/>
      <c r="AG125" s="84"/>
      <c r="AH125" s="93"/>
      <c r="AI125" s="86"/>
      <c r="AJ125" s="84"/>
      <c r="AK125" s="93"/>
      <c r="AP125" s="84"/>
      <c r="AQ125" s="93"/>
      <c r="AR125" s="86"/>
      <c r="AS125" s="84"/>
      <c r="AT125" s="93"/>
    </row>
    <row r="126" spans="2:46">
      <c r="L126"/>
      <c r="O126" s="84"/>
      <c r="P126" s="93"/>
      <c r="Q126" s="86"/>
      <c r="R126" s="84"/>
      <c r="S126" s="93"/>
      <c r="X126" s="84"/>
      <c r="Y126" s="93"/>
      <c r="Z126" s="86"/>
      <c r="AA126" s="84"/>
      <c r="AB126" s="93"/>
      <c r="AG126" s="84"/>
      <c r="AH126" s="93"/>
      <c r="AI126" s="86"/>
      <c r="AJ126" s="84"/>
      <c r="AK126" s="93"/>
      <c r="AP126" s="84"/>
      <c r="AQ126" s="93"/>
      <c r="AR126" s="86"/>
      <c r="AS126" s="84"/>
      <c r="AT126" s="93"/>
    </row>
    <row r="127" spans="2:46">
      <c r="L127"/>
      <c r="O127" s="84"/>
      <c r="P127" s="93"/>
      <c r="Q127" s="86"/>
      <c r="R127" s="84"/>
      <c r="S127" s="93"/>
      <c r="X127" s="84"/>
      <c r="Y127" s="93"/>
      <c r="Z127" s="86"/>
      <c r="AA127" s="84"/>
      <c r="AB127" s="93"/>
      <c r="AG127" s="84"/>
      <c r="AH127" s="93"/>
      <c r="AI127" s="86"/>
      <c r="AJ127" s="84"/>
      <c r="AK127" s="93"/>
      <c r="AP127" s="84"/>
      <c r="AQ127" s="93"/>
      <c r="AR127" s="86"/>
      <c r="AS127" s="84"/>
      <c r="AT127" s="93"/>
    </row>
    <row r="128" spans="2:46">
      <c r="L128"/>
      <c r="O128" s="84"/>
      <c r="P128" s="93"/>
      <c r="Q128" s="86"/>
      <c r="R128" s="84"/>
      <c r="S128" s="93"/>
      <c r="X128" s="84"/>
      <c r="Y128" s="93"/>
      <c r="Z128" s="86"/>
      <c r="AA128" s="84"/>
      <c r="AB128" s="93"/>
      <c r="AG128" s="84"/>
      <c r="AH128" s="93"/>
      <c r="AI128" s="86"/>
      <c r="AJ128" s="84"/>
      <c r="AK128" s="93"/>
      <c r="AP128" s="84"/>
      <c r="AQ128" s="93"/>
      <c r="AR128" s="86"/>
      <c r="AS128" s="84"/>
      <c r="AT128" s="93"/>
    </row>
    <row r="129" spans="12:46">
      <c r="L129"/>
      <c r="O129" s="84"/>
      <c r="P129" s="93"/>
      <c r="Q129" s="86"/>
      <c r="R129" s="84"/>
      <c r="S129" s="93"/>
      <c r="X129" s="84"/>
      <c r="Y129" s="93"/>
      <c r="Z129" s="86"/>
      <c r="AA129" s="84"/>
      <c r="AB129" s="93"/>
      <c r="AG129" s="84"/>
      <c r="AH129" s="93"/>
      <c r="AI129" s="86"/>
      <c r="AJ129" s="84"/>
      <c r="AK129" s="93"/>
      <c r="AP129" s="84"/>
      <c r="AQ129" s="93"/>
      <c r="AR129" s="86"/>
      <c r="AS129" s="84"/>
      <c r="AT129" s="93"/>
    </row>
    <row r="130" spans="12:46">
      <c r="L130"/>
      <c r="O130" s="84"/>
      <c r="P130" s="93"/>
      <c r="Q130" s="86"/>
      <c r="R130" s="84"/>
      <c r="S130" s="93"/>
      <c r="X130" s="84"/>
      <c r="Y130" s="93"/>
      <c r="Z130" s="86"/>
      <c r="AA130" s="84"/>
      <c r="AB130" s="93"/>
      <c r="AG130" s="84"/>
      <c r="AH130" s="93"/>
      <c r="AI130" s="86"/>
      <c r="AJ130" s="84"/>
      <c r="AK130" s="93"/>
      <c r="AP130" s="84"/>
      <c r="AQ130" s="93"/>
      <c r="AR130" s="86"/>
      <c r="AS130" s="84"/>
      <c r="AT130" s="93"/>
    </row>
    <row r="131" spans="12:46">
      <c r="L131"/>
      <c r="O131" s="84"/>
      <c r="P131" s="93"/>
      <c r="Q131" s="86"/>
      <c r="R131" s="84"/>
      <c r="S131" s="93"/>
      <c r="X131" s="84"/>
      <c r="Y131" s="93"/>
      <c r="Z131" s="86"/>
      <c r="AA131" s="84"/>
      <c r="AB131" s="93"/>
      <c r="AG131" s="84"/>
      <c r="AH131" s="93"/>
      <c r="AI131" s="86"/>
      <c r="AJ131" s="84"/>
      <c r="AK131" s="93"/>
      <c r="AP131" s="84"/>
      <c r="AQ131" s="93"/>
      <c r="AR131" s="86"/>
      <c r="AS131" s="84"/>
      <c r="AT131" s="93"/>
    </row>
    <row r="132" spans="12:46">
      <c r="L132"/>
      <c r="O132" s="84"/>
      <c r="P132" s="93"/>
      <c r="Q132" s="86"/>
      <c r="R132" s="84"/>
      <c r="S132" s="93"/>
      <c r="X132" s="84"/>
      <c r="Y132" s="93"/>
      <c r="Z132" s="86"/>
      <c r="AA132" s="84"/>
      <c r="AB132" s="93"/>
      <c r="AG132" s="84"/>
      <c r="AH132" s="93"/>
      <c r="AI132" s="86"/>
      <c r="AJ132" s="84"/>
      <c r="AK132" s="93"/>
      <c r="AP132" s="84"/>
      <c r="AQ132" s="93"/>
      <c r="AR132" s="86"/>
      <c r="AS132" s="84"/>
      <c r="AT132" s="93"/>
    </row>
    <row r="133" spans="12:46">
      <c r="L133"/>
      <c r="O133" s="84"/>
      <c r="P133" s="93"/>
      <c r="Q133" s="86"/>
      <c r="R133" s="84"/>
      <c r="S133" s="93"/>
      <c r="X133" s="84"/>
      <c r="Y133" s="93"/>
      <c r="Z133" s="86"/>
      <c r="AA133" s="84"/>
      <c r="AB133" s="93"/>
      <c r="AG133" s="84"/>
      <c r="AH133" s="93"/>
      <c r="AI133" s="86"/>
      <c r="AJ133" s="84"/>
      <c r="AK133" s="93"/>
      <c r="AP133" s="84"/>
      <c r="AQ133" s="93"/>
      <c r="AR133" s="86"/>
      <c r="AS133" s="84"/>
      <c r="AT133" s="93"/>
    </row>
    <row r="134" spans="12:46">
      <c r="L134"/>
      <c r="O134" s="84"/>
      <c r="P134" s="93"/>
      <c r="Q134" s="86"/>
      <c r="R134" s="84"/>
      <c r="S134" s="93"/>
      <c r="X134" s="84"/>
      <c r="Y134" s="93"/>
      <c r="Z134" s="86"/>
      <c r="AA134" s="84"/>
      <c r="AB134" s="93"/>
      <c r="AG134" s="84"/>
      <c r="AH134" s="93"/>
      <c r="AI134" s="86"/>
      <c r="AJ134" s="84"/>
      <c r="AK134" s="93"/>
      <c r="AP134" s="84"/>
      <c r="AQ134" s="93"/>
      <c r="AR134" s="86"/>
      <c r="AS134" s="84"/>
      <c r="AT134" s="93"/>
    </row>
  </sheetData>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9F6F3-CF64-4F39-A375-68C0D82FD10B}">
  <dimension ref="A1:AJ103"/>
  <sheetViews>
    <sheetView topLeftCell="A56" zoomScale="85" zoomScaleNormal="85" workbookViewId="0">
      <selection activeCell="P103" sqref="P103"/>
    </sheetView>
  </sheetViews>
  <sheetFormatPr baseColWidth="10" defaultColWidth="11.42578125" defaultRowHeight="15"/>
  <cols>
    <col min="16" max="16" width="11.42578125" style="66"/>
    <col min="17" max="17" width="28" style="53" customWidth="1"/>
    <col min="18" max="18" width="178.28515625" bestFit="1" customWidth="1"/>
    <col min="19" max="19" width="21" bestFit="1" customWidth="1"/>
  </cols>
  <sheetData>
    <row r="1" spans="1:36" ht="23.25">
      <c r="B1" s="15" t="s">
        <v>0</v>
      </c>
      <c r="D1" s="15"/>
      <c r="F1" s="15"/>
      <c r="H1" s="15"/>
      <c r="J1" s="15"/>
      <c r="L1" s="15"/>
      <c r="N1" s="15"/>
      <c r="P1" s="68"/>
      <c r="Q1" s="52" t="s">
        <v>414</v>
      </c>
      <c r="R1" s="15"/>
      <c r="S1" s="42" t="s">
        <v>417</v>
      </c>
      <c r="T1" s="15"/>
      <c r="V1" s="15"/>
      <c r="X1" s="15"/>
      <c r="Z1" s="15"/>
      <c r="AB1" s="15"/>
      <c r="AD1" s="15"/>
      <c r="AF1" s="15"/>
      <c r="AH1" s="15"/>
      <c r="AJ1" s="15"/>
    </row>
    <row r="3" spans="1:36" ht="21">
      <c r="B3" s="50" t="s">
        <v>483</v>
      </c>
      <c r="C3" s="19" t="s">
        <v>2</v>
      </c>
    </row>
    <row r="4" spans="1:36" s="9" customFormat="1" ht="18.75">
      <c r="B4" s="13" t="s">
        <v>3</v>
      </c>
      <c r="C4" s="14" t="s">
        <v>4</v>
      </c>
      <c r="P4" s="69"/>
      <c r="Q4" s="54"/>
      <c r="R4" s="32" t="s">
        <v>727</v>
      </c>
      <c r="S4" s="9" t="s">
        <v>420</v>
      </c>
    </row>
    <row r="5" spans="1:36" ht="18.75">
      <c r="B5" s="1" t="s">
        <v>5</v>
      </c>
      <c r="C5" s="2" t="s">
        <v>6</v>
      </c>
      <c r="R5" s="59" t="s">
        <v>728</v>
      </c>
      <c r="S5" t="s">
        <v>420</v>
      </c>
    </row>
    <row r="6" spans="1:36" ht="18.75">
      <c r="B6" s="1"/>
      <c r="C6" s="2"/>
    </row>
    <row r="7" spans="1:36" ht="21">
      <c r="C7" s="19" t="s">
        <v>7</v>
      </c>
      <c r="S7" s="7"/>
    </row>
    <row r="8" spans="1:36" s="9" customFormat="1" ht="18.75">
      <c r="B8" s="48" t="s">
        <v>8</v>
      </c>
      <c r="C8" s="14" t="s">
        <v>9</v>
      </c>
      <c r="P8" s="69">
        <v>3</v>
      </c>
      <c r="Q8" s="54">
        <v>3</v>
      </c>
      <c r="R8" s="32" t="s">
        <v>522</v>
      </c>
      <c r="S8" t="s">
        <v>485</v>
      </c>
      <c r="Z8" s="27"/>
    </row>
    <row r="9" spans="1:36" ht="18.75">
      <c r="B9" s="1" t="s">
        <v>10</v>
      </c>
      <c r="C9" s="2" t="s">
        <v>11</v>
      </c>
      <c r="P9" s="66">
        <v>0</v>
      </c>
      <c r="Q9" s="44" t="s">
        <v>423</v>
      </c>
      <c r="R9" s="60" t="s">
        <v>729</v>
      </c>
      <c r="S9" t="s">
        <v>519</v>
      </c>
    </row>
    <row r="10" spans="1:36" ht="18.75">
      <c r="B10" s="1" t="s">
        <v>12</v>
      </c>
      <c r="C10" s="2" t="s">
        <v>13</v>
      </c>
      <c r="P10" s="66">
        <v>3</v>
      </c>
      <c r="Q10" s="53" t="s">
        <v>425</v>
      </c>
      <c r="R10" s="60"/>
      <c r="S10" t="s">
        <v>422</v>
      </c>
    </row>
    <row r="11" spans="1:36" ht="18.75">
      <c r="B11" s="1" t="s">
        <v>14</v>
      </c>
      <c r="C11" s="2" t="s">
        <v>15</v>
      </c>
      <c r="P11" s="66">
        <v>3</v>
      </c>
      <c r="Q11" s="53" t="s">
        <v>425</v>
      </c>
      <c r="R11" s="60"/>
      <c r="S11" t="s">
        <v>485</v>
      </c>
    </row>
    <row r="12" spans="1:36" ht="18.75">
      <c r="B12" s="1" t="s">
        <v>16</v>
      </c>
      <c r="C12" s="2" t="s">
        <v>17</v>
      </c>
      <c r="P12" s="66">
        <v>3</v>
      </c>
      <c r="Q12" s="53" t="s">
        <v>425</v>
      </c>
      <c r="R12" s="60"/>
      <c r="S12" t="s">
        <v>422</v>
      </c>
    </row>
    <row r="13" spans="1:36" ht="18.75">
      <c r="A13" s="17"/>
      <c r="B13" s="1" t="s">
        <v>18</v>
      </c>
      <c r="C13" s="2" t="s">
        <v>19</v>
      </c>
      <c r="P13" s="66">
        <v>3</v>
      </c>
      <c r="Q13" s="53" t="s">
        <v>425</v>
      </c>
      <c r="R13" s="60"/>
      <c r="S13" t="s">
        <v>422</v>
      </c>
    </row>
    <row r="14" spans="1:36" ht="18.75">
      <c r="B14" s="1"/>
      <c r="C14" s="2"/>
      <c r="P14" s="71"/>
      <c r="R14" s="30"/>
    </row>
    <row r="15" spans="1:36" s="7" customFormat="1" ht="21">
      <c r="A15"/>
      <c r="C15" s="18" t="s">
        <v>20</v>
      </c>
      <c r="P15" s="70"/>
      <c r="Q15" s="63"/>
    </row>
    <row r="16" spans="1:36" s="9" customFormat="1" ht="18.75">
      <c r="B16" s="13" t="s">
        <v>21</v>
      </c>
      <c r="C16" s="14" t="s">
        <v>351</v>
      </c>
      <c r="P16" s="66">
        <v>3</v>
      </c>
      <c r="Q16" s="54">
        <v>13625</v>
      </c>
      <c r="R16" s="30"/>
    </row>
    <row r="17" spans="1:18" ht="18.75">
      <c r="B17" s="1" t="s">
        <v>23</v>
      </c>
      <c r="C17" s="2" t="s">
        <v>353</v>
      </c>
      <c r="P17" s="66">
        <v>3</v>
      </c>
      <c r="Q17" s="53">
        <v>286</v>
      </c>
      <c r="R17" s="30"/>
    </row>
    <row r="18" spans="1:18" ht="18.75">
      <c r="B18" s="1" t="s">
        <v>25</v>
      </c>
      <c r="C18" s="2" t="s">
        <v>355</v>
      </c>
      <c r="P18" s="66">
        <v>3</v>
      </c>
      <c r="Q18" s="53">
        <v>4606</v>
      </c>
      <c r="R18" s="30"/>
    </row>
    <row r="19" spans="1:18" ht="18.75">
      <c r="B19" s="1" t="s">
        <v>27</v>
      </c>
      <c r="C19" s="2" t="s">
        <v>357</v>
      </c>
      <c r="P19" s="66">
        <v>3</v>
      </c>
      <c r="Q19" s="53">
        <v>986679</v>
      </c>
    </row>
    <row r="20" spans="1:18" ht="18.75">
      <c r="B20" s="1" t="s">
        <v>29</v>
      </c>
      <c r="C20" s="2" t="s">
        <v>358</v>
      </c>
      <c r="P20" s="66">
        <v>3</v>
      </c>
      <c r="Q20" s="53">
        <v>24</v>
      </c>
    </row>
    <row r="21" spans="1:18" ht="18.75">
      <c r="B21" s="1" t="s">
        <v>31</v>
      </c>
      <c r="C21" s="2" t="s">
        <v>359</v>
      </c>
      <c r="P21" s="66">
        <v>3</v>
      </c>
      <c r="Q21" s="53">
        <v>32668</v>
      </c>
    </row>
    <row r="22" spans="1:18" ht="18.75">
      <c r="B22" s="1" t="s">
        <v>33</v>
      </c>
      <c r="C22" s="2" t="s">
        <v>360</v>
      </c>
      <c r="Q22" s="53">
        <v>0</v>
      </c>
    </row>
    <row r="23" spans="1:18">
      <c r="P23" s="82"/>
    </row>
    <row r="24" spans="1:18" ht="21">
      <c r="C24" s="19" t="s">
        <v>35</v>
      </c>
    </row>
    <row r="25" spans="1:18" s="9" customFormat="1" ht="18.75">
      <c r="B25" s="13" t="s">
        <v>36</v>
      </c>
      <c r="C25" s="14" t="s">
        <v>37</v>
      </c>
      <c r="P25" s="69">
        <v>3</v>
      </c>
      <c r="Q25" s="54" t="s">
        <v>423</v>
      </c>
      <c r="R25" s="32"/>
    </row>
    <row r="26" spans="1:18" ht="18.75">
      <c r="B26" s="49" t="s">
        <v>38</v>
      </c>
      <c r="C26" s="2" t="s">
        <v>39</v>
      </c>
      <c r="P26" s="66">
        <v>3</v>
      </c>
      <c r="Q26" s="53" t="s">
        <v>423</v>
      </c>
      <c r="R26" t="s">
        <v>730</v>
      </c>
    </row>
    <row r="27" spans="1:18" ht="18.75">
      <c r="B27" s="49" t="s">
        <v>40</v>
      </c>
      <c r="C27" s="2" t="s">
        <v>41</v>
      </c>
      <c r="P27" s="66">
        <v>3</v>
      </c>
      <c r="Q27" s="53" t="s">
        <v>423</v>
      </c>
      <c r="R27" t="s">
        <v>731</v>
      </c>
    </row>
    <row r="28" spans="1:18" ht="18.75">
      <c r="B28" s="49" t="s">
        <v>42</v>
      </c>
      <c r="C28" s="2" t="s">
        <v>43</v>
      </c>
      <c r="P28" s="66">
        <v>3</v>
      </c>
      <c r="Q28" s="53" t="s">
        <v>423</v>
      </c>
      <c r="R28" t="s">
        <v>732</v>
      </c>
    </row>
    <row r="29" spans="1:18" ht="18.75">
      <c r="B29" s="49" t="s">
        <v>44</v>
      </c>
      <c r="C29" s="2" t="s">
        <v>45</v>
      </c>
      <c r="P29" s="66">
        <v>3</v>
      </c>
      <c r="Q29" s="53" t="s">
        <v>423</v>
      </c>
      <c r="R29" t="s">
        <v>732</v>
      </c>
    </row>
    <row r="30" spans="1:18" ht="18.75">
      <c r="B30" s="49" t="s">
        <v>46</v>
      </c>
      <c r="C30" s="2" t="s">
        <v>47</v>
      </c>
      <c r="P30" s="66">
        <v>0</v>
      </c>
      <c r="Q30" s="65" t="s">
        <v>425</v>
      </c>
    </row>
    <row r="31" spans="1:18" ht="18.75">
      <c r="B31" s="1" t="s">
        <v>48</v>
      </c>
      <c r="C31" s="2" t="s">
        <v>49</v>
      </c>
      <c r="P31" s="66">
        <v>3</v>
      </c>
      <c r="Q31" s="53" t="s">
        <v>423</v>
      </c>
      <c r="R31" t="s">
        <v>733</v>
      </c>
    </row>
    <row r="32" spans="1:18" ht="18.75">
      <c r="A32" t="s">
        <v>60</v>
      </c>
      <c r="B32" s="1" t="s">
        <v>50</v>
      </c>
      <c r="C32" s="2" t="s">
        <v>51</v>
      </c>
      <c r="Q32" s="53">
        <v>875</v>
      </c>
      <c r="R32" t="s">
        <v>734</v>
      </c>
    </row>
    <row r="33" spans="1:29" ht="18.75">
      <c r="A33" t="s">
        <v>62</v>
      </c>
      <c r="B33" s="1" t="s">
        <v>52</v>
      </c>
      <c r="C33" s="2" t="s">
        <v>53</v>
      </c>
      <c r="P33" s="66">
        <v>3</v>
      </c>
      <c r="Q33" s="55">
        <v>0.24</v>
      </c>
      <c r="R33" t="s">
        <v>735</v>
      </c>
      <c r="U33" t="s">
        <v>498</v>
      </c>
    </row>
    <row r="34" spans="1:29" ht="18.75">
      <c r="A34" t="s">
        <v>64</v>
      </c>
      <c r="B34" s="1" t="s">
        <v>54</v>
      </c>
      <c r="C34" s="2" t="s">
        <v>55</v>
      </c>
      <c r="P34" s="66">
        <v>3</v>
      </c>
      <c r="Q34" s="53">
        <v>3</v>
      </c>
      <c r="U34" t="s">
        <v>499</v>
      </c>
    </row>
    <row r="35" spans="1:29" ht="18.75">
      <c r="A35" t="s">
        <v>54</v>
      </c>
      <c r="B35" s="1" t="s">
        <v>56</v>
      </c>
      <c r="C35" s="2" t="s">
        <v>57</v>
      </c>
      <c r="P35" s="66">
        <v>0</v>
      </c>
      <c r="Q35" s="53" t="s">
        <v>425</v>
      </c>
      <c r="U35" t="s">
        <v>498</v>
      </c>
    </row>
    <row r="36" spans="1:29" ht="18.75">
      <c r="A36" t="s">
        <v>50</v>
      </c>
      <c r="B36" s="1" t="s">
        <v>58</v>
      </c>
      <c r="C36" s="2" t="s">
        <v>59</v>
      </c>
      <c r="P36" s="66">
        <v>0</v>
      </c>
      <c r="Q36" s="53">
        <v>37.22</v>
      </c>
      <c r="R36" t="s">
        <v>736</v>
      </c>
      <c r="T36" t="s">
        <v>430</v>
      </c>
      <c r="U36" t="s">
        <v>503</v>
      </c>
    </row>
    <row r="37" spans="1:29" ht="18.75">
      <c r="A37" t="s">
        <v>52</v>
      </c>
      <c r="B37" s="1" t="s">
        <v>60</v>
      </c>
      <c r="C37" s="2" t="s">
        <v>61</v>
      </c>
      <c r="P37" s="66">
        <v>3</v>
      </c>
      <c r="Q37" s="44">
        <v>18.18</v>
      </c>
      <c r="R37" t="s">
        <v>736</v>
      </c>
      <c r="T37" t="s">
        <v>431</v>
      </c>
      <c r="U37" t="s">
        <v>505</v>
      </c>
    </row>
    <row r="38" spans="1:29" ht="18.75">
      <c r="A38" t="s">
        <v>506</v>
      </c>
      <c r="B38" s="1" t="s">
        <v>62</v>
      </c>
      <c r="C38" s="2" t="s">
        <v>63</v>
      </c>
      <c r="P38" s="66">
        <v>3</v>
      </c>
      <c r="Q38" s="53">
        <v>5.7000000000000002E-2</v>
      </c>
      <c r="R38" s="30" t="s">
        <v>737</v>
      </c>
      <c r="U38" t="s">
        <v>508</v>
      </c>
    </row>
    <row r="39" spans="1:29" ht="18.75">
      <c r="A39" t="s">
        <v>56</v>
      </c>
      <c r="B39" s="1" t="s">
        <v>64</v>
      </c>
      <c r="C39" s="2" t="s">
        <v>65</v>
      </c>
      <c r="P39" s="66">
        <v>3</v>
      </c>
      <c r="Q39" s="53">
        <v>1.44</v>
      </c>
      <c r="R39" s="30" t="s">
        <v>738</v>
      </c>
      <c r="T39" t="s">
        <v>433</v>
      </c>
      <c r="U39" t="s">
        <v>510</v>
      </c>
    </row>
    <row r="40" spans="1:29" ht="18.75">
      <c r="B40" s="1"/>
      <c r="C40" s="2"/>
      <c r="P40" s="82"/>
    </row>
    <row r="41" spans="1:29" s="7" customFormat="1" ht="21">
      <c r="C41" s="18" t="s">
        <v>66</v>
      </c>
      <c r="P41" s="67"/>
      <c r="Q41" s="56"/>
    </row>
    <row r="42" spans="1:29" ht="18.75">
      <c r="A42" t="s">
        <v>126</v>
      </c>
      <c r="B42" s="1" t="s">
        <v>67</v>
      </c>
      <c r="C42" s="2" t="s">
        <v>68</v>
      </c>
      <c r="P42" s="66">
        <v>3</v>
      </c>
      <c r="Q42" s="53" t="s">
        <v>423</v>
      </c>
      <c r="R42" s="30"/>
      <c r="S42" t="s">
        <v>422</v>
      </c>
    </row>
    <row r="43" spans="1:29" ht="18.75">
      <c r="A43" t="s">
        <v>130</v>
      </c>
      <c r="B43" s="1" t="s">
        <v>69</v>
      </c>
      <c r="C43" s="2" t="s">
        <v>70</v>
      </c>
      <c r="P43" s="66">
        <v>0</v>
      </c>
      <c r="Q43" s="53" t="s">
        <v>425</v>
      </c>
      <c r="S43" t="s">
        <v>422</v>
      </c>
    </row>
    <row r="44" spans="1:29" ht="18.75">
      <c r="A44" t="s">
        <v>108</v>
      </c>
      <c r="B44" s="49" t="s">
        <v>71</v>
      </c>
      <c r="C44" s="2" t="s">
        <v>72</v>
      </c>
      <c r="P44" s="66">
        <v>3</v>
      </c>
      <c r="Q44" s="53">
        <v>3</v>
      </c>
      <c r="R44" s="60" t="s">
        <v>434</v>
      </c>
      <c r="S44" t="s">
        <v>422</v>
      </c>
    </row>
    <row r="45" spans="1:29" ht="18.75">
      <c r="A45" t="s">
        <v>122</v>
      </c>
      <c r="B45" s="1" t="s">
        <v>73</v>
      </c>
      <c r="C45" s="2" t="s">
        <v>74</v>
      </c>
      <c r="P45" s="66">
        <v>0</v>
      </c>
      <c r="Q45" s="53" t="s">
        <v>425</v>
      </c>
      <c r="R45" s="60" t="s">
        <v>739</v>
      </c>
      <c r="S45" t="s">
        <v>422</v>
      </c>
    </row>
    <row r="46" spans="1:29" ht="18.75">
      <c r="A46" t="s">
        <v>132</v>
      </c>
      <c r="B46" s="49" t="s">
        <v>75</v>
      </c>
      <c r="C46" s="2" t="s">
        <v>76</v>
      </c>
      <c r="P46" s="66">
        <v>3</v>
      </c>
      <c r="Q46" s="53" t="s">
        <v>423</v>
      </c>
      <c r="R46" s="60"/>
      <c r="S46" t="s">
        <v>422</v>
      </c>
      <c r="AC46" s="28"/>
    </row>
    <row r="47" spans="1:29" ht="18.75">
      <c r="A47" t="s">
        <v>124</v>
      </c>
      <c r="B47" s="1" t="s">
        <v>77</v>
      </c>
      <c r="C47" s="2" t="s">
        <v>78</v>
      </c>
      <c r="P47" s="66">
        <v>0</v>
      </c>
      <c r="R47" s="60" t="s">
        <v>593</v>
      </c>
      <c r="S47" t="s">
        <v>422</v>
      </c>
    </row>
    <row r="48" spans="1:29" ht="18.75">
      <c r="A48" t="s">
        <v>118</v>
      </c>
      <c r="B48" s="49" t="s">
        <v>79</v>
      </c>
      <c r="C48" s="2" t="s">
        <v>80</v>
      </c>
      <c r="P48" s="66">
        <v>0</v>
      </c>
      <c r="Q48" s="53" t="s">
        <v>425</v>
      </c>
      <c r="S48" t="s">
        <v>422</v>
      </c>
    </row>
    <row r="49" spans="1:19" ht="18.75">
      <c r="A49" t="s">
        <v>110</v>
      </c>
      <c r="B49" s="49" t="s">
        <v>81</v>
      </c>
      <c r="C49" s="2" t="s">
        <v>82</v>
      </c>
      <c r="P49" s="66">
        <v>3</v>
      </c>
      <c r="Q49" s="53" t="s">
        <v>423</v>
      </c>
      <c r="R49" s="60" t="s">
        <v>740</v>
      </c>
      <c r="S49" t="s">
        <v>422</v>
      </c>
    </row>
    <row r="50" spans="1:19" ht="18.75">
      <c r="A50" t="s">
        <v>112</v>
      </c>
      <c r="B50" s="49" t="s">
        <v>83</v>
      </c>
      <c r="C50" s="2" t="s">
        <v>84</v>
      </c>
      <c r="P50" s="66">
        <v>3</v>
      </c>
      <c r="Q50" s="53" t="s">
        <v>423</v>
      </c>
      <c r="R50" t="s">
        <v>741</v>
      </c>
      <c r="S50" t="s">
        <v>422</v>
      </c>
    </row>
    <row r="51" spans="1:19" ht="18.75">
      <c r="A51" t="s">
        <v>116</v>
      </c>
      <c r="B51" s="1" t="s">
        <v>85</v>
      </c>
      <c r="C51" s="2" t="s">
        <v>86</v>
      </c>
      <c r="P51" s="66">
        <v>0</v>
      </c>
      <c r="R51" t="s">
        <v>512</v>
      </c>
      <c r="S51" t="s">
        <v>422</v>
      </c>
    </row>
    <row r="52" spans="1:19" ht="18.75">
      <c r="A52" t="s">
        <v>134</v>
      </c>
      <c r="B52" s="1" t="s">
        <v>87</v>
      </c>
      <c r="C52" s="2" t="s">
        <v>88</v>
      </c>
      <c r="P52" s="66">
        <v>1</v>
      </c>
      <c r="Q52" s="53">
        <v>1</v>
      </c>
      <c r="R52" t="s">
        <v>512</v>
      </c>
      <c r="S52" t="s">
        <v>422</v>
      </c>
    </row>
    <row r="53" spans="1:19" ht="18.75">
      <c r="A53" t="s">
        <v>136</v>
      </c>
      <c r="B53" s="1" t="s">
        <v>89</v>
      </c>
      <c r="C53" s="2" t="s">
        <v>90</v>
      </c>
      <c r="P53" s="66">
        <v>1</v>
      </c>
      <c r="Q53" s="53">
        <v>1</v>
      </c>
      <c r="R53" t="s">
        <v>512</v>
      </c>
      <c r="S53" t="s">
        <v>422</v>
      </c>
    </row>
    <row r="54" spans="1:19" ht="18.75">
      <c r="A54" t="s">
        <v>138</v>
      </c>
      <c r="B54" s="1" t="s">
        <v>91</v>
      </c>
      <c r="C54" s="2" t="s">
        <v>92</v>
      </c>
      <c r="P54" s="66">
        <v>1</v>
      </c>
      <c r="Q54" s="53" t="s">
        <v>742</v>
      </c>
      <c r="R54" t="s">
        <v>743</v>
      </c>
      <c r="S54" t="s">
        <v>422</v>
      </c>
    </row>
    <row r="55" spans="1:19" ht="18.75">
      <c r="A55" t="s">
        <v>140</v>
      </c>
      <c r="B55" s="1" t="s">
        <v>93</v>
      </c>
      <c r="C55" s="2" t="s">
        <v>94</v>
      </c>
      <c r="P55" s="66">
        <v>1</v>
      </c>
      <c r="Q55" s="53">
        <v>1</v>
      </c>
      <c r="R55" s="60" t="s">
        <v>744</v>
      </c>
      <c r="S55" t="s">
        <v>422</v>
      </c>
    </row>
    <row r="56" spans="1:19" ht="18.75">
      <c r="A56" t="s">
        <v>142</v>
      </c>
      <c r="B56" s="1" t="s">
        <v>95</v>
      </c>
      <c r="C56" s="2" t="s">
        <v>96</v>
      </c>
      <c r="P56" s="66">
        <v>0</v>
      </c>
      <c r="Q56" s="65">
        <v>0</v>
      </c>
      <c r="R56" s="60" t="s">
        <v>745</v>
      </c>
      <c r="S56" t="s">
        <v>422</v>
      </c>
    </row>
    <row r="57" spans="1:19" ht="18.75">
      <c r="A57" t="s">
        <v>144</v>
      </c>
      <c r="B57" s="1" t="s">
        <v>97</v>
      </c>
      <c r="C57" s="2" t="s">
        <v>98</v>
      </c>
      <c r="P57" s="66">
        <v>0</v>
      </c>
      <c r="R57" t="s">
        <v>512</v>
      </c>
      <c r="S57" t="s">
        <v>422</v>
      </c>
    </row>
    <row r="58" spans="1:19" ht="18.75">
      <c r="A58" t="s">
        <v>120</v>
      </c>
      <c r="B58" s="49" t="s">
        <v>99</v>
      </c>
      <c r="C58" s="2" t="s">
        <v>100</v>
      </c>
      <c r="P58" s="66">
        <v>0</v>
      </c>
      <c r="R58" t="s">
        <v>512</v>
      </c>
      <c r="S58" t="s">
        <v>422</v>
      </c>
    </row>
    <row r="59" spans="1:19" ht="18.75">
      <c r="A59" t="s">
        <v>106</v>
      </c>
      <c r="B59" s="49" t="s">
        <v>101</v>
      </c>
      <c r="C59" s="2" t="s">
        <v>102</v>
      </c>
      <c r="P59" s="66">
        <v>2</v>
      </c>
      <c r="Q59" s="53">
        <v>2</v>
      </c>
      <c r="R59" s="60" t="s">
        <v>746</v>
      </c>
      <c r="S59" t="s">
        <v>422</v>
      </c>
    </row>
    <row r="60" spans="1:19" ht="18.75">
      <c r="A60" t="s">
        <v>114</v>
      </c>
      <c r="B60" s="49" t="s">
        <v>103</v>
      </c>
      <c r="C60" s="2" t="s">
        <v>104</v>
      </c>
      <c r="P60" s="66">
        <v>0</v>
      </c>
      <c r="Q60" s="65" t="s">
        <v>425</v>
      </c>
      <c r="R60" s="60"/>
      <c r="S60" t="s">
        <v>422</v>
      </c>
    </row>
    <row r="61" spans="1:19">
      <c r="P61" s="71"/>
    </row>
    <row r="64" spans="1:19" s="7" customFormat="1" ht="21">
      <c r="C64" s="18" t="s">
        <v>105</v>
      </c>
      <c r="P64" s="67"/>
      <c r="Q64" s="56"/>
    </row>
    <row r="65" spans="1:19" ht="18.75">
      <c r="A65" s="9" t="s">
        <v>518</v>
      </c>
      <c r="B65" s="1" t="s">
        <v>106</v>
      </c>
      <c r="C65" s="35" t="s">
        <v>107</v>
      </c>
      <c r="F65" s="40"/>
      <c r="G65" s="40"/>
      <c r="H65" s="40"/>
      <c r="I65" s="40"/>
      <c r="J65" s="40"/>
      <c r="K65" s="40"/>
      <c r="L65" s="40"/>
      <c r="M65" s="40"/>
      <c r="Q65" s="53" t="s">
        <v>425</v>
      </c>
      <c r="R65" s="29" t="s">
        <v>747</v>
      </c>
      <c r="S65" t="s">
        <v>422</v>
      </c>
    </row>
    <row r="66" spans="1:19" ht="18.75">
      <c r="A66" t="s">
        <v>520</v>
      </c>
      <c r="B66" s="49" t="s">
        <v>108</v>
      </c>
      <c r="C66" s="35" t="s">
        <v>109</v>
      </c>
      <c r="F66" s="40"/>
      <c r="G66" s="40"/>
      <c r="H66" s="40"/>
      <c r="I66" s="40"/>
      <c r="J66" s="40"/>
      <c r="K66" s="40"/>
      <c r="L66" s="40"/>
      <c r="M66" s="40"/>
      <c r="R66" s="60" t="s">
        <v>522</v>
      </c>
      <c r="S66" t="s">
        <v>422</v>
      </c>
    </row>
    <row r="67" spans="1:19" ht="18.75">
      <c r="A67" t="s">
        <v>521</v>
      </c>
      <c r="B67" s="49" t="s">
        <v>110</v>
      </c>
      <c r="C67" s="35" t="s">
        <v>111</v>
      </c>
      <c r="F67" s="40"/>
      <c r="G67" s="40"/>
      <c r="H67" s="40"/>
      <c r="I67" s="40"/>
      <c r="J67" s="40"/>
      <c r="K67" s="40"/>
      <c r="L67" s="40"/>
      <c r="M67" s="40"/>
      <c r="P67" s="66">
        <v>3</v>
      </c>
      <c r="Q67" s="53">
        <v>3</v>
      </c>
      <c r="R67" s="60" t="s">
        <v>522</v>
      </c>
      <c r="S67" t="s">
        <v>422</v>
      </c>
    </row>
    <row r="68" spans="1:19" ht="18.75">
      <c r="A68" t="s">
        <v>523</v>
      </c>
      <c r="B68" s="1" t="s">
        <v>112</v>
      </c>
      <c r="C68" s="35" t="s">
        <v>113</v>
      </c>
      <c r="D68" s="34"/>
      <c r="E68" s="34"/>
      <c r="F68" s="40"/>
      <c r="G68" s="40"/>
      <c r="H68" s="40"/>
      <c r="I68" s="40"/>
      <c r="J68" s="40"/>
      <c r="K68" s="40"/>
      <c r="L68" s="40"/>
      <c r="M68" s="40"/>
      <c r="P68" s="66">
        <v>3</v>
      </c>
      <c r="Q68" s="53" t="s">
        <v>425</v>
      </c>
      <c r="R68" s="60"/>
      <c r="S68" t="s">
        <v>422</v>
      </c>
    </row>
    <row r="69" spans="1:19" ht="18.75">
      <c r="A69" t="s">
        <v>525</v>
      </c>
      <c r="B69" s="1" t="s">
        <v>114</v>
      </c>
      <c r="C69" s="35" t="s">
        <v>115</v>
      </c>
      <c r="D69" s="34"/>
      <c r="E69" s="34"/>
      <c r="F69" s="40"/>
      <c r="G69" s="40"/>
      <c r="H69" s="40"/>
      <c r="I69" s="40"/>
      <c r="J69" s="40"/>
      <c r="K69" s="40"/>
      <c r="L69" s="40"/>
      <c r="M69" s="40"/>
      <c r="R69" s="60" t="s">
        <v>748</v>
      </c>
      <c r="S69" t="s">
        <v>422</v>
      </c>
    </row>
    <row r="70" spans="1:19" ht="18.75">
      <c r="B70" s="1" t="s">
        <v>116</v>
      </c>
      <c r="C70" s="35" t="s">
        <v>117</v>
      </c>
      <c r="D70" s="34"/>
      <c r="E70" s="34"/>
      <c r="F70" s="40"/>
      <c r="G70" s="40"/>
      <c r="H70" s="40"/>
      <c r="I70" s="40"/>
      <c r="J70" s="40"/>
      <c r="K70" s="40"/>
      <c r="L70" s="40"/>
      <c r="M70" s="40"/>
      <c r="Q70" s="53" t="s">
        <v>423</v>
      </c>
      <c r="R70" s="60" t="s">
        <v>593</v>
      </c>
      <c r="S70" t="s">
        <v>422</v>
      </c>
    </row>
    <row r="71" spans="1:19" ht="18.75">
      <c r="A71" t="s">
        <v>527</v>
      </c>
      <c r="B71" s="1" t="s">
        <v>118</v>
      </c>
      <c r="C71" s="35" t="s">
        <v>119</v>
      </c>
      <c r="D71" s="34"/>
      <c r="E71" s="34"/>
      <c r="F71" s="40"/>
      <c r="G71" s="40"/>
      <c r="H71" s="40"/>
      <c r="I71" s="40"/>
      <c r="J71" s="40"/>
      <c r="K71" s="40"/>
      <c r="L71" s="40"/>
      <c r="M71" s="40"/>
      <c r="P71" s="66">
        <v>3</v>
      </c>
      <c r="Q71" s="53" t="s">
        <v>425</v>
      </c>
      <c r="R71" s="60"/>
      <c r="S71" t="s">
        <v>422</v>
      </c>
    </row>
    <row r="72" spans="1:19" ht="18.75">
      <c r="A72" t="s">
        <v>529</v>
      </c>
      <c r="B72" s="1" t="s">
        <v>120</v>
      </c>
      <c r="C72" s="35" t="s">
        <v>121</v>
      </c>
      <c r="D72" s="34"/>
      <c r="E72" s="34"/>
      <c r="F72" s="40"/>
      <c r="G72" s="40"/>
      <c r="H72" s="40"/>
      <c r="I72" s="40"/>
      <c r="J72" s="40"/>
      <c r="K72" s="40"/>
      <c r="L72" s="40"/>
      <c r="M72" s="40"/>
      <c r="R72" s="60" t="s">
        <v>448</v>
      </c>
      <c r="S72" t="s">
        <v>422</v>
      </c>
    </row>
    <row r="73" spans="1:19" ht="18.75">
      <c r="A73" t="s">
        <v>530</v>
      </c>
      <c r="B73" s="1" t="s">
        <v>122</v>
      </c>
      <c r="C73" s="35" t="s">
        <v>123</v>
      </c>
      <c r="D73" s="34"/>
      <c r="E73" s="34"/>
      <c r="F73" s="40"/>
      <c r="G73" s="40"/>
      <c r="H73" s="40"/>
      <c r="I73" s="40"/>
      <c r="J73" s="40"/>
      <c r="K73" s="40"/>
      <c r="L73" s="40"/>
      <c r="M73" s="40"/>
      <c r="P73" s="66">
        <v>0</v>
      </c>
      <c r="Q73" s="53" t="s">
        <v>423</v>
      </c>
      <c r="R73" s="60" t="s">
        <v>749</v>
      </c>
      <c r="S73" t="s">
        <v>422</v>
      </c>
    </row>
    <row r="74" spans="1:19" ht="18.75">
      <c r="A74" t="s">
        <v>532</v>
      </c>
      <c r="B74" s="1" t="s">
        <v>124</v>
      </c>
      <c r="C74" s="35" t="s">
        <v>125</v>
      </c>
      <c r="D74" s="34"/>
      <c r="E74" s="34"/>
      <c r="F74" s="40"/>
      <c r="G74" s="40"/>
      <c r="H74" s="40"/>
      <c r="I74" s="40"/>
      <c r="J74" s="40"/>
      <c r="K74" s="40"/>
      <c r="L74" s="40"/>
      <c r="M74" s="40"/>
      <c r="P74" s="66">
        <v>0</v>
      </c>
      <c r="R74" s="60" t="s">
        <v>750</v>
      </c>
      <c r="S74" t="s">
        <v>422</v>
      </c>
    </row>
    <row r="75" spans="1:19" ht="18.75">
      <c r="A75" t="s">
        <v>534</v>
      </c>
      <c r="B75" s="1" t="s">
        <v>126</v>
      </c>
      <c r="C75" s="35" t="s">
        <v>127</v>
      </c>
      <c r="F75" s="40"/>
      <c r="G75" s="40"/>
      <c r="H75" s="40"/>
      <c r="I75" s="40"/>
      <c r="J75" s="40"/>
      <c r="K75" s="40"/>
      <c r="L75" s="40"/>
      <c r="M75" s="40"/>
      <c r="P75" s="66">
        <v>3</v>
      </c>
      <c r="Q75" s="53" t="s">
        <v>423</v>
      </c>
      <c r="R75" t="s">
        <v>751</v>
      </c>
      <c r="S75" t="s">
        <v>422</v>
      </c>
    </row>
    <row r="76" spans="1:19" ht="18.75">
      <c r="A76" t="s">
        <v>535</v>
      </c>
      <c r="B76" s="1" t="s">
        <v>128</v>
      </c>
      <c r="C76" s="35" t="s">
        <v>129</v>
      </c>
      <c r="F76" s="40"/>
      <c r="G76" s="40"/>
      <c r="H76" s="40"/>
      <c r="I76" s="40"/>
      <c r="J76" s="40"/>
      <c r="K76" s="40"/>
      <c r="L76" s="40"/>
      <c r="M76" s="40"/>
      <c r="P76" s="66">
        <v>3</v>
      </c>
      <c r="Q76" s="53" t="s">
        <v>423</v>
      </c>
      <c r="R76" s="60" t="s">
        <v>752</v>
      </c>
      <c r="S76" t="s">
        <v>422</v>
      </c>
    </row>
    <row r="77" spans="1:19" ht="18.75">
      <c r="A77" t="s">
        <v>537</v>
      </c>
      <c r="B77" s="1" t="s">
        <v>130</v>
      </c>
      <c r="C77" s="35" t="s">
        <v>131</v>
      </c>
      <c r="F77" s="40"/>
      <c r="G77" s="40"/>
      <c r="H77" s="40"/>
      <c r="I77" s="40"/>
      <c r="J77" s="40"/>
      <c r="K77" s="40"/>
      <c r="L77" s="40"/>
      <c r="M77" s="40"/>
      <c r="P77" s="66">
        <v>3</v>
      </c>
      <c r="Q77" s="53" t="s">
        <v>425</v>
      </c>
      <c r="R77" s="60" t="s">
        <v>753</v>
      </c>
      <c r="S77" t="s">
        <v>422</v>
      </c>
    </row>
    <row r="78" spans="1:19" ht="18.75">
      <c r="A78" t="s">
        <v>538</v>
      </c>
      <c r="B78" s="41" t="s">
        <v>132</v>
      </c>
      <c r="C78" s="35" t="s">
        <v>133</v>
      </c>
      <c r="F78" s="40"/>
      <c r="G78" s="40"/>
      <c r="H78" s="40"/>
      <c r="I78" s="40"/>
      <c r="J78" s="40"/>
      <c r="K78" s="40"/>
      <c r="L78" s="40"/>
      <c r="M78" s="40"/>
      <c r="P78" s="66">
        <v>3</v>
      </c>
      <c r="Q78" s="58" t="s">
        <v>423</v>
      </c>
      <c r="R78" s="62" t="s">
        <v>754</v>
      </c>
      <c r="S78" t="s">
        <v>422</v>
      </c>
    </row>
    <row r="79" spans="1:19" ht="18.75">
      <c r="A79" t="s">
        <v>539</v>
      </c>
      <c r="B79" s="1" t="s">
        <v>134</v>
      </c>
      <c r="C79" s="35" t="s">
        <v>135</v>
      </c>
      <c r="F79" s="40"/>
      <c r="G79" s="40"/>
      <c r="H79" s="40"/>
      <c r="I79" s="40"/>
      <c r="J79" s="40"/>
      <c r="K79" s="40"/>
      <c r="L79" s="40"/>
      <c r="M79" s="40"/>
      <c r="P79" s="66">
        <v>3</v>
      </c>
      <c r="Q79" s="53" t="s">
        <v>423</v>
      </c>
      <c r="R79" s="60"/>
      <c r="S79" t="s">
        <v>422</v>
      </c>
    </row>
    <row r="80" spans="1:19" ht="18.75">
      <c r="A80" t="s">
        <v>540</v>
      </c>
      <c r="B80" s="49" t="s">
        <v>136</v>
      </c>
      <c r="C80" s="2" t="s">
        <v>137</v>
      </c>
      <c r="F80" s="40"/>
      <c r="G80" s="40"/>
      <c r="H80" s="40"/>
      <c r="I80" s="40"/>
      <c r="J80" s="40"/>
      <c r="K80" s="40"/>
      <c r="L80" s="40"/>
      <c r="M80" s="40"/>
      <c r="P80" s="66">
        <v>2</v>
      </c>
      <c r="Q80" s="53">
        <v>2</v>
      </c>
      <c r="R80" s="62" t="s">
        <v>755</v>
      </c>
      <c r="S80" t="s">
        <v>422</v>
      </c>
    </row>
    <row r="81" spans="1:19" ht="18.75">
      <c r="A81" t="s">
        <v>542</v>
      </c>
      <c r="B81" s="1" t="s">
        <v>138</v>
      </c>
      <c r="C81" s="35" t="s">
        <v>139</v>
      </c>
      <c r="F81" s="40"/>
      <c r="G81" s="40"/>
      <c r="H81" s="40"/>
      <c r="I81" s="40"/>
      <c r="J81" s="40"/>
      <c r="K81" s="40"/>
      <c r="L81" s="40"/>
      <c r="M81" s="40"/>
      <c r="P81" s="66">
        <v>3</v>
      </c>
      <c r="Q81" s="53" t="s">
        <v>423</v>
      </c>
      <c r="R81" s="60" t="s">
        <v>756</v>
      </c>
      <c r="S81" t="s">
        <v>422</v>
      </c>
    </row>
    <row r="82" spans="1:19" ht="18.75">
      <c r="A82" t="s">
        <v>544</v>
      </c>
      <c r="B82" s="1" t="s">
        <v>140</v>
      </c>
      <c r="C82" s="35" t="s">
        <v>141</v>
      </c>
      <c r="F82" s="40"/>
      <c r="G82" s="40"/>
      <c r="H82" s="40"/>
      <c r="I82" s="40"/>
      <c r="J82" s="40"/>
      <c r="K82" s="40"/>
      <c r="L82" s="40"/>
      <c r="M82" s="40"/>
      <c r="P82" s="66">
        <v>3</v>
      </c>
      <c r="Q82" s="53" t="s">
        <v>423</v>
      </c>
      <c r="R82" s="60" t="s">
        <v>757</v>
      </c>
      <c r="S82" t="s">
        <v>422</v>
      </c>
    </row>
    <row r="83" spans="1:19" ht="18.75">
      <c r="A83" t="s">
        <v>546</v>
      </c>
      <c r="B83" s="1" t="s">
        <v>142</v>
      </c>
      <c r="C83" s="2" t="s">
        <v>143</v>
      </c>
      <c r="F83" s="40"/>
      <c r="G83" s="40"/>
      <c r="H83" s="40"/>
      <c r="I83" s="40"/>
      <c r="J83" s="40"/>
      <c r="K83" s="40"/>
      <c r="L83" s="40"/>
      <c r="M83" s="40"/>
      <c r="P83" s="66">
        <v>0</v>
      </c>
      <c r="Q83" s="53" t="s">
        <v>425</v>
      </c>
      <c r="R83" s="60"/>
      <c r="S83" t="s">
        <v>422</v>
      </c>
    </row>
    <row r="84" spans="1:19" ht="18.75">
      <c r="A84" t="s">
        <v>547</v>
      </c>
      <c r="B84" s="1" t="s">
        <v>144</v>
      </c>
      <c r="C84" s="2" t="s">
        <v>145</v>
      </c>
      <c r="F84" s="40"/>
      <c r="G84" s="40"/>
      <c r="H84" s="40"/>
      <c r="I84" s="40"/>
      <c r="J84" s="40"/>
      <c r="K84" s="40"/>
      <c r="L84" s="40"/>
      <c r="M84" s="40"/>
      <c r="P84" s="66">
        <v>3</v>
      </c>
      <c r="Q84" s="53" t="s">
        <v>423</v>
      </c>
      <c r="R84" s="60" t="s">
        <v>758</v>
      </c>
      <c r="S84" t="s">
        <v>422</v>
      </c>
    </row>
    <row r="85" spans="1:19" ht="18.75">
      <c r="A85" t="s">
        <v>549</v>
      </c>
      <c r="B85" s="1" t="s">
        <v>146</v>
      </c>
      <c r="C85" s="2" t="s">
        <v>147</v>
      </c>
      <c r="F85" s="40"/>
      <c r="G85" s="40"/>
      <c r="H85" s="40"/>
      <c r="I85" s="40"/>
      <c r="J85" s="40"/>
      <c r="K85" s="40"/>
      <c r="L85" s="40"/>
      <c r="M85" s="40"/>
      <c r="P85" s="66">
        <v>3</v>
      </c>
      <c r="Q85" s="53" t="s">
        <v>423</v>
      </c>
      <c r="R85" s="60"/>
      <c r="S85" t="s">
        <v>422</v>
      </c>
    </row>
    <row r="86" spans="1:19" ht="18.75">
      <c r="A86" t="s">
        <v>551</v>
      </c>
      <c r="B86" s="49" t="s">
        <v>148</v>
      </c>
      <c r="C86" s="35" t="s">
        <v>149</v>
      </c>
      <c r="F86" s="40"/>
      <c r="G86" s="40"/>
      <c r="H86" s="40"/>
      <c r="I86" s="40"/>
      <c r="J86" s="40"/>
      <c r="K86" s="40"/>
      <c r="L86" s="40"/>
      <c r="M86" s="40"/>
      <c r="P86" s="66">
        <v>3</v>
      </c>
      <c r="Q86" s="53" t="s">
        <v>423</v>
      </c>
      <c r="R86" s="60" t="s">
        <v>759</v>
      </c>
      <c r="S86" t="s">
        <v>422</v>
      </c>
    </row>
    <row r="87" spans="1:19" ht="18.75">
      <c r="A87" t="s">
        <v>553</v>
      </c>
      <c r="B87" s="1" t="s">
        <v>150</v>
      </c>
      <c r="C87" s="35" t="s">
        <v>151</v>
      </c>
      <c r="F87" s="40"/>
      <c r="G87" s="40"/>
      <c r="H87" s="40"/>
      <c r="I87" s="40"/>
      <c r="J87" s="40"/>
      <c r="K87" s="40"/>
      <c r="L87" s="40"/>
      <c r="M87" s="40"/>
      <c r="P87" s="66">
        <v>0</v>
      </c>
      <c r="Q87" s="65" t="s">
        <v>425</v>
      </c>
      <c r="R87" s="60" t="s">
        <v>760</v>
      </c>
      <c r="S87" t="s">
        <v>422</v>
      </c>
    </row>
    <row r="88" spans="1:19" ht="18.75">
      <c r="A88" t="s">
        <v>555</v>
      </c>
      <c r="B88" s="49" t="s">
        <v>152</v>
      </c>
      <c r="C88" s="35" t="s">
        <v>153</v>
      </c>
      <c r="F88" s="40"/>
      <c r="G88" s="40"/>
      <c r="H88" s="40"/>
      <c r="I88" s="40"/>
      <c r="J88" s="40"/>
      <c r="K88" s="40"/>
      <c r="L88" s="40"/>
      <c r="M88" s="40"/>
      <c r="P88" s="66">
        <v>3</v>
      </c>
      <c r="R88" t="s">
        <v>761</v>
      </c>
      <c r="S88" t="s">
        <v>485</v>
      </c>
    </row>
    <row r="89" spans="1:19" ht="18.75">
      <c r="A89" t="s">
        <v>557</v>
      </c>
      <c r="B89" s="1" t="s">
        <v>154</v>
      </c>
      <c r="C89" s="2" t="s">
        <v>155</v>
      </c>
      <c r="F89" s="40"/>
      <c r="G89" s="40"/>
      <c r="H89" s="40"/>
      <c r="I89" s="40"/>
      <c r="J89" s="40"/>
      <c r="K89" s="40"/>
      <c r="L89" s="40"/>
      <c r="M89" s="40"/>
      <c r="P89" s="66">
        <v>0</v>
      </c>
      <c r="Q89" s="53" t="s">
        <v>425</v>
      </c>
      <c r="R89" s="60"/>
      <c r="S89" t="s">
        <v>422</v>
      </c>
    </row>
    <row r="90" spans="1:19" ht="18.75">
      <c r="A90" t="s">
        <v>558</v>
      </c>
      <c r="B90" s="1" t="s">
        <v>156</v>
      </c>
      <c r="C90" s="35" t="s">
        <v>157</v>
      </c>
      <c r="F90" s="40"/>
      <c r="G90" s="40"/>
      <c r="H90" s="40"/>
      <c r="I90" s="40"/>
      <c r="J90" s="40"/>
      <c r="K90" s="40"/>
      <c r="L90" s="40"/>
      <c r="M90" s="40"/>
      <c r="P90" s="66">
        <v>3</v>
      </c>
      <c r="Q90" s="53" t="s">
        <v>423</v>
      </c>
      <c r="R90" s="60" t="s">
        <v>762</v>
      </c>
      <c r="S90" t="s">
        <v>422</v>
      </c>
    </row>
    <row r="91" spans="1:19" ht="18.75">
      <c r="A91" t="s">
        <v>560</v>
      </c>
      <c r="B91" s="1" t="s">
        <v>158</v>
      </c>
      <c r="C91" s="35" t="s">
        <v>159</v>
      </c>
      <c r="F91" s="40"/>
      <c r="G91" s="40"/>
      <c r="H91" s="40"/>
      <c r="I91" s="40"/>
      <c r="J91" s="40"/>
      <c r="K91" s="40"/>
      <c r="L91" s="40"/>
      <c r="M91" s="40"/>
      <c r="P91" s="66">
        <v>3</v>
      </c>
      <c r="Q91" s="53" t="s">
        <v>423</v>
      </c>
      <c r="R91" s="60" t="s">
        <v>763</v>
      </c>
      <c r="S91" t="s">
        <v>422</v>
      </c>
    </row>
    <row r="92" spans="1:19" ht="18.75">
      <c r="A92" t="s">
        <v>561</v>
      </c>
      <c r="B92" s="1" t="s">
        <v>160</v>
      </c>
      <c r="C92" s="35" t="s">
        <v>161</v>
      </c>
      <c r="F92" s="40"/>
      <c r="G92" s="40"/>
      <c r="H92" s="40"/>
      <c r="I92" s="40"/>
      <c r="J92" s="40"/>
      <c r="K92" s="40"/>
      <c r="L92" s="40"/>
      <c r="M92" s="40"/>
      <c r="P92" s="66">
        <v>3</v>
      </c>
      <c r="Q92" s="53" t="s">
        <v>423</v>
      </c>
      <c r="R92" s="60" t="s">
        <v>764</v>
      </c>
      <c r="S92" t="s">
        <v>422</v>
      </c>
    </row>
    <row r="93" spans="1:19" ht="18.75">
      <c r="B93" s="1" t="s">
        <v>162</v>
      </c>
      <c r="C93" s="35" t="s">
        <v>163</v>
      </c>
      <c r="F93" s="40"/>
      <c r="G93" s="40"/>
      <c r="H93" s="40"/>
      <c r="I93" s="40"/>
      <c r="J93" s="40"/>
      <c r="K93" s="40"/>
      <c r="L93" s="40"/>
      <c r="M93" s="40"/>
      <c r="P93" s="66">
        <v>3</v>
      </c>
      <c r="Q93" s="53" t="s">
        <v>423</v>
      </c>
      <c r="R93" t="s">
        <v>765</v>
      </c>
      <c r="S93" t="s">
        <v>422</v>
      </c>
    </row>
    <row r="94" spans="1:19" ht="18.75">
      <c r="B94" s="49" t="s">
        <v>164</v>
      </c>
      <c r="C94" s="35" t="s">
        <v>165</v>
      </c>
      <c r="F94" s="40"/>
      <c r="G94" s="40"/>
      <c r="H94" s="40"/>
      <c r="I94" s="40"/>
      <c r="J94" s="40"/>
      <c r="K94" s="40"/>
      <c r="L94" s="40"/>
      <c r="M94" s="40"/>
      <c r="P94" s="66">
        <v>3</v>
      </c>
      <c r="Q94" s="53">
        <v>3</v>
      </c>
      <c r="R94" s="60" t="s">
        <v>522</v>
      </c>
      <c r="S94" t="s">
        <v>422</v>
      </c>
    </row>
    <row r="95" spans="1:19" ht="18.75">
      <c r="A95" t="s">
        <v>563</v>
      </c>
      <c r="B95" s="1" t="s">
        <v>166</v>
      </c>
      <c r="C95" s="35" t="s">
        <v>167</v>
      </c>
      <c r="F95" s="40"/>
      <c r="G95" s="40"/>
      <c r="H95" s="40"/>
      <c r="I95" s="40"/>
      <c r="J95" s="40"/>
      <c r="K95" s="40"/>
      <c r="L95" s="40"/>
      <c r="M95" s="40"/>
      <c r="P95" s="66">
        <v>0</v>
      </c>
      <c r="Q95" s="65">
        <v>0</v>
      </c>
      <c r="R95" t="s">
        <v>593</v>
      </c>
      <c r="S95" t="s">
        <v>422</v>
      </c>
    </row>
    <row r="96" spans="1:19" ht="18.75">
      <c r="A96" t="s">
        <v>564</v>
      </c>
      <c r="B96" s="1" t="s">
        <v>168</v>
      </c>
      <c r="C96" s="2" t="s">
        <v>169</v>
      </c>
      <c r="F96" s="40"/>
      <c r="G96" s="40"/>
      <c r="H96" s="40"/>
      <c r="I96" s="40"/>
      <c r="J96" s="40"/>
      <c r="K96" s="40"/>
      <c r="L96" s="40"/>
      <c r="M96" s="40"/>
      <c r="P96" s="66">
        <v>3</v>
      </c>
      <c r="Q96" s="53" t="s">
        <v>423</v>
      </c>
      <c r="R96" t="s">
        <v>766</v>
      </c>
      <c r="S96" t="s">
        <v>422</v>
      </c>
    </row>
    <row r="97" spans="1:19" ht="18.75">
      <c r="B97" s="1" t="s">
        <v>170</v>
      </c>
      <c r="C97" s="35" t="s">
        <v>171</v>
      </c>
      <c r="D97" s="34"/>
      <c r="E97" s="34"/>
      <c r="F97" s="40"/>
      <c r="G97" s="40"/>
      <c r="H97" s="40"/>
      <c r="I97" s="40"/>
      <c r="J97" s="40"/>
      <c r="K97" s="40"/>
      <c r="L97" s="40"/>
      <c r="M97" s="40"/>
      <c r="S97" t="s">
        <v>422</v>
      </c>
    </row>
    <row r="98" spans="1:19" ht="18.75">
      <c r="B98" s="1" t="s">
        <v>172</v>
      </c>
      <c r="C98" s="35" t="s">
        <v>173</v>
      </c>
      <c r="D98" s="34"/>
      <c r="E98" s="34"/>
      <c r="F98" s="40"/>
      <c r="G98" s="40"/>
      <c r="H98" s="40"/>
      <c r="I98" s="40"/>
      <c r="J98" s="40"/>
      <c r="K98" s="40"/>
      <c r="L98" s="40"/>
      <c r="M98" s="40"/>
      <c r="P98" s="66">
        <v>3</v>
      </c>
      <c r="Q98" s="53" t="s">
        <v>425</v>
      </c>
      <c r="S98" t="s">
        <v>422</v>
      </c>
    </row>
    <row r="99" spans="1:19" ht="18.75">
      <c r="B99" s="1" t="s">
        <v>174</v>
      </c>
      <c r="C99" s="35" t="s">
        <v>175</v>
      </c>
      <c r="D99" s="34"/>
      <c r="E99" s="34"/>
      <c r="F99" s="40"/>
      <c r="G99" s="40"/>
      <c r="H99" s="40"/>
      <c r="I99" s="40"/>
      <c r="J99" s="40"/>
      <c r="K99" s="40"/>
      <c r="L99" s="40"/>
      <c r="M99" s="40"/>
      <c r="P99" s="66">
        <v>3</v>
      </c>
      <c r="Q99" s="53" t="s">
        <v>425</v>
      </c>
      <c r="S99" t="s">
        <v>422</v>
      </c>
    </row>
    <row r="100" spans="1:19" ht="18.75">
      <c r="B100" s="1" t="s">
        <v>176</v>
      </c>
      <c r="C100" s="35" t="s">
        <v>177</v>
      </c>
      <c r="F100" s="40"/>
      <c r="G100" s="40"/>
      <c r="H100" s="40"/>
      <c r="I100" s="40"/>
      <c r="J100" s="40"/>
      <c r="K100" s="40"/>
      <c r="L100" s="40"/>
      <c r="M100" s="40"/>
      <c r="P100" s="66">
        <v>3</v>
      </c>
      <c r="Q100" s="53" t="s">
        <v>423</v>
      </c>
      <c r="S100" t="s">
        <v>422</v>
      </c>
    </row>
    <row r="101" spans="1:19" ht="18.75">
      <c r="B101" s="1" t="s">
        <v>178</v>
      </c>
      <c r="C101" s="35" t="s">
        <v>179</v>
      </c>
      <c r="F101" s="40"/>
      <c r="G101" s="40"/>
      <c r="H101" s="40"/>
      <c r="I101" s="40"/>
      <c r="J101" s="40"/>
      <c r="K101" s="40"/>
      <c r="L101" s="40"/>
      <c r="M101" s="40"/>
      <c r="P101" s="66">
        <v>3</v>
      </c>
      <c r="Q101" s="53" t="s">
        <v>423</v>
      </c>
      <c r="R101" s="60" t="s">
        <v>767</v>
      </c>
      <c r="S101" t="s">
        <v>422</v>
      </c>
    </row>
    <row r="102" spans="1:19" ht="18.75">
      <c r="A102" t="s">
        <v>567</v>
      </c>
      <c r="B102" s="1" t="s">
        <v>180</v>
      </c>
      <c r="C102" s="35" t="s">
        <v>181</v>
      </c>
      <c r="F102" s="40"/>
      <c r="G102" s="40"/>
      <c r="H102" s="40"/>
      <c r="I102" s="40"/>
      <c r="J102" s="40"/>
      <c r="K102" s="40"/>
      <c r="L102" s="40"/>
      <c r="M102" s="40"/>
      <c r="P102" s="66">
        <v>3</v>
      </c>
      <c r="Q102" s="53" t="s">
        <v>423</v>
      </c>
      <c r="S102" t="s">
        <v>422</v>
      </c>
    </row>
    <row r="103" spans="1:19">
      <c r="P103" s="71"/>
    </row>
  </sheetData>
  <pageMargins left="0.7" right="0.7" top="0.78740157499999996" bottom="0.78740157499999996"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892D3-6463-4482-AEC5-4019D2433F85}">
  <dimension ref="A1:AT134"/>
  <sheetViews>
    <sheetView topLeftCell="A79" zoomScale="70" zoomScaleNormal="70" workbookViewId="0">
      <selection activeCell="A108" sqref="A108:XFD108"/>
    </sheetView>
  </sheetViews>
  <sheetFormatPr baseColWidth="10" defaultColWidth="11.42578125" defaultRowHeight="15"/>
  <cols>
    <col min="1" max="1" width="35.42578125" bestFit="1" customWidth="1"/>
    <col min="2" max="2" width="34.42578125" bestFit="1" customWidth="1"/>
    <col min="3" max="3" width="11.42578125" style="77"/>
    <col min="4" max="4" width="28.28515625" style="84" bestFit="1" customWidth="1"/>
    <col min="5" max="5" width="28.28515625" style="93" bestFit="1" customWidth="1"/>
    <col min="6" max="6" width="21.140625" style="86" bestFit="1" customWidth="1"/>
    <col min="7" max="7" width="18.7109375" style="84" bestFit="1" customWidth="1"/>
    <col min="8" max="8" width="23.85546875" style="93" bestFit="1" customWidth="1"/>
    <col min="9" max="9" width="23.140625" style="92" customWidth="1"/>
    <col min="10" max="10" width="23.140625" style="93" customWidth="1"/>
    <col min="11" max="11" width="225.5703125" style="93" hidden="1" customWidth="1"/>
    <col min="12" max="12" width="40.7109375" style="93" bestFit="1" customWidth="1"/>
    <col min="13" max="13" width="34" bestFit="1" customWidth="1"/>
    <col min="14" max="14" width="11.42578125" style="77"/>
    <col min="15" max="15" width="23.140625" bestFit="1" customWidth="1"/>
    <col min="16" max="16" width="28.28515625" bestFit="1" customWidth="1"/>
    <col min="17" max="17" width="21.140625" bestFit="1" customWidth="1"/>
    <col min="18" max="18" width="18.7109375" bestFit="1" customWidth="1"/>
    <col min="19" max="19" width="23.85546875" bestFit="1" customWidth="1"/>
    <col min="20" max="20" width="35.42578125" bestFit="1" customWidth="1"/>
    <col min="21" max="21" width="36.85546875" bestFit="1" customWidth="1"/>
    <col min="22" max="22" width="35.42578125" bestFit="1" customWidth="1"/>
    <col min="23" max="23" width="11.42578125" style="77"/>
    <col min="24" max="24" width="23.140625" bestFit="1" customWidth="1"/>
    <col min="25" max="25" width="28.28515625" bestFit="1" customWidth="1"/>
    <col min="26" max="26" width="21.140625" bestFit="1" customWidth="1"/>
    <col min="27" max="27" width="18.7109375" bestFit="1" customWidth="1"/>
    <col min="28" max="28" width="23.85546875" bestFit="1" customWidth="1"/>
    <col min="29" max="29" width="34" bestFit="1" customWidth="1"/>
    <col min="30" max="30" width="41.7109375" bestFit="1" customWidth="1"/>
    <col min="31" max="31" width="35.42578125" bestFit="1" customWidth="1"/>
    <col min="32" max="32" width="11.42578125" style="77"/>
    <col min="33" max="33" width="23.85546875" bestFit="1" customWidth="1"/>
    <col min="34" max="34" width="28.28515625" bestFit="1" customWidth="1"/>
    <col min="35" max="35" width="21.140625" bestFit="1" customWidth="1"/>
    <col min="36" max="36" width="18.7109375" bestFit="1" customWidth="1"/>
    <col min="37" max="37" width="23.85546875" bestFit="1" customWidth="1"/>
    <col min="39" max="39" width="41.7109375" bestFit="1" customWidth="1"/>
    <col min="40" max="40" width="28.28515625" bestFit="1" customWidth="1"/>
    <col min="41" max="41" width="11.42578125" style="77"/>
    <col min="42" max="42" width="23.140625" bestFit="1" customWidth="1"/>
    <col min="43" max="43" width="28.28515625" bestFit="1" customWidth="1"/>
    <col min="44" max="44" width="21.140625" bestFit="1" customWidth="1"/>
    <col min="45" max="45" width="18.7109375" bestFit="1" customWidth="1"/>
    <col min="46" max="46" width="23.85546875" bestFit="1" customWidth="1"/>
  </cols>
  <sheetData>
    <row r="1" spans="1:46" ht="36">
      <c r="A1" s="104" t="s">
        <v>768</v>
      </c>
      <c r="L1" s="104" t="s">
        <v>768</v>
      </c>
      <c r="O1" s="84"/>
      <c r="P1" s="93"/>
      <c r="Q1" s="86"/>
      <c r="R1" s="84"/>
      <c r="S1" s="93"/>
      <c r="T1" s="104"/>
      <c r="U1" s="104" t="s">
        <v>768</v>
      </c>
      <c r="X1" s="84"/>
      <c r="Y1" s="93"/>
      <c r="Z1" s="86"/>
      <c r="AA1" s="84"/>
      <c r="AB1" s="93"/>
      <c r="AD1" s="104" t="s">
        <v>768</v>
      </c>
      <c r="AG1" s="84"/>
      <c r="AH1" s="93"/>
      <c r="AI1" s="86"/>
      <c r="AJ1" s="84"/>
      <c r="AK1" s="93"/>
      <c r="AL1" s="66"/>
      <c r="AM1" s="104" t="s">
        <v>768</v>
      </c>
      <c r="AP1" s="84"/>
      <c r="AQ1" s="93"/>
      <c r="AR1" s="86"/>
      <c r="AS1" s="84"/>
      <c r="AT1" s="93"/>
    </row>
    <row r="2" spans="1:46" ht="28.5">
      <c r="A2" s="103" t="s">
        <v>418</v>
      </c>
      <c r="C2" s="52" t="s">
        <v>467</v>
      </c>
      <c r="D2" s="83" t="s">
        <v>468</v>
      </c>
      <c r="E2" s="94" t="s">
        <v>469</v>
      </c>
      <c r="F2" s="114" t="s">
        <v>470</v>
      </c>
      <c r="G2" s="83" t="s">
        <v>471</v>
      </c>
      <c r="H2" s="94" t="s">
        <v>472</v>
      </c>
      <c r="I2" s="97"/>
      <c r="J2" s="94"/>
      <c r="K2" s="94"/>
      <c r="L2" s="103" t="s">
        <v>394</v>
      </c>
      <c r="N2" s="52" t="s">
        <v>467</v>
      </c>
      <c r="O2" s="83" t="s">
        <v>468</v>
      </c>
      <c r="P2" s="94" t="s">
        <v>469</v>
      </c>
      <c r="Q2" s="114" t="s">
        <v>470</v>
      </c>
      <c r="R2" s="83" t="s">
        <v>471</v>
      </c>
      <c r="S2" s="94" t="s">
        <v>472</v>
      </c>
      <c r="T2" s="103"/>
      <c r="U2" s="103" t="s">
        <v>395</v>
      </c>
      <c r="W2" s="52" t="s">
        <v>467</v>
      </c>
      <c r="X2" s="83" t="s">
        <v>468</v>
      </c>
      <c r="Y2" s="94" t="s">
        <v>469</v>
      </c>
      <c r="Z2" s="114" t="s">
        <v>470</v>
      </c>
      <c r="AA2" s="83" t="s">
        <v>471</v>
      </c>
      <c r="AB2" s="94" t="s">
        <v>472</v>
      </c>
      <c r="AD2" s="103" t="s">
        <v>396</v>
      </c>
      <c r="AF2" s="52" t="s">
        <v>467</v>
      </c>
      <c r="AG2" s="83" t="s">
        <v>468</v>
      </c>
      <c r="AH2" s="94" t="s">
        <v>469</v>
      </c>
      <c r="AI2" s="114" t="s">
        <v>470</v>
      </c>
      <c r="AJ2" s="83" t="s">
        <v>471</v>
      </c>
      <c r="AK2" s="94" t="s">
        <v>472</v>
      </c>
      <c r="AL2" s="116"/>
      <c r="AM2" s="103" t="s">
        <v>397</v>
      </c>
      <c r="AO2" s="52" t="s">
        <v>467</v>
      </c>
      <c r="AP2" s="83" t="s">
        <v>468</v>
      </c>
      <c r="AQ2" s="94" t="s">
        <v>469</v>
      </c>
      <c r="AR2" s="114" t="s">
        <v>470</v>
      </c>
      <c r="AS2" s="83" t="s">
        <v>471</v>
      </c>
      <c r="AT2" s="94" t="s">
        <v>472</v>
      </c>
    </row>
    <row r="3" spans="1:46">
      <c r="A3" t="s">
        <v>393</v>
      </c>
      <c r="D3" s="84" t="s">
        <v>473</v>
      </c>
      <c r="F3" s="86" t="s">
        <v>474</v>
      </c>
      <c r="G3" s="86" t="s">
        <v>474</v>
      </c>
      <c r="H3" s="86"/>
      <c r="L3" t="s">
        <v>394</v>
      </c>
      <c r="O3" s="84"/>
      <c r="P3" s="93"/>
      <c r="Q3" s="86"/>
      <c r="R3" s="84"/>
      <c r="S3" s="93"/>
      <c r="U3" t="s">
        <v>395</v>
      </c>
      <c r="X3" s="84"/>
      <c r="Y3" s="93"/>
      <c r="Z3" s="86"/>
      <c r="AA3" s="84"/>
      <c r="AB3" s="93"/>
      <c r="AD3" t="s">
        <v>396</v>
      </c>
      <c r="AG3" s="84"/>
      <c r="AH3" s="93"/>
      <c r="AI3" s="86"/>
      <c r="AJ3" s="84"/>
      <c r="AK3" s="93"/>
      <c r="AL3" s="66"/>
      <c r="AM3" t="s">
        <v>397</v>
      </c>
      <c r="AP3" s="84"/>
      <c r="AQ3" s="93"/>
      <c r="AR3" s="86"/>
      <c r="AS3" s="84"/>
      <c r="AT3" s="93"/>
    </row>
    <row r="4" spans="1:46">
      <c r="L4"/>
      <c r="O4" s="84"/>
      <c r="P4" s="93"/>
      <c r="Q4" s="86"/>
      <c r="R4" s="84"/>
      <c r="S4" s="93"/>
      <c r="X4" s="84"/>
      <c r="Y4" s="93"/>
      <c r="Z4" s="86"/>
      <c r="AA4" s="84"/>
      <c r="AB4" s="93"/>
      <c r="AG4" s="84"/>
      <c r="AH4" s="93"/>
      <c r="AI4" s="86"/>
      <c r="AJ4" s="84"/>
      <c r="AK4" s="93"/>
      <c r="AL4" s="66"/>
      <c r="AP4" s="84"/>
      <c r="AQ4" s="93"/>
      <c r="AR4" s="86"/>
      <c r="AS4" s="84"/>
      <c r="AT4" s="93"/>
    </row>
    <row r="5" spans="1:46">
      <c r="B5" s="9"/>
      <c r="C5" s="78"/>
      <c r="D5" s="85"/>
      <c r="E5" s="95"/>
      <c r="F5" s="90"/>
      <c r="G5" s="85"/>
      <c r="H5" s="95"/>
      <c r="L5"/>
      <c r="M5" s="9"/>
      <c r="N5" s="78"/>
      <c r="O5" s="85"/>
      <c r="P5" s="95"/>
      <c r="Q5" s="90"/>
      <c r="R5" s="85"/>
      <c r="S5" s="95"/>
      <c r="V5" s="9"/>
      <c r="W5" s="78"/>
      <c r="X5" s="85"/>
      <c r="Y5" s="95"/>
      <c r="Z5" s="90"/>
      <c r="AA5" s="85"/>
      <c r="AB5" s="95"/>
      <c r="AE5" s="9"/>
      <c r="AF5" s="78"/>
      <c r="AG5" s="85"/>
      <c r="AH5" s="95"/>
      <c r="AI5" s="90"/>
      <c r="AJ5" s="85"/>
      <c r="AK5" s="95"/>
      <c r="AL5" s="66"/>
      <c r="AN5" s="9"/>
      <c r="AO5" s="78"/>
      <c r="AP5" s="85"/>
      <c r="AQ5" s="95"/>
      <c r="AR5" s="90"/>
      <c r="AS5" s="85"/>
      <c r="AT5" s="95"/>
    </row>
    <row r="6" spans="1:46">
      <c r="L6"/>
      <c r="O6" s="84"/>
      <c r="P6" s="93"/>
      <c r="Q6" s="86"/>
      <c r="R6" s="84"/>
      <c r="S6" s="93"/>
      <c r="X6" s="84"/>
      <c r="Y6" s="93"/>
      <c r="Z6" s="86"/>
      <c r="AA6" s="84"/>
      <c r="AB6" s="93"/>
      <c r="AG6" s="84"/>
      <c r="AH6" s="93"/>
      <c r="AI6" s="86"/>
      <c r="AJ6" s="84"/>
      <c r="AK6" s="93"/>
      <c r="AL6" s="66"/>
      <c r="AP6" s="84"/>
      <c r="AQ6" s="93"/>
      <c r="AR6" s="86"/>
      <c r="AS6" s="84"/>
      <c r="AT6" s="93"/>
    </row>
    <row r="7" spans="1:46">
      <c r="L7"/>
      <c r="O7" s="84"/>
      <c r="P7" s="93"/>
      <c r="Q7" s="86"/>
      <c r="R7" s="84"/>
      <c r="S7" s="93"/>
      <c r="X7" s="84"/>
      <c r="Y7" s="93"/>
      <c r="Z7" s="86"/>
      <c r="AA7" s="84"/>
      <c r="AB7" s="93"/>
      <c r="AG7" s="84"/>
      <c r="AH7" s="93"/>
      <c r="AI7" s="86"/>
      <c r="AJ7" s="84"/>
      <c r="AK7" s="93"/>
      <c r="AL7" s="66"/>
      <c r="AP7" s="84"/>
      <c r="AQ7" s="93"/>
      <c r="AR7" s="86"/>
      <c r="AS7" s="84"/>
      <c r="AT7" s="93"/>
    </row>
    <row r="8" spans="1:46">
      <c r="F8" s="89"/>
      <c r="G8" s="87"/>
      <c r="L8"/>
      <c r="O8" s="84"/>
      <c r="P8" s="93"/>
      <c r="Q8" s="89"/>
      <c r="R8" s="87"/>
      <c r="S8" s="93"/>
      <c r="X8" s="84"/>
      <c r="Y8" s="93"/>
      <c r="Z8" s="89"/>
      <c r="AA8" s="87"/>
      <c r="AB8" s="93"/>
      <c r="AG8" s="84"/>
      <c r="AH8" s="93"/>
      <c r="AI8" s="89"/>
      <c r="AJ8" s="87"/>
      <c r="AK8" s="93"/>
      <c r="AL8" s="66"/>
      <c r="AP8" s="84"/>
      <c r="AQ8" s="93"/>
      <c r="AR8" s="89"/>
      <c r="AS8" s="87"/>
      <c r="AT8" s="93"/>
    </row>
    <row r="9" spans="1:46" ht="21">
      <c r="A9" s="19" t="s">
        <v>7</v>
      </c>
      <c r="B9" s="16"/>
      <c r="C9" s="120">
        <f>Metasploit!$P8</f>
        <v>3</v>
      </c>
      <c r="D9" s="85">
        <f>H9*C9</f>
        <v>3.113052976515565</v>
      </c>
      <c r="E9" s="85">
        <f>INDEX('UmfrageWerte berechnung'!$A:$Z, MATCH(A$3, 'UmfrageWerte berechnung'!$A:$A, 0), MATCH($K9, 'UmfrageWerte berechnung'!$1:$1, 0))</f>
        <v>1.25</v>
      </c>
      <c r="F9" s="86">
        <f>(E9^2)*C9</f>
        <v>4.6875</v>
      </c>
      <c r="G9" s="84">
        <f>E9*C9</f>
        <v>3.75</v>
      </c>
      <c r="H9" s="95">
        <f t="shared" ref="H9:H14" si="0">E9/(H$120/H$119)</f>
        <v>1.0376843255051884</v>
      </c>
      <c r="K9" s="115" t="s">
        <v>225</v>
      </c>
      <c r="L9" s="19" t="s">
        <v>7</v>
      </c>
      <c r="M9" s="16"/>
      <c r="N9" s="120">
        <f>Metasploit!$P8</f>
        <v>3</v>
      </c>
      <c r="O9" s="85">
        <f>S9*N9</f>
        <v>3.3115468409586057</v>
      </c>
      <c r="P9" s="85">
        <f>INDEX('UmfrageWerte berechnung'!$A:$Z, MATCH(L$3, 'UmfrageWerte berechnung'!$A:$A, 0), MATCH($K9, 'UmfrageWerte berechnung'!$1:$1, 0))</f>
        <v>1.25</v>
      </c>
      <c r="Q9" s="86">
        <f>(P9^2)*N9</f>
        <v>4.6875</v>
      </c>
      <c r="R9" s="84">
        <f>P9*N9</f>
        <v>3.75</v>
      </c>
      <c r="S9" s="95">
        <f t="shared" ref="S9:S14" si="1">P9/(S$120/S$119)</f>
        <v>1.1038489469862018</v>
      </c>
      <c r="T9" s="19"/>
      <c r="U9" s="19" t="s">
        <v>7</v>
      </c>
      <c r="V9" s="16"/>
      <c r="W9" s="120">
        <f>Metasploit!$P8</f>
        <v>3</v>
      </c>
      <c r="X9" s="85">
        <f>AB9*W9</f>
        <v>3.2325141776937638</v>
      </c>
      <c r="Y9" s="85">
        <f>INDEX('UmfrageWerte berechnung'!$A:$Z, MATCH(U$3, 'UmfrageWerte berechnung'!$A:$A, 0), MATCH($K9, 'UmfrageWerte berechnung'!$1:$1, 0))</f>
        <v>1.25</v>
      </c>
      <c r="Z9" s="86">
        <f>(Y9^2)*W9</f>
        <v>4.6875</v>
      </c>
      <c r="AA9" s="84">
        <f>Y9*W9</f>
        <v>3.75</v>
      </c>
      <c r="AB9" s="95">
        <f t="shared" ref="AB9:AB14" si="2">Y9/(AB$120/AB$119)</f>
        <v>1.0775047258979213</v>
      </c>
      <c r="AD9" s="19" t="s">
        <v>7</v>
      </c>
      <c r="AE9" s="16"/>
      <c r="AF9" s="120">
        <f>Metasploit!$P8</f>
        <v>3</v>
      </c>
      <c r="AG9" s="85">
        <f>AK9*AF9</f>
        <v>2.986899563318778</v>
      </c>
      <c r="AH9" s="85">
        <f>INDEX('UmfrageWerte berechnung'!$A:$Z, MATCH(AD$3, 'UmfrageWerte berechnung'!$A:$A, 0), MATCH($K9, 'UmfrageWerte berechnung'!$1:$1, 0))</f>
        <v>1.1875</v>
      </c>
      <c r="AI9" s="86">
        <f>(AH9^2)*AF9</f>
        <v>4.23046875</v>
      </c>
      <c r="AJ9" s="84">
        <f>AH9*AF9</f>
        <v>3.5625</v>
      </c>
      <c r="AK9" s="95">
        <f t="shared" ref="AK9:AK14" si="3">AH9/(AK$120/AK$119)</f>
        <v>0.99563318777292598</v>
      </c>
      <c r="AL9" s="66"/>
      <c r="AM9" s="19" t="s">
        <v>7</v>
      </c>
      <c r="AN9" s="16"/>
      <c r="AO9" s="120">
        <f>Metasploit!$P8</f>
        <v>3</v>
      </c>
      <c r="AP9" s="85">
        <f>AT9*AO9</f>
        <v>2.7219101123595508</v>
      </c>
      <c r="AQ9" s="85">
        <f>INDEX('UmfrageWerte berechnung'!$A:$Z, MATCH(AM$3, 'UmfrageWerte berechnung'!$A:$A, 0), MATCH($K9, 'UmfrageWerte berechnung'!$1:$1, 0))</f>
        <v>1.0625</v>
      </c>
      <c r="AR9" s="86">
        <f>(AQ9^2)*AO9</f>
        <v>3.38671875</v>
      </c>
      <c r="AS9" s="84">
        <f>AQ9*AO9</f>
        <v>3.1875</v>
      </c>
      <c r="AT9" s="95">
        <f t="shared" ref="AT9:AT14" si="4">AQ9/(AT$120/AT$119)</f>
        <v>0.90730337078651691</v>
      </c>
    </row>
    <row r="10" spans="1:46">
      <c r="B10" s="10"/>
      <c r="C10" s="121">
        <f>Metasploit!$P9</f>
        <v>0</v>
      </c>
      <c r="D10" s="84">
        <f t="shared" ref="D10:D70" si="5">H10*C10</f>
        <v>0</v>
      </c>
      <c r="E10" s="85">
        <f>INDEX('UmfrageWerte berechnung'!$A:$Z, MATCH(A$3, 'UmfrageWerte berechnung'!$A:$A, 0), MATCH($K10, 'UmfrageWerte berechnung'!$1:$1, 0))</f>
        <v>1.25</v>
      </c>
      <c r="F10" s="86">
        <f t="shared" ref="F10:F70" si="6">(E10^2)*C10</f>
        <v>0</v>
      </c>
      <c r="G10" s="84">
        <f t="shared" ref="G10:G70" si="7">E10*C10</f>
        <v>0</v>
      </c>
      <c r="H10" s="84">
        <f t="shared" si="0"/>
        <v>1.0376843255051884</v>
      </c>
      <c r="I10" s="93"/>
      <c r="K10" s="115" t="s">
        <v>225</v>
      </c>
      <c r="L10"/>
      <c r="M10" s="10"/>
      <c r="N10" s="121">
        <f>Metasploit!$P9</f>
        <v>0</v>
      </c>
      <c r="O10" s="84">
        <f t="shared" ref="O10:O14" si="8">S10*N10</f>
        <v>0</v>
      </c>
      <c r="P10" s="85">
        <f>INDEX('UmfrageWerte berechnung'!$A:$Z, MATCH(L$3, 'UmfrageWerte berechnung'!$A:$A, 0), MATCH($K10, 'UmfrageWerte berechnung'!$1:$1, 0))</f>
        <v>1.25</v>
      </c>
      <c r="Q10" s="86">
        <f t="shared" ref="Q10:Q13" si="9">(P10^2)*N10</f>
        <v>0</v>
      </c>
      <c r="R10" s="84">
        <f t="shared" ref="R10:R11" si="10">P10*N10</f>
        <v>0</v>
      </c>
      <c r="S10" s="84">
        <f t="shared" si="1"/>
        <v>1.1038489469862018</v>
      </c>
      <c r="V10" s="10"/>
      <c r="W10" s="121">
        <f>Metasploit!$P9</f>
        <v>0</v>
      </c>
      <c r="X10" s="84">
        <f t="shared" ref="X10:X14" si="11">AB10*W10</f>
        <v>0</v>
      </c>
      <c r="Y10" s="85">
        <f>INDEX('UmfrageWerte berechnung'!$A:$Z, MATCH(U$3, 'UmfrageWerte berechnung'!$A:$A, 0), MATCH($K10, 'UmfrageWerte berechnung'!$1:$1, 0))</f>
        <v>1.25</v>
      </c>
      <c r="Z10" s="86">
        <f t="shared" ref="Z10:Z13" si="12">(Y10^2)*W10</f>
        <v>0</v>
      </c>
      <c r="AA10" s="84">
        <f t="shared" ref="AA10:AA11" si="13">Y10*W10</f>
        <v>0</v>
      </c>
      <c r="AB10" s="84">
        <f t="shared" si="2"/>
        <v>1.0775047258979213</v>
      </c>
      <c r="AE10" s="10"/>
      <c r="AF10" s="121">
        <f>Metasploit!$P9</f>
        <v>0</v>
      </c>
      <c r="AG10" s="84">
        <f t="shared" ref="AG10:AG14" si="14">AK10*AF10</f>
        <v>0</v>
      </c>
      <c r="AH10" s="85">
        <f>INDEX('UmfrageWerte berechnung'!$A:$Z, MATCH(AD$3, 'UmfrageWerte berechnung'!$A:$A, 0), MATCH($K10, 'UmfrageWerte berechnung'!$1:$1, 0))</f>
        <v>1.1875</v>
      </c>
      <c r="AI10" s="86">
        <f t="shared" ref="AI10:AI13" si="15">(AH10^2)*AF10</f>
        <v>0</v>
      </c>
      <c r="AJ10" s="84">
        <f t="shared" ref="AJ10:AJ11" si="16">AH10*AF10</f>
        <v>0</v>
      </c>
      <c r="AK10" s="84">
        <f t="shared" si="3"/>
        <v>0.99563318777292598</v>
      </c>
      <c r="AL10" s="66"/>
      <c r="AN10" s="10"/>
      <c r="AO10" s="121">
        <f>Metasploit!$P9</f>
        <v>0</v>
      </c>
      <c r="AP10" s="84">
        <f t="shared" ref="AP10:AP14" si="17">AT10*AO10</f>
        <v>0</v>
      </c>
      <c r="AQ10" s="85">
        <f>INDEX('UmfrageWerte berechnung'!$A:$Z, MATCH(AM$3, 'UmfrageWerte berechnung'!$A:$A, 0), MATCH($K10, 'UmfrageWerte berechnung'!$1:$1, 0))</f>
        <v>1.0625</v>
      </c>
      <c r="AR10" s="86">
        <f t="shared" ref="AR10:AR13" si="18">(AQ10^2)*AO10</f>
        <v>0</v>
      </c>
      <c r="AS10" s="84">
        <f t="shared" ref="AS10:AS11" si="19">AQ10*AO10</f>
        <v>0</v>
      </c>
      <c r="AT10" s="84">
        <f t="shared" si="4"/>
        <v>0.90730337078651691</v>
      </c>
    </row>
    <row r="11" spans="1:46">
      <c r="B11" s="4"/>
      <c r="C11" s="121">
        <f>Metasploit!$P10</f>
        <v>3</v>
      </c>
      <c r="D11" s="84">
        <f t="shared" si="5"/>
        <v>2.7394866193336975</v>
      </c>
      <c r="E11" s="85">
        <f>INDEX('UmfrageWerte berechnung'!$A:$Z, MATCH(A$3, 'UmfrageWerte berechnung'!$A:$A, 0), MATCH($K11, 'UmfrageWerte berechnung'!$1:$1, 0))</f>
        <v>1.1000000000000001</v>
      </c>
      <c r="F11" s="86">
        <f t="shared" si="6"/>
        <v>3.6300000000000008</v>
      </c>
      <c r="G11" s="84">
        <f t="shared" si="7"/>
        <v>3.3000000000000003</v>
      </c>
      <c r="H11" s="84">
        <f t="shared" si="0"/>
        <v>0.91316220644456592</v>
      </c>
      <c r="I11" s="93"/>
      <c r="K11" s="115" t="str">
        <f>"Wie wichtig ist es Ihnen, dass das Tool 'out of the box' funktioniert und keine Drittanbietersoftware erfordert?
How important is it to you that the tool works 'out of the box' and does not require third-party software?"</f>
        <v>Wie wichtig ist es Ihnen, dass das Tool 'out of the box' funktioniert und keine Drittanbietersoftware erfordert?
How important is it to you that the tool works 'out of the box' and does not require third-party software?</v>
      </c>
      <c r="L11"/>
      <c r="M11" s="4"/>
      <c r="N11" s="121">
        <f>Metasploit!$P10</f>
        <v>3</v>
      </c>
      <c r="O11" s="84">
        <f t="shared" si="8"/>
        <v>3.1459694989106755</v>
      </c>
      <c r="P11" s="85">
        <f>INDEX('UmfrageWerte berechnung'!$A:$Z, MATCH(L$3, 'UmfrageWerte berechnung'!$A:$A, 0), MATCH($K11, 'UmfrageWerte berechnung'!$1:$1, 0))</f>
        <v>1.1875</v>
      </c>
      <c r="Q11" s="86">
        <f t="shared" si="9"/>
        <v>4.23046875</v>
      </c>
      <c r="R11" s="84">
        <f t="shared" si="10"/>
        <v>3.5625</v>
      </c>
      <c r="S11" s="84">
        <f t="shared" si="1"/>
        <v>1.0486564996368919</v>
      </c>
      <c r="V11" s="4"/>
      <c r="W11" s="121">
        <f>Metasploit!$P10</f>
        <v>3</v>
      </c>
      <c r="X11" s="84">
        <f t="shared" si="11"/>
        <v>2.1550094517958427</v>
      </c>
      <c r="Y11" s="85">
        <f>INDEX('UmfrageWerte berechnung'!$A:$Z, MATCH(U$3, 'UmfrageWerte berechnung'!$A:$A, 0), MATCH($K11, 'UmfrageWerte berechnung'!$1:$1, 0))</f>
        <v>0.83333333333333337</v>
      </c>
      <c r="Z11" s="86">
        <f t="shared" si="12"/>
        <v>2.0833333333333335</v>
      </c>
      <c r="AA11" s="84">
        <f t="shared" si="13"/>
        <v>2.5</v>
      </c>
      <c r="AB11" s="84">
        <f t="shared" si="2"/>
        <v>0.7183364839319476</v>
      </c>
      <c r="AE11" s="4"/>
      <c r="AF11" s="121">
        <f>Metasploit!$P10</f>
        <v>3</v>
      </c>
      <c r="AG11" s="84">
        <f t="shared" si="14"/>
        <v>3.6157205240174681</v>
      </c>
      <c r="AH11" s="85">
        <f>INDEX('UmfrageWerte berechnung'!$A:$Z, MATCH(AD$3, 'UmfrageWerte berechnung'!$A:$A, 0), MATCH($K11, 'UmfrageWerte berechnung'!$1:$1, 0))</f>
        <v>1.4375</v>
      </c>
      <c r="AI11" s="86">
        <f t="shared" si="15"/>
        <v>6.19921875</v>
      </c>
      <c r="AJ11" s="84">
        <f t="shared" si="16"/>
        <v>4.3125</v>
      </c>
      <c r="AK11" s="84">
        <f t="shared" si="3"/>
        <v>1.2052401746724895</v>
      </c>
      <c r="AL11" s="66"/>
      <c r="AN11" s="4"/>
      <c r="AO11" s="121">
        <f>Metasploit!$P10</f>
        <v>3</v>
      </c>
      <c r="AP11" s="84">
        <f t="shared" si="17"/>
        <v>3.202247191011236</v>
      </c>
      <c r="AQ11" s="85">
        <f>INDEX('UmfrageWerte berechnung'!$A:$Z, MATCH(AM$3, 'UmfrageWerte berechnung'!$A:$A, 0), MATCH($K11, 'UmfrageWerte berechnung'!$1:$1, 0))</f>
        <v>1.25</v>
      </c>
      <c r="AR11" s="86">
        <f t="shared" si="18"/>
        <v>4.6875</v>
      </c>
      <c r="AS11" s="84">
        <f t="shared" si="19"/>
        <v>3.75</v>
      </c>
      <c r="AT11" s="84">
        <f t="shared" si="4"/>
        <v>1.0674157303370786</v>
      </c>
    </row>
    <row r="12" spans="1:46">
      <c r="B12" s="4"/>
      <c r="C12" s="121">
        <f>Metasploit!$P11</f>
        <v>3</v>
      </c>
      <c r="D12" s="84">
        <f t="shared" si="5"/>
        <v>2.7394866193336975</v>
      </c>
      <c r="E12" s="85">
        <f>INDEX('UmfrageWerte berechnung'!$A:$Z, MATCH(A$3, 'UmfrageWerte berechnung'!$A:$A, 0), MATCH($K12, 'UmfrageWerte berechnung'!$1:$1, 0))</f>
        <v>1.1000000000000001</v>
      </c>
      <c r="F12" s="86">
        <f t="shared" si="6"/>
        <v>3.6300000000000008</v>
      </c>
      <c r="G12" s="84">
        <f>E12*C12</f>
        <v>3.3000000000000003</v>
      </c>
      <c r="H12" s="84">
        <f t="shared" si="0"/>
        <v>0.91316220644456592</v>
      </c>
      <c r="I12" s="93"/>
      <c r="K12" s="115" t="str">
        <f>"Wie wichtig ist es Ihnen, dass das Tool 'out of the box' funktioniert und keine Drittanbietersoftware erfordert?
How important is it to you that the tool works 'out of the box' and does not require third-party software?"</f>
        <v>Wie wichtig ist es Ihnen, dass das Tool 'out of the box' funktioniert und keine Drittanbietersoftware erfordert?
How important is it to you that the tool works 'out of the box' and does not require third-party software?</v>
      </c>
      <c r="L12"/>
      <c r="M12" s="4"/>
      <c r="N12" s="121">
        <f>Metasploit!$P11</f>
        <v>3</v>
      </c>
      <c r="O12" s="84">
        <f t="shared" si="8"/>
        <v>3.1459694989106755</v>
      </c>
      <c r="P12" s="85">
        <f>INDEX('UmfrageWerte berechnung'!$A:$Z, MATCH(L$3, 'UmfrageWerte berechnung'!$A:$A, 0), MATCH($K12, 'UmfrageWerte berechnung'!$1:$1, 0))</f>
        <v>1.1875</v>
      </c>
      <c r="Q12" s="86">
        <f t="shared" si="9"/>
        <v>4.23046875</v>
      </c>
      <c r="R12" s="84">
        <f>P12*N12</f>
        <v>3.5625</v>
      </c>
      <c r="S12" s="84">
        <f t="shared" si="1"/>
        <v>1.0486564996368919</v>
      </c>
      <c r="V12" s="4"/>
      <c r="W12" s="121">
        <f>Metasploit!$P11</f>
        <v>3</v>
      </c>
      <c r="X12" s="84">
        <f t="shared" si="11"/>
        <v>2.1550094517958427</v>
      </c>
      <c r="Y12" s="85">
        <f>INDEX('UmfrageWerte berechnung'!$A:$Z, MATCH(U$3, 'UmfrageWerte berechnung'!$A:$A, 0), MATCH($K12, 'UmfrageWerte berechnung'!$1:$1, 0))</f>
        <v>0.83333333333333337</v>
      </c>
      <c r="Z12" s="86">
        <f t="shared" si="12"/>
        <v>2.0833333333333335</v>
      </c>
      <c r="AA12" s="84">
        <f>Y12*W12</f>
        <v>2.5</v>
      </c>
      <c r="AB12" s="84">
        <f t="shared" si="2"/>
        <v>0.7183364839319476</v>
      </c>
      <c r="AE12" s="4"/>
      <c r="AF12" s="121">
        <f>Metasploit!$P11</f>
        <v>3</v>
      </c>
      <c r="AG12" s="84">
        <f t="shared" si="14"/>
        <v>3.6157205240174681</v>
      </c>
      <c r="AH12" s="85">
        <f>INDEX('UmfrageWerte berechnung'!$A:$Z, MATCH(AD$3, 'UmfrageWerte berechnung'!$A:$A, 0), MATCH($K12, 'UmfrageWerte berechnung'!$1:$1, 0))</f>
        <v>1.4375</v>
      </c>
      <c r="AI12" s="86">
        <f t="shared" si="15"/>
        <v>6.19921875</v>
      </c>
      <c r="AJ12" s="84">
        <f>AH12*AF12</f>
        <v>4.3125</v>
      </c>
      <c r="AK12" s="84">
        <f t="shared" si="3"/>
        <v>1.2052401746724895</v>
      </c>
      <c r="AL12" s="66"/>
      <c r="AN12" s="4"/>
      <c r="AO12" s="121">
        <f>Metasploit!$P11</f>
        <v>3</v>
      </c>
      <c r="AP12" s="84">
        <f t="shared" si="17"/>
        <v>3.202247191011236</v>
      </c>
      <c r="AQ12" s="85">
        <f>INDEX('UmfrageWerte berechnung'!$A:$Z, MATCH(AM$3, 'UmfrageWerte berechnung'!$A:$A, 0), MATCH($K12, 'UmfrageWerte berechnung'!$1:$1, 0))</f>
        <v>1.25</v>
      </c>
      <c r="AR12" s="86">
        <f t="shared" si="18"/>
        <v>4.6875</v>
      </c>
      <c r="AS12" s="84">
        <f>AQ12*AO12</f>
        <v>3.75</v>
      </c>
      <c r="AT12" s="84">
        <f t="shared" si="4"/>
        <v>1.0674157303370786</v>
      </c>
    </row>
    <row r="13" spans="1:46">
      <c r="B13" s="12"/>
      <c r="C13" s="121">
        <f>Metasploit!$P12</f>
        <v>3</v>
      </c>
      <c r="D13" s="84">
        <f t="shared" si="5"/>
        <v>2.614964500273075</v>
      </c>
      <c r="E13" s="85">
        <f>INDEX('UmfrageWerte berechnung'!$A:$Z, MATCH(A$3, 'UmfrageWerte berechnung'!$A:$A, 0), MATCH($K13, 'UmfrageWerte berechnung'!$1:$1, 0))</f>
        <v>1.05</v>
      </c>
      <c r="F13" s="86">
        <f t="shared" si="6"/>
        <v>3.3075000000000001</v>
      </c>
      <c r="G13" s="84">
        <f t="shared" si="7"/>
        <v>3.1500000000000004</v>
      </c>
      <c r="H13" s="84">
        <f t="shared" si="0"/>
        <v>0.87165483342435834</v>
      </c>
      <c r="I13" s="93"/>
      <c r="K13" s="115" t="s">
        <v>387</v>
      </c>
      <c r="L13"/>
      <c r="M13" s="12"/>
      <c r="N13" s="121">
        <f>Metasploit!$P12</f>
        <v>3</v>
      </c>
      <c r="O13" s="84">
        <f t="shared" si="8"/>
        <v>3.3115468409586057</v>
      </c>
      <c r="P13" s="85">
        <f>INDEX('UmfrageWerte berechnung'!$A:$Z, MATCH(L$3, 'UmfrageWerte berechnung'!$A:$A, 0), MATCH($K13, 'UmfrageWerte berechnung'!$1:$1, 0))</f>
        <v>1.25</v>
      </c>
      <c r="Q13" s="86">
        <f t="shared" si="9"/>
        <v>4.6875</v>
      </c>
      <c r="R13" s="84">
        <f t="shared" ref="R13:R14" si="20">P13*N13</f>
        <v>3.75</v>
      </c>
      <c r="S13" s="84">
        <f t="shared" si="1"/>
        <v>1.1038489469862018</v>
      </c>
      <c r="V13" s="12"/>
      <c r="W13" s="121">
        <f>Metasploit!$P12</f>
        <v>3</v>
      </c>
      <c r="X13" s="84">
        <f t="shared" si="11"/>
        <v>2.1550094517958427</v>
      </c>
      <c r="Y13" s="85">
        <f>INDEX('UmfrageWerte berechnung'!$A:$Z, MATCH(U$3, 'UmfrageWerte berechnung'!$A:$A, 0), MATCH($K13, 'UmfrageWerte berechnung'!$1:$1, 0))</f>
        <v>0.83333333333333337</v>
      </c>
      <c r="Z13" s="86">
        <f t="shared" si="12"/>
        <v>2.0833333333333335</v>
      </c>
      <c r="AA13" s="84">
        <f t="shared" ref="AA13:AA14" si="21">Y13*W13</f>
        <v>2.5</v>
      </c>
      <c r="AB13" s="84">
        <f t="shared" si="2"/>
        <v>0.7183364839319476</v>
      </c>
      <c r="AE13" s="12"/>
      <c r="AF13" s="121">
        <f>Metasploit!$P12</f>
        <v>3</v>
      </c>
      <c r="AG13" s="84">
        <f t="shared" si="14"/>
        <v>3.3013100436681233</v>
      </c>
      <c r="AH13" s="85">
        <f>INDEX('UmfrageWerte berechnung'!$A:$Z, MATCH(AD$3, 'UmfrageWerte berechnung'!$A:$A, 0), MATCH($K13, 'UmfrageWerte berechnung'!$1:$1, 0))</f>
        <v>1.3125</v>
      </c>
      <c r="AI13" s="86">
        <f t="shared" si="15"/>
        <v>5.16796875</v>
      </c>
      <c r="AJ13" s="84">
        <f t="shared" ref="AJ13:AJ14" si="22">AH13*AF13</f>
        <v>3.9375</v>
      </c>
      <c r="AK13" s="84">
        <f t="shared" si="3"/>
        <v>1.1004366812227078</v>
      </c>
      <c r="AL13" s="66"/>
      <c r="AN13" s="12"/>
      <c r="AO13" s="121">
        <f>Metasploit!$P12</f>
        <v>3</v>
      </c>
      <c r="AP13" s="84">
        <f t="shared" si="17"/>
        <v>3.0421348314606744</v>
      </c>
      <c r="AQ13" s="85">
        <f>INDEX('UmfrageWerte berechnung'!$A:$Z, MATCH(AM$3, 'UmfrageWerte berechnung'!$A:$A, 0), MATCH($K13, 'UmfrageWerte berechnung'!$1:$1, 0))</f>
        <v>1.1875</v>
      </c>
      <c r="AR13" s="86">
        <f t="shared" si="18"/>
        <v>4.23046875</v>
      </c>
      <c r="AS13" s="84">
        <f t="shared" ref="AS13:AS14" si="23">AQ13*AO13</f>
        <v>3.5625</v>
      </c>
      <c r="AT13" s="84">
        <f t="shared" si="4"/>
        <v>1.0140449438202248</v>
      </c>
    </row>
    <row r="14" spans="1:46">
      <c r="B14" s="11"/>
      <c r="C14" s="121">
        <f>Metasploit!$P13</f>
        <v>3</v>
      </c>
      <c r="D14" s="84">
        <f t="shared" si="5"/>
        <v>2.614964500273075</v>
      </c>
      <c r="E14" s="85">
        <f>INDEX('UmfrageWerte berechnung'!$A:$Z, MATCH(A$3, 'UmfrageWerte berechnung'!$A:$A, 0), MATCH($K14, 'UmfrageWerte berechnung'!$1:$1, 0))</f>
        <v>1.05</v>
      </c>
      <c r="F14" s="86">
        <f>(E14^2)*C14</f>
        <v>3.3075000000000001</v>
      </c>
      <c r="G14" s="84">
        <f t="shared" si="7"/>
        <v>3.1500000000000004</v>
      </c>
      <c r="H14" s="84">
        <f t="shared" si="0"/>
        <v>0.87165483342435834</v>
      </c>
      <c r="I14" s="93"/>
      <c r="K14" s="115" t="s">
        <v>387</v>
      </c>
      <c r="L14"/>
      <c r="M14" s="11"/>
      <c r="N14" s="121">
        <f>Metasploit!$P13</f>
        <v>3</v>
      </c>
      <c r="O14" s="84">
        <f t="shared" si="8"/>
        <v>3.3115468409586057</v>
      </c>
      <c r="P14" s="85">
        <f>INDEX('UmfrageWerte berechnung'!$A:$Z, MATCH(L$3, 'UmfrageWerte berechnung'!$A:$A, 0), MATCH($K14, 'UmfrageWerte berechnung'!$1:$1, 0))</f>
        <v>1.25</v>
      </c>
      <c r="Q14" s="86">
        <f>(P14^2)*N14</f>
        <v>4.6875</v>
      </c>
      <c r="R14" s="84">
        <f t="shared" si="20"/>
        <v>3.75</v>
      </c>
      <c r="S14" s="84">
        <f t="shared" si="1"/>
        <v>1.1038489469862018</v>
      </c>
      <c r="V14" s="11"/>
      <c r="W14" s="121">
        <f>Metasploit!$P13</f>
        <v>3</v>
      </c>
      <c r="X14" s="84">
        <f t="shared" si="11"/>
        <v>2.1550094517958427</v>
      </c>
      <c r="Y14" s="85">
        <f>INDEX('UmfrageWerte berechnung'!$A:$Z, MATCH(U$3, 'UmfrageWerte berechnung'!$A:$A, 0), MATCH($K14, 'UmfrageWerte berechnung'!$1:$1, 0))</f>
        <v>0.83333333333333337</v>
      </c>
      <c r="Z14" s="86">
        <f>(Y14^2)*W14</f>
        <v>2.0833333333333335</v>
      </c>
      <c r="AA14" s="84">
        <f t="shared" si="21"/>
        <v>2.5</v>
      </c>
      <c r="AB14" s="84">
        <f t="shared" si="2"/>
        <v>0.7183364839319476</v>
      </c>
      <c r="AC14" s="17"/>
      <c r="AE14" s="11"/>
      <c r="AF14" s="121">
        <f>Metasploit!$P13</f>
        <v>3</v>
      </c>
      <c r="AG14" s="84">
        <f t="shared" si="14"/>
        <v>3.3013100436681233</v>
      </c>
      <c r="AH14" s="85">
        <f>INDEX('UmfrageWerte berechnung'!$A:$Z, MATCH(AD$3, 'UmfrageWerte berechnung'!$A:$A, 0), MATCH($K14, 'UmfrageWerte berechnung'!$1:$1, 0))</f>
        <v>1.3125</v>
      </c>
      <c r="AI14" s="86">
        <f>(AH14^2)*AF14</f>
        <v>5.16796875</v>
      </c>
      <c r="AJ14" s="84">
        <f t="shared" si="22"/>
        <v>3.9375</v>
      </c>
      <c r="AK14" s="84">
        <f t="shared" si="3"/>
        <v>1.1004366812227078</v>
      </c>
      <c r="AL14" s="66"/>
      <c r="AN14" s="11"/>
      <c r="AO14" s="121">
        <f>Metasploit!$P13</f>
        <v>3</v>
      </c>
      <c r="AP14" s="84">
        <f t="shared" si="17"/>
        <v>3.0421348314606744</v>
      </c>
      <c r="AQ14" s="85">
        <f>INDEX('UmfrageWerte berechnung'!$A:$Z, MATCH(AM$3, 'UmfrageWerte berechnung'!$A:$A, 0), MATCH($K14, 'UmfrageWerte berechnung'!$1:$1, 0))</f>
        <v>1.1875</v>
      </c>
      <c r="AR14" s="86">
        <f>(AQ14^2)*AO14</f>
        <v>4.23046875</v>
      </c>
      <c r="AS14" s="84">
        <f t="shared" si="23"/>
        <v>3.5625</v>
      </c>
      <c r="AT14" s="84">
        <f t="shared" si="4"/>
        <v>1.0140449438202248</v>
      </c>
    </row>
    <row r="15" spans="1:46">
      <c r="B15" t="s">
        <v>475</v>
      </c>
      <c r="C15" s="78">
        <f t="shared" ref="C15:H15" si="24">SUM(C9:C14)</f>
        <v>15</v>
      </c>
      <c r="D15" s="78">
        <f t="shared" si="24"/>
        <v>13.82195521572911</v>
      </c>
      <c r="E15" s="95">
        <f t="shared" si="24"/>
        <v>6.8</v>
      </c>
      <c r="F15" s="90">
        <f t="shared" si="24"/>
        <v>18.562500000000004</v>
      </c>
      <c r="G15" s="85">
        <f t="shared" si="24"/>
        <v>16.650000000000002</v>
      </c>
      <c r="H15" s="85">
        <f t="shared" si="24"/>
        <v>5.6450027307482253</v>
      </c>
      <c r="I15" s="93"/>
      <c r="L15"/>
      <c r="M15" t="s">
        <v>475</v>
      </c>
      <c r="N15" s="78">
        <f t="shared" ref="N15:S15" si="25">SUM(N9:N14)</f>
        <v>15</v>
      </c>
      <c r="O15" s="78">
        <f t="shared" si="25"/>
        <v>16.226579520697168</v>
      </c>
      <c r="P15" s="95">
        <f t="shared" si="25"/>
        <v>7.375</v>
      </c>
      <c r="Q15" s="90">
        <f t="shared" si="25"/>
        <v>22.5234375</v>
      </c>
      <c r="R15" s="85">
        <f t="shared" si="25"/>
        <v>18.375</v>
      </c>
      <c r="S15" s="85">
        <f t="shared" si="25"/>
        <v>6.5127087872185907</v>
      </c>
      <c r="V15" t="s">
        <v>475</v>
      </c>
      <c r="W15" s="78">
        <f t="shared" ref="W15:AB15" si="26">SUM(W9:W14)</f>
        <v>15</v>
      </c>
      <c r="X15" s="78">
        <f t="shared" si="26"/>
        <v>11.852551984877136</v>
      </c>
      <c r="Y15" s="95">
        <f t="shared" si="26"/>
        <v>5.833333333333333</v>
      </c>
      <c r="Z15" s="90">
        <f t="shared" si="26"/>
        <v>13.020833333333336</v>
      </c>
      <c r="AA15" s="85">
        <f t="shared" si="26"/>
        <v>13.75</v>
      </c>
      <c r="AB15" s="85">
        <f t="shared" si="26"/>
        <v>5.0283553875236331</v>
      </c>
      <c r="AE15" t="s">
        <v>475</v>
      </c>
      <c r="AF15" s="78">
        <f t="shared" ref="AF15:AK15" si="27">SUM(AF9:AF14)</f>
        <v>15</v>
      </c>
      <c r="AG15" s="78">
        <f t="shared" si="27"/>
        <v>16.820960698689962</v>
      </c>
      <c r="AH15" s="95">
        <f t="shared" si="27"/>
        <v>7.875</v>
      </c>
      <c r="AI15" s="90">
        <f t="shared" si="27"/>
        <v>26.96484375</v>
      </c>
      <c r="AJ15" s="85">
        <f t="shared" si="27"/>
        <v>20.0625</v>
      </c>
      <c r="AK15" s="85">
        <f t="shared" si="27"/>
        <v>6.6026200873362466</v>
      </c>
      <c r="AL15" s="66"/>
      <c r="AN15" t="s">
        <v>475</v>
      </c>
      <c r="AO15" s="78">
        <f t="shared" ref="AO15:AT15" si="28">SUM(AO9:AO14)</f>
        <v>15</v>
      </c>
      <c r="AP15" s="78">
        <f t="shared" si="28"/>
        <v>15.210674157303373</v>
      </c>
      <c r="AQ15" s="95">
        <f t="shared" si="28"/>
        <v>7</v>
      </c>
      <c r="AR15" s="90">
        <f t="shared" si="28"/>
        <v>21.22265625</v>
      </c>
      <c r="AS15" s="85">
        <f t="shared" si="28"/>
        <v>17.8125</v>
      </c>
      <c r="AT15" s="85">
        <f t="shared" si="28"/>
        <v>5.9775280898876408</v>
      </c>
    </row>
    <row r="16" spans="1:46">
      <c r="B16" t="s">
        <v>476</v>
      </c>
      <c r="C16" s="87">
        <v>18</v>
      </c>
      <c r="D16" s="87">
        <f>SUM(D9:D14)</f>
        <v>13.82195521572911</v>
      </c>
      <c r="E16" s="96">
        <f>COUNT(E9:E14)*5</f>
        <v>30</v>
      </c>
      <c r="F16" s="89">
        <f>C16*5^2</f>
        <v>450</v>
      </c>
      <c r="G16" s="87">
        <f>C16*1.5</f>
        <v>27</v>
      </c>
      <c r="H16" s="87"/>
      <c r="I16" s="93"/>
      <c r="L16"/>
      <c r="M16" t="s">
        <v>476</v>
      </c>
      <c r="N16" s="87">
        <v>18</v>
      </c>
      <c r="O16" s="87">
        <f>SUM(O9:O14)</f>
        <v>16.226579520697168</v>
      </c>
      <c r="P16" s="96">
        <f>COUNT(P9:P14)*5</f>
        <v>30</v>
      </c>
      <c r="Q16" s="89">
        <f>N16*5^2</f>
        <v>450</v>
      </c>
      <c r="R16" s="87">
        <f>N16*1.5</f>
        <v>27</v>
      </c>
      <c r="S16" s="87"/>
      <c r="V16" t="s">
        <v>476</v>
      </c>
      <c r="W16" s="87">
        <v>18</v>
      </c>
      <c r="X16" s="87">
        <f>SUM(X9:X14)</f>
        <v>11.852551984877136</v>
      </c>
      <c r="Y16" s="96">
        <f>COUNT(Y9:Y14)*5</f>
        <v>30</v>
      </c>
      <c r="Z16" s="89">
        <f>W16*5^2</f>
        <v>450</v>
      </c>
      <c r="AA16" s="87">
        <f>W16*1.5</f>
        <v>27</v>
      </c>
      <c r="AB16" s="87"/>
      <c r="AE16" t="s">
        <v>476</v>
      </c>
      <c r="AF16" s="87">
        <v>18</v>
      </c>
      <c r="AG16" s="87">
        <f>SUM(AG9:AG14)</f>
        <v>16.820960698689962</v>
      </c>
      <c r="AH16" s="96">
        <f>COUNT(AH9:AH14)*5</f>
        <v>30</v>
      </c>
      <c r="AI16" s="89">
        <f>AF16*5^2</f>
        <v>450</v>
      </c>
      <c r="AJ16" s="87">
        <f>AF16*1.5</f>
        <v>27</v>
      </c>
      <c r="AK16" s="87"/>
      <c r="AL16" s="93"/>
      <c r="AN16" t="s">
        <v>476</v>
      </c>
      <c r="AO16" s="87">
        <v>18</v>
      </c>
      <c r="AP16" s="87">
        <f>SUM(AP9:AP14)</f>
        <v>15.210674157303373</v>
      </c>
      <c r="AQ16" s="96">
        <f>COUNT(AQ9:AQ14)*5</f>
        <v>30</v>
      </c>
      <c r="AR16" s="89">
        <f>AO16*5^2</f>
        <v>450</v>
      </c>
      <c r="AS16" s="87">
        <f>AO16*1.5</f>
        <v>27</v>
      </c>
      <c r="AT16" s="87"/>
    </row>
    <row r="17" spans="1:46">
      <c r="C17" s="57"/>
      <c r="D17" s="86"/>
      <c r="H17" s="84"/>
      <c r="I17" s="93"/>
      <c r="L17"/>
      <c r="N17" s="57"/>
      <c r="O17" s="86"/>
      <c r="P17" s="93"/>
      <c r="Q17" s="86"/>
      <c r="R17" s="84"/>
      <c r="S17" s="84"/>
      <c r="W17" s="57"/>
      <c r="X17" s="86"/>
      <c r="Y17" s="93"/>
      <c r="Z17" s="86"/>
      <c r="AA17" s="84"/>
      <c r="AB17" s="84"/>
      <c r="AF17" s="57"/>
      <c r="AG17" s="86"/>
      <c r="AH17" s="93"/>
      <c r="AI17" s="86"/>
      <c r="AJ17" s="84"/>
      <c r="AK17" s="84"/>
      <c r="AL17" s="57"/>
      <c r="AO17" s="57"/>
      <c r="AP17" s="86"/>
      <c r="AQ17" s="93"/>
      <c r="AR17" s="86"/>
      <c r="AS17" s="84"/>
      <c r="AT17" s="84"/>
    </row>
    <row r="18" spans="1:46">
      <c r="C18" s="57"/>
      <c r="D18" s="86"/>
      <c r="H18" s="84"/>
      <c r="I18" s="93"/>
      <c r="L18"/>
      <c r="N18" s="57"/>
      <c r="O18" s="86"/>
      <c r="P18" s="93"/>
      <c r="Q18" s="86"/>
      <c r="R18" s="84"/>
      <c r="S18" s="84"/>
      <c r="W18" s="57"/>
      <c r="X18" s="86"/>
      <c r="Y18" s="93"/>
      <c r="Z18" s="86"/>
      <c r="AA18" s="84"/>
      <c r="AB18" s="84"/>
      <c r="AF18" s="57"/>
      <c r="AG18" s="86"/>
      <c r="AH18" s="93"/>
      <c r="AI18" s="86"/>
      <c r="AJ18" s="84"/>
      <c r="AK18" s="84"/>
      <c r="AL18" s="57"/>
      <c r="AO18" s="57"/>
      <c r="AP18" s="86"/>
      <c r="AQ18" s="93"/>
      <c r="AR18" s="86"/>
      <c r="AS18" s="84"/>
      <c r="AT18" s="84"/>
    </row>
    <row r="19" spans="1:46">
      <c r="C19" s="57"/>
      <c r="D19" s="86"/>
      <c r="H19" s="84"/>
      <c r="I19" s="93"/>
      <c r="L19"/>
      <c r="N19" s="57"/>
      <c r="O19" s="86"/>
      <c r="P19" s="93"/>
      <c r="Q19" s="86"/>
      <c r="R19" s="84"/>
      <c r="S19" s="84"/>
      <c r="W19" s="57"/>
      <c r="X19" s="86"/>
      <c r="Y19" s="93"/>
      <c r="Z19" s="86"/>
      <c r="AA19" s="84"/>
      <c r="AB19" s="84"/>
      <c r="AF19" s="57"/>
      <c r="AG19" s="86"/>
      <c r="AH19" s="93"/>
      <c r="AI19" s="86"/>
      <c r="AJ19" s="84"/>
      <c r="AK19" s="84"/>
      <c r="AL19" s="57"/>
      <c r="AO19" s="57"/>
      <c r="AP19" s="86"/>
      <c r="AQ19" s="93"/>
      <c r="AR19" s="86"/>
      <c r="AS19" s="84"/>
      <c r="AT19" s="84"/>
    </row>
    <row r="20" spans="1:46" ht="21">
      <c r="A20" s="19" t="s">
        <v>20</v>
      </c>
      <c r="B20" s="16"/>
      <c r="C20" s="120">
        <f>Metasploit!$P16</f>
        <v>3</v>
      </c>
      <c r="D20" s="95">
        <f t="shared" si="5"/>
        <v>2.9885308574549425</v>
      </c>
      <c r="E20" s="90">
        <f>INDEX('UmfrageWerte berechnung'!$A:$Z, MATCH(A$3, 'UmfrageWerte berechnung'!$A:$A, 0), MATCH($K20, 'UmfrageWerte berechnung'!$1:$1, 0))</f>
        <v>1.2</v>
      </c>
      <c r="F20" s="85">
        <f t="shared" si="6"/>
        <v>4.32</v>
      </c>
      <c r="G20" s="85">
        <f t="shared" si="7"/>
        <v>3.5999999999999996</v>
      </c>
      <c r="H20" s="85">
        <f t="shared" ref="H20:H26" si="29">E20/(H$120/H$119)</f>
        <v>0.99617695248498084</v>
      </c>
      <c r="I20" s="93"/>
      <c r="K20" s="93" t="s">
        <v>228</v>
      </c>
      <c r="L20" s="19" t="s">
        <v>20</v>
      </c>
      <c r="M20" s="16"/>
      <c r="N20" s="120">
        <f>Metasploit!$P16</f>
        <v>3</v>
      </c>
      <c r="O20" s="95">
        <f t="shared" ref="O20:O26" si="30">S20*N20</f>
        <v>3.477124183006536</v>
      </c>
      <c r="P20" s="90">
        <f>INDEX('UmfrageWerte berechnung'!$A:$Z, MATCH(L$3, 'UmfrageWerte berechnung'!$A:$A, 0), MATCH($K20, 'UmfrageWerte berechnung'!$1:$1, 0))</f>
        <v>1.3125</v>
      </c>
      <c r="Q20" s="85">
        <f t="shared" ref="Q20:Q26" si="31">(P20^2)*N20</f>
        <v>5.16796875</v>
      </c>
      <c r="R20" s="85">
        <f t="shared" ref="R20:R26" si="32">P20*N20</f>
        <v>3.9375</v>
      </c>
      <c r="S20" s="85">
        <f t="shared" ref="S20:S26" si="33">P20/(S$120/S$119)</f>
        <v>1.159041394335512</v>
      </c>
      <c r="T20" s="19"/>
      <c r="U20" s="19" t="s">
        <v>20</v>
      </c>
      <c r="V20" s="16"/>
      <c r="W20" s="120">
        <f>Metasploit!$P16</f>
        <v>3</v>
      </c>
      <c r="X20" s="95">
        <f t="shared" ref="X20:X26" si="34">AB20*W20</f>
        <v>3.4480151228733482</v>
      </c>
      <c r="Y20" s="90">
        <f>INDEX('UmfrageWerte berechnung'!$A:$Z, MATCH(U$3, 'UmfrageWerte berechnung'!$A:$A, 0), MATCH($K20, 'UmfrageWerte berechnung'!$1:$1, 0))</f>
        <v>1.3333333333333333</v>
      </c>
      <c r="Z20" s="85">
        <f t="shared" ref="Z20:Z26" si="35">(Y20^2)*W20</f>
        <v>5.333333333333333</v>
      </c>
      <c r="AA20" s="85">
        <f t="shared" ref="AA20:AA26" si="36">Y20*W20</f>
        <v>4</v>
      </c>
      <c r="AB20" s="85">
        <f t="shared" ref="AB20:AB26" si="37">Y20/(AB$120/AB$119)</f>
        <v>1.1493383742911161</v>
      </c>
      <c r="AD20" s="19" t="s">
        <v>20</v>
      </c>
      <c r="AE20" s="16"/>
      <c r="AF20" s="120">
        <f>Metasploit!$P16</f>
        <v>3</v>
      </c>
      <c r="AG20" s="95">
        <f t="shared" ref="AG20:AG26" si="38">AK20*AF20</f>
        <v>2.986899563318778</v>
      </c>
      <c r="AH20" s="90">
        <f>INDEX('UmfrageWerte berechnung'!$A:$Z, MATCH(AD$3, 'UmfrageWerte berechnung'!$A:$A, 0), MATCH($K20, 'UmfrageWerte berechnung'!$1:$1, 0))</f>
        <v>1.1875</v>
      </c>
      <c r="AI20" s="85">
        <f t="shared" ref="AI20:AI26" si="39">(AH20^2)*AF20</f>
        <v>4.23046875</v>
      </c>
      <c r="AJ20" s="85">
        <f t="shared" ref="AJ20:AJ26" si="40">AH20*AF20</f>
        <v>3.5625</v>
      </c>
      <c r="AK20" s="85">
        <f t="shared" ref="AK20:AK26" si="41">AH20/(AK$120/AK$119)</f>
        <v>0.99563318777292598</v>
      </c>
      <c r="AL20" s="66"/>
      <c r="AM20" s="19" t="s">
        <v>20</v>
      </c>
      <c r="AN20" s="16"/>
      <c r="AO20" s="120">
        <f>Metasploit!$P16</f>
        <v>3</v>
      </c>
      <c r="AP20" s="95">
        <f t="shared" ref="AP20:AP26" si="42">AT20*AO20</f>
        <v>3.0421348314606744</v>
      </c>
      <c r="AQ20" s="90">
        <f>INDEX('UmfrageWerte berechnung'!$A:$Z, MATCH(AM$3, 'UmfrageWerte berechnung'!$A:$A, 0), MATCH($K20, 'UmfrageWerte berechnung'!$1:$1, 0))</f>
        <v>1.1875</v>
      </c>
      <c r="AR20" s="85">
        <f t="shared" ref="AR20:AR26" si="43">(AQ20^2)*AO20</f>
        <v>4.23046875</v>
      </c>
      <c r="AS20" s="85">
        <f t="shared" ref="AS20:AS26" si="44">AQ20*AO20</f>
        <v>3.5625</v>
      </c>
      <c r="AT20" s="85">
        <f t="shared" ref="AT20:AT26" si="45">AQ20/(AT$120/AT$119)</f>
        <v>1.0140449438202248</v>
      </c>
    </row>
    <row r="21" spans="1:46">
      <c r="B21" s="10"/>
      <c r="C21" s="121">
        <f>Metasploit!$P17</f>
        <v>3</v>
      </c>
      <c r="D21" s="93">
        <f t="shared" si="5"/>
        <v>2.9885308574549425</v>
      </c>
      <c r="E21" s="86">
        <f>INDEX('UmfrageWerte berechnung'!$A:$Z, MATCH(A$3, 'UmfrageWerte berechnung'!$A:$A, 0), MATCH($K21, 'UmfrageWerte berechnung'!$1:$1, 0))</f>
        <v>1.2</v>
      </c>
      <c r="F21" s="84">
        <f t="shared" si="6"/>
        <v>4.32</v>
      </c>
      <c r="G21" s="84">
        <f t="shared" si="7"/>
        <v>3.5999999999999996</v>
      </c>
      <c r="H21" s="84">
        <f t="shared" si="29"/>
        <v>0.99617695248498084</v>
      </c>
      <c r="I21" s="93"/>
      <c r="K21" s="93" t="s">
        <v>228</v>
      </c>
      <c r="L21"/>
      <c r="M21" s="10"/>
      <c r="N21" s="121">
        <f>Metasploit!$P17</f>
        <v>3</v>
      </c>
      <c r="O21" s="93">
        <f t="shared" si="30"/>
        <v>3.477124183006536</v>
      </c>
      <c r="P21" s="86">
        <f>INDEX('UmfrageWerte berechnung'!$A:$Z, MATCH(L$3, 'UmfrageWerte berechnung'!$A:$A, 0), MATCH($K21, 'UmfrageWerte berechnung'!$1:$1, 0))</f>
        <v>1.3125</v>
      </c>
      <c r="Q21" s="84">
        <f t="shared" si="31"/>
        <v>5.16796875</v>
      </c>
      <c r="R21" s="84">
        <f t="shared" si="32"/>
        <v>3.9375</v>
      </c>
      <c r="S21" s="84">
        <f t="shared" si="33"/>
        <v>1.159041394335512</v>
      </c>
      <c r="V21" s="10"/>
      <c r="W21" s="121">
        <f>Metasploit!$P17</f>
        <v>3</v>
      </c>
      <c r="X21" s="93">
        <f t="shared" si="34"/>
        <v>3.4480151228733482</v>
      </c>
      <c r="Y21" s="86">
        <f>INDEX('UmfrageWerte berechnung'!$A:$Z, MATCH(U$3, 'UmfrageWerte berechnung'!$A:$A, 0), MATCH($K21, 'UmfrageWerte berechnung'!$1:$1, 0))</f>
        <v>1.3333333333333333</v>
      </c>
      <c r="Z21" s="84">
        <f t="shared" si="35"/>
        <v>5.333333333333333</v>
      </c>
      <c r="AA21" s="84">
        <f t="shared" si="36"/>
        <v>4</v>
      </c>
      <c r="AB21" s="84">
        <f t="shared" si="37"/>
        <v>1.1493383742911161</v>
      </c>
      <c r="AE21" s="10"/>
      <c r="AF21" s="121">
        <f>Metasploit!$P17</f>
        <v>3</v>
      </c>
      <c r="AG21" s="93">
        <f t="shared" si="38"/>
        <v>2.986899563318778</v>
      </c>
      <c r="AH21" s="86">
        <f>INDEX('UmfrageWerte berechnung'!$A:$Z, MATCH(AD$3, 'UmfrageWerte berechnung'!$A:$A, 0), MATCH($K21, 'UmfrageWerte berechnung'!$1:$1, 0))</f>
        <v>1.1875</v>
      </c>
      <c r="AI21" s="84">
        <f t="shared" si="39"/>
        <v>4.23046875</v>
      </c>
      <c r="AJ21" s="84">
        <f t="shared" si="40"/>
        <v>3.5625</v>
      </c>
      <c r="AK21" s="84">
        <f t="shared" si="41"/>
        <v>0.99563318777292598</v>
      </c>
      <c r="AL21" s="66"/>
      <c r="AN21" s="10"/>
      <c r="AO21" s="121">
        <f>Metasploit!$P17</f>
        <v>3</v>
      </c>
      <c r="AP21" s="93">
        <f t="shared" si="42"/>
        <v>3.0421348314606744</v>
      </c>
      <c r="AQ21" s="90">
        <f>INDEX('UmfrageWerte berechnung'!$A:$Z, MATCH(AM$3, 'UmfrageWerte berechnung'!$A:$A, 0), MATCH($K21, 'UmfrageWerte berechnung'!$1:$1, 0))</f>
        <v>1.1875</v>
      </c>
      <c r="AR21" s="84">
        <f t="shared" si="43"/>
        <v>4.23046875</v>
      </c>
      <c r="AS21" s="84">
        <f t="shared" si="44"/>
        <v>3.5625</v>
      </c>
      <c r="AT21" s="84">
        <f t="shared" si="45"/>
        <v>1.0140449438202248</v>
      </c>
    </row>
    <row r="22" spans="1:46">
      <c r="B22" s="10"/>
      <c r="C22" s="121">
        <f>Metasploit!$P18</f>
        <v>3</v>
      </c>
      <c r="D22" s="93">
        <f t="shared" si="5"/>
        <v>2.9885308574549425</v>
      </c>
      <c r="E22" s="86">
        <f>INDEX('UmfrageWerte berechnung'!$A:$Z, MATCH(A$3, 'UmfrageWerte berechnung'!$A:$A, 0), MATCH($K22, 'UmfrageWerte berechnung'!$1:$1, 0))</f>
        <v>1.2</v>
      </c>
      <c r="F22" s="84">
        <f t="shared" si="6"/>
        <v>4.32</v>
      </c>
      <c r="G22" s="84">
        <f t="shared" si="7"/>
        <v>3.5999999999999996</v>
      </c>
      <c r="H22" s="84">
        <f t="shared" si="29"/>
        <v>0.99617695248498084</v>
      </c>
      <c r="I22" s="93"/>
      <c r="K22" s="93" t="s">
        <v>228</v>
      </c>
      <c r="L22"/>
      <c r="M22" s="10"/>
      <c r="N22" s="121">
        <f>Metasploit!$P18</f>
        <v>3</v>
      </c>
      <c r="O22" s="93">
        <f t="shared" si="30"/>
        <v>3.477124183006536</v>
      </c>
      <c r="P22" s="86">
        <f>INDEX('UmfrageWerte berechnung'!$A:$Z, MATCH(L$3, 'UmfrageWerte berechnung'!$A:$A, 0), MATCH($K22, 'UmfrageWerte berechnung'!$1:$1, 0))</f>
        <v>1.3125</v>
      </c>
      <c r="Q22" s="84">
        <f t="shared" si="31"/>
        <v>5.16796875</v>
      </c>
      <c r="R22" s="84">
        <f t="shared" si="32"/>
        <v>3.9375</v>
      </c>
      <c r="S22" s="84">
        <f t="shared" si="33"/>
        <v>1.159041394335512</v>
      </c>
      <c r="V22" s="10"/>
      <c r="W22" s="121">
        <f>Metasploit!$P18</f>
        <v>3</v>
      </c>
      <c r="X22" s="93">
        <f t="shared" si="34"/>
        <v>3.4480151228733482</v>
      </c>
      <c r="Y22" s="86">
        <f>INDEX('UmfrageWerte berechnung'!$A:$Z, MATCH(U$3, 'UmfrageWerte berechnung'!$A:$A, 0), MATCH($K22, 'UmfrageWerte berechnung'!$1:$1, 0))</f>
        <v>1.3333333333333333</v>
      </c>
      <c r="Z22" s="84">
        <f t="shared" si="35"/>
        <v>5.333333333333333</v>
      </c>
      <c r="AA22" s="84">
        <f t="shared" si="36"/>
        <v>4</v>
      </c>
      <c r="AB22" s="84">
        <f t="shared" si="37"/>
        <v>1.1493383742911161</v>
      </c>
      <c r="AE22" s="10"/>
      <c r="AF22" s="121">
        <f>Metasploit!$P18</f>
        <v>3</v>
      </c>
      <c r="AG22" s="93">
        <f t="shared" si="38"/>
        <v>2.986899563318778</v>
      </c>
      <c r="AH22" s="86">
        <f>INDEX('UmfrageWerte berechnung'!$A:$Z, MATCH(AD$3, 'UmfrageWerte berechnung'!$A:$A, 0), MATCH($K22, 'UmfrageWerte berechnung'!$1:$1, 0))</f>
        <v>1.1875</v>
      </c>
      <c r="AI22" s="84">
        <f t="shared" si="39"/>
        <v>4.23046875</v>
      </c>
      <c r="AJ22" s="84">
        <f t="shared" si="40"/>
        <v>3.5625</v>
      </c>
      <c r="AK22" s="84">
        <f t="shared" si="41"/>
        <v>0.99563318777292598</v>
      </c>
      <c r="AL22" s="66"/>
      <c r="AN22" s="10"/>
      <c r="AO22" s="121">
        <f>Metasploit!$P18</f>
        <v>3</v>
      </c>
      <c r="AP22" s="93">
        <f t="shared" si="42"/>
        <v>3.0421348314606744</v>
      </c>
      <c r="AQ22" s="90">
        <f>INDEX('UmfrageWerte berechnung'!$A:$Z, MATCH(AM$3, 'UmfrageWerte berechnung'!$A:$A, 0), MATCH($K22, 'UmfrageWerte berechnung'!$1:$1, 0))</f>
        <v>1.1875</v>
      </c>
      <c r="AR22" s="84">
        <f t="shared" si="43"/>
        <v>4.23046875</v>
      </c>
      <c r="AS22" s="84">
        <f t="shared" si="44"/>
        <v>3.5625</v>
      </c>
      <c r="AT22" s="84">
        <f t="shared" si="45"/>
        <v>1.0140449438202248</v>
      </c>
    </row>
    <row r="23" spans="1:46">
      <c r="B23" s="10"/>
      <c r="C23" s="121">
        <f>Metasploit!$P19</f>
        <v>3</v>
      </c>
      <c r="D23" s="93">
        <f t="shared" si="5"/>
        <v>2.9885308574549425</v>
      </c>
      <c r="E23" s="86">
        <f>INDEX('UmfrageWerte berechnung'!$A:$Z, MATCH(A$3, 'UmfrageWerte berechnung'!$A:$A, 0), MATCH($K23, 'UmfrageWerte berechnung'!$1:$1, 0))</f>
        <v>1.2</v>
      </c>
      <c r="F23" s="84">
        <f t="shared" si="6"/>
        <v>4.32</v>
      </c>
      <c r="G23" s="84">
        <f t="shared" si="7"/>
        <v>3.5999999999999996</v>
      </c>
      <c r="H23" s="84">
        <f t="shared" si="29"/>
        <v>0.99617695248498084</v>
      </c>
      <c r="I23" s="93"/>
      <c r="K23" s="93" t="s">
        <v>228</v>
      </c>
      <c r="L23"/>
      <c r="M23" s="10"/>
      <c r="N23" s="121">
        <f>Metasploit!$P19</f>
        <v>3</v>
      </c>
      <c r="O23" s="93">
        <f t="shared" si="30"/>
        <v>3.477124183006536</v>
      </c>
      <c r="P23" s="86">
        <f>INDEX('UmfrageWerte berechnung'!$A:$Z, MATCH(L$3, 'UmfrageWerte berechnung'!$A:$A, 0), MATCH($K23, 'UmfrageWerte berechnung'!$1:$1, 0))</f>
        <v>1.3125</v>
      </c>
      <c r="Q23" s="84">
        <f t="shared" si="31"/>
        <v>5.16796875</v>
      </c>
      <c r="R23" s="84">
        <f t="shared" si="32"/>
        <v>3.9375</v>
      </c>
      <c r="S23" s="84">
        <f t="shared" si="33"/>
        <v>1.159041394335512</v>
      </c>
      <c r="V23" s="10"/>
      <c r="W23" s="121">
        <f>Metasploit!$P19</f>
        <v>3</v>
      </c>
      <c r="X23" s="93">
        <f t="shared" si="34"/>
        <v>3.4480151228733482</v>
      </c>
      <c r="Y23" s="86">
        <f>INDEX('UmfrageWerte berechnung'!$A:$Z, MATCH(U$3, 'UmfrageWerte berechnung'!$A:$A, 0), MATCH($K23, 'UmfrageWerte berechnung'!$1:$1, 0))</f>
        <v>1.3333333333333333</v>
      </c>
      <c r="Z23" s="84">
        <f t="shared" si="35"/>
        <v>5.333333333333333</v>
      </c>
      <c r="AA23" s="84">
        <f t="shared" si="36"/>
        <v>4</v>
      </c>
      <c r="AB23" s="84">
        <f t="shared" si="37"/>
        <v>1.1493383742911161</v>
      </c>
      <c r="AE23" s="10"/>
      <c r="AF23" s="121">
        <f>Metasploit!$P19</f>
        <v>3</v>
      </c>
      <c r="AG23" s="93">
        <f t="shared" si="38"/>
        <v>2.986899563318778</v>
      </c>
      <c r="AH23" s="86">
        <f>INDEX('UmfrageWerte berechnung'!$A:$Z, MATCH(AD$3, 'UmfrageWerte berechnung'!$A:$A, 0), MATCH($K23, 'UmfrageWerte berechnung'!$1:$1, 0))</f>
        <v>1.1875</v>
      </c>
      <c r="AI23" s="84">
        <f t="shared" si="39"/>
        <v>4.23046875</v>
      </c>
      <c r="AJ23" s="84">
        <f t="shared" si="40"/>
        <v>3.5625</v>
      </c>
      <c r="AK23" s="84">
        <f t="shared" si="41"/>
        <v>0.99563318777292598</v>
      </c>
      <c r="AL23" s="66"/>
      <c r="AN23" s="10"/>
      <c r="AO23" s="121">
        <f>Metasploit!$P19</f>
        <v>3</v>
      </c>
      <c r="AP23" s="93">
        <f t="shared" si="42"/>
        <v>3.0421348314606744</v>
      </c>
      <c r="AQ23" s="90">
        <f>INDEX('UmfrageWerte berechnung'!$A:$Z, MATCH(AM$3, 'UmfrageWerte berechnung'!$A:$A, 0), MATCH($K23, 'UmfrageWerte berechnung'!$1:$1, 0))</f>
        <v>1.1875</v>
      </c>
      <c r="AR23" s="84">
        <f t="shared" si="43"/>
        <v>4.23046875</v>
      </c>
      <c r="AS23" s="84">
        <f t="shared" si="44"/>
        <v>3.5625</v>
      </c>
      <c r="AT23" s="84">
        <f t="shared" si="45"/>
        <v>1.0140449438202248</v>
      </c>
    </row>
    <row r="24" spans="1:46">
      <c r="B24" s="4"/>
      <c r="C24" s="121">
        <f>Metasploit!$P20</f>
        <v>3</v>
      </c>
      <c r="D24" s="93">
        <f t="shared" si="5"/>
        <v>2.9885308574549425</v>
      </c>
      <c r="E24" s="86">
        <f>INDEX('UmfrageWerte berechnung'!$A:$Z, MATCH(A$3, 'UmfrageWerte berechnung'!$A:$A, 0), MATCH($K24, 'UmfrageWerte berechnung'!$1:$1, 0))</f>
        <v>1.2</v>
      </c>
      <c r="F24" s="84">
        <f t="shared" si="6"/>
        <v>4.32</v>
      </c>
      <c r="G24" s="84">
        <f t="shared" si="7"/>
        <v>3.5999999999999996</v>
      </c>
      <c r="H24" s="84">
        <f t="shared" si="29"/>
        <v>0.99617695248498084</v>
      </c>
      <c r="I24" s="93"/>
      <c r="K24" s="93" t="s">
        <v>228</v>
      </c>
      <c r="L24"/>
      <c r="M24" s="4"/>
      <c r="N24" s="121">
        <f>Metasploit!$P20</f>
        <v>3</v>
      </c>
      <c r="O24" s="93">
        <f t="shared" si="30"/>
        <v>3.477124183006536</v>
      </c>
      <c r="P24" s="86">
        <f>INDEX('UmfrageWerte berechnung'!$A:$Z, MATCH(L$3, 'UmfrageWerte berechnung'!$A:$A, 0), MATCH($K24, 'UmfrageWerte berechnung'!$1:$1, 0))</f>
        <v>1.3125</v>
      </c>
      <c r="Q24" s="84">
        <f t="shared" si="31"/>
        <v>5.16796875</v>
      </c>
      <c r="R24" s="84">
        <f t="shared" si="32"/>
        <v>3.9375</v>
      </c>
      <c r="S24" s="84">
        <f t="shared" si="33"/>
        <v>1.159041394335512</v>
      </c>
      <c r="V24" s="4"/>
      <c r="W24" s="121">
        <f>Metasploit!$P20</f>
        <v>3</v>
      </c>
      <c r="X24" s="93">
        <f t="shared" si="34"/>
        <v>3.4480151228733482</v>
      </c>
      <c r="Y24" s="86">
        <f>INDEX('UmfrageWerte berechnung'!$A:$Z, MATCH(U$3, 'UmfrageWerte berechnung'!$A:$A, 0), MATCH($K24, 'UmfrageWerte berechnung'!$1:$1, 0))</f>
        <v>1.3333333333333333</v>
      </c>
      <c r="Z24" s="84">
        <f t="shared" si="35"/>
        <v>5.333333333333333</v>
      </c>
      <c r="AA24" s="84">
        <f t="shared" si="36"/>
        <v>4</v>
      </c>
      <c r="AB24" s="84">
        <f t="shared" si="37"/>
        <v>1.1493383742911161</v>
      </c>
      <c r="AE24" s="4"/>
      <c r="AF24" s="121">
        <f>Metasploit!$P20</f>
        <v>3</v>
      </c>
      <c r="AG24" s="93">
        <f t="shared" si="38"/>
        <v>2.986899563318778</v>
      </c>
      <c r="AH24" s="86">
        <f>INDEX('UmfrageWerte berechnung'!$A:$Z, MATCH(AD$3, 'UmfrageWerte berechnung'!$A:$A, 0), MATCH($K24, 'UmfrageWerte berechnung'!$1:$1, 0))</f>
        <v>1.1875</v>
      </c>
      <c r="AI24" s="84">
        <f t="shared" si="39"/>
        <v>4.23046875</v>
      </c>
      <c r="AJ24" s="84">
        <f t="shared" si="40"/>
        <v>3.5625</v>
      </c>
      <c r="AK24" s="84">
        <f t="shared" si="41"/>
        <v>0.99563318777292598</v>
      </c>
      <c r="AL24" s="66"/>
      <c r="AN24" s="4"/>
      <c r="AO24" s="121">
        <f>Metasploit!$P20</f>
        <v>3</v>
      </c>
      <c r="AP24" s="93">
        <f t="shared" si="42"/>
        <v>3.0421348314606744</v>
      </c>
      <c r="AQ24" s="90">
        <f>INDEX('UmfrageWerte berechnung'!$A:$Z, MATCH(AM$3, 'UmfrageWerte berechnung'!$A:$A, 0), MATCH($K24, 'UmfrageWerte berechnung'!$1:$1, 0))</f>
        <v>1.1875</v>
      </c>
      <c r="AR24" s="84">
        <f t="shared" si="43"/>
        <v>4.23046875</v>
      </c>
      <c r="AS24" s="84">
        <f t="shared" si="44"/>
        <v>3.5625</v>
      </c>
      <c r="AT24" s="84">
        <f t="shared" si="45"/>
        <v>1.0140449438202248</v>
      </c>
    </row>
    <row r="25" spans="1:46">
      <c r="B25" s="4"/>
      <c r="C25" s="121">
        <f>Metasploit!$P21</f>
        <v>3</v>
      </c>
      <c r="D25" s="84">
        <f t="shared" si="5"/>
        <v>0</v>
      </c>
      <c r="E25" s="84"/>
      <c r="F25" s="86">
        <f t="shared" si="6"/>
        <v>0</v>
      </c>
      <c r="G25" s="84">
        <f t="shared" si="7"/>
        <v>0</v>
      </c>
      <c r="H25" s="84">
        <f t="shared" si="29"/>
        <v>0</v>
      </c>
      <c r="I25" s="93"/>
      <c r="K25" s="93">
        <v>0</v>
      </c>
      <c r="L25"/>
      <c r="M25" s="4"/>
      <c r="N25" s="122">
        <f>Metasploit!$P21</f>
        <v>3</v>
      </c>
      <c r="O25" s="84">
        <f t="shared" si="30"/>
        <v>0</v>
      </c>
      <c r="P25" s="84"/>
      <c r="Q25" s="86">
        <f t="shared" si="31"/>
        <v>0</v>
      </c>
      <c r="R25" s="84">
        <f t="shared" si="32"/>
        <v>0</v>
      </c>
      <c r="S25" s="84">
        <f t="shared" si="33"/>
        <v>0</v>
      </c>
      <c r="V25" s="4"/>
      <c r="W25" s="122">
        <f>Metasploit!$P21</f>
        <v>3</v>
      </c>
      <c r="X25" s="84">
        <f t="shared" si="34"/>
        <v>0</v>
      </c>
      <c r="Y25" s="84"/>
      <c r="Z25" s="86">
        <f t="shared" si="35"/>
        <v>0</v>
      </c>
      <c r="AA25" s="84">
        <f t="shared" si="36"/>
        <v>0</v>
      </c>
      <c r="AB25" s="84">
        <f t="shared" si="37"/>
        <v>0</v>
      </c>
      <c r="AE25" s="4"/>
      <c r="AF25" s="122">
        <f>Metasploit!$P21</f>
        <v>3</v>
      </c>
      <c r="AG25" s="84">
        <f t="shared" si="38"/>
        <v>0</v>
      </c>
      <c r="AH25" s="84"/>
      <c r="AI25" s="86">
        <f t="shared" si="39"/>
        <v>0</v>
      </c>
      <c r="AJ25" s="84">
        <f t="shared" si="40"/>
        <v>0</v>
      </c>
      <c r="AK25" s="84">
        <f t="shared" si="41"/>
        <v>0</v>
      </c>
      <c r="AL25" s="66"/>
      <c r="AN25" s="4"/>
      <c r="AO25" s="122">
        <f>Metasploit!$P21</f>
        <v>3</v>
      </c>
      <c r="AP25" s="84">
        <f t="shared" si="42"/>
        <v>0</v>
      </c>
      <c r="AQ25" s="84"/>
      <c r="AR25" s="86">
        <f t="shared" si="43"/>
        <v>0</v>
      </c>
      <c r="AS25" s="84">
        <f t="shared" si="44"/>
        <v>0</v>
      </c>
      <c r="AT25" s="84">
        <f t="shared" si="45"/>
        <v>0</v>
      </c>
    </row>
    <row r="26" spans="1:46">
      <c r="B26" s="100"/>
      <c r="C26" s="80"/>
      <c r="D26" s="84">
        <f t="shared" si="5"/>
        <v>0</v>
      </c>
      <c r="F26" s="86">
        <f t="shared" si="6"/>
        <v>0</v>
      </c>
      <c r="G26" s="84">
        <f t="shared" si="7"/>
        <v>0</v>
      </c>
      <c r="H26" s="84">
        <f t="shared" si="29"/>
        <v>0</v>
      </c>
      <c r="I26" s="93"/>
      <c r="K26" s="93">
        <v>0</v>
      </c>
      <c r="L26"/>
      <c r="M26" s="100"/>
      <c r="N26" s="80"/>
      <c r="O26" s="84">
        <f t="shared" si="30"/>
        <v>0</v>
      </c>
      <c r="P26" s="93"/>
      <c r="Q26" s="86">
        <f t="shared" si="31"/>
        <v>0</v>
      </c>
      <c r="R26" s="84">
        <f t="shared" si="32"/>
        <v>0</v>
      </c>
      <c r="S26" s="84">
        <f t="shared" si="33"/>
        <v>0</v>
      </c>
      <c r="V26" s="100"/>
      <c r="W26" s="80"/>
      <c r="X26" s="84">
        <f t="shared" si="34"/>
        <v>0</v>
      </c>
      <c r="Y26" s="93"/>
      <c r="Z26" s="86">
        <f t="shared" si="35"/>
        <v>0</v>
      </c>
      <c r="AA26" s="84">
        <f t="shared" si="36"/>
        <v>0</v>
      </c>
      <c r="AB26" s="84">
        <f t="shared" si="37"/>
        <v>0</v>
      </c>
      <c r="AC26" s="17"/>
      <c r="AE26" s="100"/>
      <c r="AF26" s="80"/>
      <c r="AG26" s="84">
        <f t="shared" si="38"/>
        <v>0</v>
      </c>
      <c r="AH26" s="93"/>
      <c r="AI26" s="86">
        <f t="shared" si="39"/>
        <v>0</v>
      </c>
      <c r="AJ26" s="84">
        <f t="shared" si="40"/>
        <v>0</v>
      </c>
      <c r="AK26" s="84">
        <f t="shared" si="41"/>
        <v>0</v>
      </c>
      <c r="AL26" s="66"/>
      <c r="AN26" s="100"/>
      <c r="AO26" s="80"/>
      <c r="AP26" s="84">
        <f t="shared" si="42"/>
        <v>0</v>
      </c>
      <c r="AQ26" s="93"/>
      <c r="AR26" s="86">
        <f t="shared" si="43"/>
        <v>0</v>
      </c>
      <c r="AS26" s="84">
        <f t="shared" si="44"/>
        <v>0</v>
      </c>
      <c r="AT26" s="84">
        <f t="shared" si="45"/>
        <v>0</v>
      </c>
    </row>
    <row r="27" spans="1:46">
      <c r="B27" t="s">
        <v>475</v>
      </c>
      <c r="C27" s="77">
        <f>SUM(C20:C25)</f>
        <v>18</v>
      </c>
      <c r="D27" s="78">
        <f>SUM(D21:D26)</f>
        <v>11.95412342981977</v>
      </c>
      <c r="E27" s="95">
        <f>SUM(E20:E25)</f>
        <v>6</v>
      </c>
      <c r="F27" s="90">
        <f>SUM(F20:F26)</f>
        <v>21.6</v>
      </c>
      <c r="G27" s="85">
        <f>SUM(G20:G26)</f>
        <v>18</v>
      </c>
      <c r="H27" s="85">
        <f>SUM(H20:H26)</f>
        <v>4.9808847624249042</v>
      </c>
      <c r="I27" s="93"/>
      <c r="K27" s="93">
        <v>0</v>
      </c>
      <c r="L27"/>
      <c r="M27" t="s">
        <v>475</v>
      </c>
      <c r="N27" s="77">
        <f>SUM(N20:N25)</f>
        <v>18</v>
      </c>
      <c r="O27" s="78">
        <f>SUM(O21:O26)</f>
        <v>13.908496732026144</v>
      </c>
      <c r="P27" s="95">
        <f>SUM(P20:P25)</f>
        <v>6.5625</v>
      </c>
      <c r="Q27" s="90">
        <f>SUM(Q20:Q26)</f>
        <v>25.83984375</v>
      </c>
      <c r="R27" s="85">
        <f>SUM(R20:R26)</f>
        <v>19.6875</v>
      </c>
      <c r="S27" s="85">
        <f>SUM(S20:S26)</f>
        <v>5.79520697167756</v>
      </c>
      <c r="V27" t="s">
        <v>475</v>
      </c>
      <c r="W27" s="77">
        <f>SUM(W20:W25)</f>
        <v>18</v>
      </c>
      <c r="X27" s="78">
        <f>SUM(X21:X26)</f>
        <v>13.792060491493393</v>
      </c>
      <c r="Y27" s="95">
        <f>SUM(Y20:Y25)</f>
        <v>6.6666666666666661</v>
      </c>
      <c r="Z27" s="90">
        <f>SUM(Z20:Z26)</f>
        <v>26.666666666666664</v>
      </c>
      <c r="AA27" s="85">
        <f>SUM(AA20:AA26)</f>
        <v>20</v>
      </c>
      <c r="AB27" s="85">
        <f>SUM(AB20:AB26)</f>
        <v>5.7466918714555799</v>
      </c>
      <c r="AE27" t="s">
        <v>475</v>
      </c>
      <c r="AF27" s="77">
        <f>SUM(AF20:AF25)</f>
        <v>18</v>
      </c>
      <c r="AG27" s="78">
        <f>SUM(AG21:AG26)</f>
        <v>11.947598253275112</v>
      </c>
      <c r="AH27" s="95">
        <f>SUM(AH20:AH25)</f>
        <v>5.9375</v>
      </c>
      <c r="AI27" s="90">
        <f>SUM(AI20:AI26)</f>
        <v>21.15234375</v>
      </c>
      <c r="AJ27" s="85">
        <f>SUM(AJ20:AJ26)</f>
        <v>17.8125</v>
      </c>
      <c r="AK27" s="85">
        <f>SUM(AK20:AK26)</f>
        <v>4.9781659388646302</v>
      </c>
      <c r="AL27" s="66"/>
      <c r="AN27" t="s">
        <v>475</v>
      </c>
      <c r="AO27" s="77">
        <f>SUM(AO20:AO25)</f>
        <v>18</v>
      </c>
      <c r="AP27" s="78">
        <f>SUM(AP21:AP26)</f>
        <v>12.168539325842698</v>
      </c>
      <c r="AQ27" s="95">
        <f>SUM(AQ20:AQ25)</f>
        <v>5.9375</v>
      </c>
      <c r="AR27" s="90">
        <f>SUM(AR20:AR26)</f>
        <v>21.15234375</v>
      </c>
      <c r="AS27" s="85">
        <f>SUM(AS20:AS26)</f>
        <v>17.8125</v>
      </c>
      <c r="AT27" s="85">
        <f>SUM(AT20:AT26)</f>
        <v>5.070224719101124</v>
      </c>
    </row>
    <row r="28" spans="1:46">
      <c r="B28" t="s">
        <v>476</v>
      </c>
      <c r="C28" s="96">
        <v>18</v>
      </c>
      <c r="D28" s="89"/>
      <c r="E28" s="96">
        <f>COUNT(E20:E26)*5</f>
        <v>25</v>
      </c>
      <c r="F28" s="89">
        <f>C28*5^2</f>
        <v>450</v>
      </c>
      <c r="G28" s="87">
        <f>C28*1.5</f>
        <v>27</v>
      </c>
      <c r="H28" s="87"/>
      <c r="I28" s="93"/>
      <c r="K28" s="93">
        <v>0</v>
      </c>
      <c r="L28"/>
      <c r="M28" t="s">
        <v>476</v>
      </c>
      <c r="N28" s="96">
        <v>18</v>
      </c>
      <c r="O28" s="89"/>
      <c r="P28" s="96">
        <f>COUNT(P20:P26)*5</f>
        <v>25</v>
      </c>
      <c r="Q28" s="89">
        <f>N28*5^2</f>
        <v>450</v>
      </c>
      <c r="R28" s="87">
        <f>N28*1.5</f>
        <v>27</v>
      </c>
      <c r="S28" s="87"/>
      <c r="V28" t="s">
        <v>476</v>
      </c>
      <c r="W28" s="96">
        <v>18</v>
      </c>
      <c r="X28" s="89"/>
      <c r="Y28" s="96">
        <f>COUNT(Y20:Y26)*5</f>
        <v>25</v>
      </c>
      <c r="Z28" s="89">
        <f>W28*5^2</f>
        <v>450</v>
      </c>
      <c r="AA28" s="87">
        <f>W28*1.5</f>
        <v>27</v>
      </c>
      <c r="AB28" s="87"/>
      <c r="AE28" t="s">
        <v>476</v>
      </c>
      <c r="AF28" s="96">
        <v>18</v>
      </c>
      <c r="AG28" s="89"/>
      <c r="AH28" s="96">
        <f>COUNT(AH20:AH26)*5</f>
        <v>25</v>
      </c>
      <c r="AI28" s="89">
        <f>AF28*5^2</f>
        <v>450</v>
      </c>
      <c r="AJ28" s="87">
        <f>AF28*1.5</f>
        <v>27</v>
      </c>
      <c r="AK28" s="87"/>
      <c r="AL28" s="93"/>
      <c r="AN28" t="s">
        <v>476</v>
      </c>
      <c r="AO28" s="96">
        <v>18</v>
      </c>
      <c r="AP28" s="89"/>
      <c r="AQ28" s="96">
        <f>COUNT(AQ20:AQ26)*5</f>
        <v>25</v>
      </c>
      <c r="AR28" s="89">
        <f>AO28*5^2</f>
        <v>450</v>
      </c>
      <c r="AS28" s="87">
        <f>AO28*1.5</f>
        <v>27</v>
      </c>
      <c r="AT28" s="87"/>
    </row>
    <row r="29" spans="1:46">
      <c r="C29" s="93"/>
      <c r="D29" s="86"/>
      <c r="E29" s="95"/>
      <c r="H29" s="84"/>
      <c r="I29" s="93"/>
      <c r="K29" s="93">
        <v>0</v>
      </c>
      <c r="L29"/>
      <c r="N29" s="93"/>
      <c r="O29" s="86"/>
      <c r="P29" s="95"/>
      <c r="Q29" s="86"/>
      <c r="R29" s="84"/>
      <c r="S29" s="84"/>
      <c r="W29" s="93"/>
      <c r="X29" s="86"/>
      <c r="Y29" s="95"/>
      <c r="Z29" s="86"/>
      <c r="AA29" s="84"/>
      <c r="AB29" s="84"/>
      <c r="AF29" s="93"/>
      <c r="AG29" s="86"/>
      <c r="AH29" s="95"/>
      <c r="AI29" s="86"/>
      <c r="AJ29" s="84"/>
      <c r="AK29" s="84"/>
      <c r="AL29" s="93"/>
      <c r="AO29" s="93"/>
      <c r="AP29" s="86"/>
      <c r="AQ29" s="95"/>
      <c r="AR29" s="86"/>
      <c r="AS29" s="84"/>
      <c r="AT29" s="84"/>
    </row>
    <row r="30" spans="1:46">
      <c r="C30" s="93"/>
      <c r="D30" s="86"/>
      <c r="H30" s="84"/>
      <c r="I30" s="93"/>
      <c r="K30" s="93">
        <v>0</v>
      </c>
      <c r="L30"/>
      <c r="N30" s="93"/>
      <c r="O30" s="86"/>
      <c r="P30" s="93"/>
      <c r="Q30" s="86"/>
      <c r="R30" s="84"/>
      <c r="S30" s="84"/>
      <c r="W30" s="93"/>
      <c r="X30" s="86"/>
      <c r="Y30" s="93"/>
      <c r="Z30" s="86"/>
      <c r="AA30" s="84"/>
      <c r="AB30" s="84"/>
      <c r="AF30" s="93"/>
      <c r="AG30" s="86"/>
      <c r="AH30" s="93"/>
      <c r="AI30" s="86"/>
      <c r="AJ30" s="84"/>
      <c r="AK30" s="84"/>
      <c r="AL30" s="93"/>
      <c r="AO30" s="93"/>
      <c r="AP30" s="86"/>
      <c r="AQ30" s="93"/>
      <c r="AR30" s="86"/>
      <c r="AS30" s="84"/>
      <c r="AT30" s="84"/>
    </row>
    <row r="31" spans="1:46">
      <c r="C31" s="93"/>
      <c r="D31" s="86"/>
      <c r="H31" s="84"/>
      <c r="I31" s="93"/>
      <c r="K31" s="93">
        <v>0</v>
      </c>
      <c r="L31"/>
      <c r="N31" s="93"/>
      <c r="O31" s="86"/>
      <c r="P31" s="93"/>
      <c r="Q31" s="86"/>
      <c r="R31" s="84"/>
      <c r="S31" s="84"/>
      <c r="W31" s="93"/>
      <c r="X31" s="86"/>
      <c r="Y31" s="93"/>
      <c r="Z31" s="86"/>
      <c r="AA31" s="84"/>
      <c r="AB31" s="84"/>
      <c r="AF31" s="93"/>
      <c r="AG31" s="86"/>
      <c r="AH31" s="93"/>
      <c r="AI31" s="86"/>
      <c r="AJ31" s="84"/>
      <c r="AK31" s="84"/>
      <c r="AL31" s="93"/>
      <c r="AO31" s="93"/>
      <c r="AP31" s="86"/>
      <c r="AQ31" s="93"/>
      <c r="AR31" s="86"/>
      <c r="AS31" s="84"/>
      <c r="AT31" s="84"/>
    </row>
    <row r="32" spans="1:46" ht="21">
      <c r="A32" s="19" t="s">
        <v>35</v>
      </c>
      <c r="B32" s="16"/>
      <c r="C32" s="120">
        <f>Metasploit!$P25</f>
        <v>3</v>
      </c>
      <c r="D32" s="95">
        <f t="shared" si="5"/>
        <v>3.113052976515565</v>
      </c>
      <c r="E32" s="90">
        <f>INDEX('UmfrageWerte berechnung'!$A:$Z, MATCH(A$3, 'UmfrageWerte berechnung'!$A:$A, 0), MATCH($K32, 'UmfrageWerte berechnung'!$1:$1, 0))</f>
        <v>1.25</v>
      </c>
      <c r="F32" s="85">
        <f t="shared" si="6"/>
        <v>4.6875</v>
      </c>
      <c r="G32" s="85">
        <f t="shared" si="7"/>
        <v>3.75</v>
      </c>
      <c r="H32" s="85">
        <f t="shared" ref="H32:H46" si="46">E32/(H$120/H$119)</f>
        <v>1.0376843255051884</v>
      </c>
      <c r="I32" s="93"/>
      <c r="K32" s="93" t="s">
        <v>231</v>
      </c>
      <c r="L32" s="19" t="s">
        <v>35</v>
      </c>
      <c r="M32" s="16"/>
      <c r="N32" s="120">
        <f>Metasploit!$P25</f>
        <v>3</v>
      </c>
      <c r="O32" s="95">
        <f t="shared" ref="O32:O46" si="47">S32*N32</f>
        <v>3.3115468409586057</v>
      </c>
      <c r="P32" s="90">
        <f>INDEX('UmfrageWerte berechnung'!$A:$Z, MATCH(L$3, 'UmfrageWerte berechnung'!$A:$A, 0), MATCH($K32, 'UmfrageWerte berechnung'!$1:$1, 0))</f>
        <v>1.25</v>
      </c>
      <c r="Q32" s="85">
        <f t="shared" ref="Q32:Q46" si="48">(P32^2)*N32</f>
        <v>4.6875</v>
      </c>
      <c r="R32" s="85">
        <f t="shared" ref="R32:R46" si="49">P32*N32</f>
        <v>3.75</v>
      </c>
      <c r="S32" s="85">
        <f t="shared" ref="S32:S46" si="50">P32/(S$120/S$119)</f>
        <v>1.1038489469862018</v>
      </c>
      <c r="T32" s="19"/>
      <c r="U32" s="19" t="s">
        <v>35</v>
      </c>
      <c r="V32" s="16"/>
      <c r="W32" s="120">
        <f>Metasploit!$P25</f>
        <v>3</v>
      </c>
      <c r="X32" s="95">
        <f t="shared" ref="X32:X46" si="51">AB32*W32</f>
        <v>3.0170132325141799</v>
      </c>
      <c r="Y32" s="90">
        <f>INDEX('UmfrageWerte berechnung'!$A:$Z, MATCH(U$3, 'UmfrageWerte berechnung'!$A:$A, 0), MATCH($K32, 'UmfrageWerte berechnung'!$1:$1, 0))</f>
        <v>1.1666666666666667</v>
      </c>
      <c r="Z32" s="85">
        <f t="shared" ref="Z32:Z46" si="52">(Y32^2)*W32</f>
        <v>4.0833333333333339</v>
      </c>
      <c r="AA32" s="85">
        <f t="shared" ref="AA32:AA46" si="53">Y32*W32</f>
        <v>3.5</v>
      </c>
      <c r="AB32" s="85">
        <f t="shared" ref="AB32:AB46" si="54">Y32/(AB$120/AB$119)</f>
        <v>1.0056710775047266</v>
      </c>
      <c r="AD32" s="19" t="s">
        <v>35</v>
      </c>
      <c r="AE32" s="16"/>
      <c r="AF32" s="120">
        <f>Metasploit!$P25</f>
        <v>3</v>
      </c>
      <c r="AG32" s="95">
        <f t="shared" ref="AG32:AG46" si="55">AK32*AF32</f>
        <v>3.1441048034934505</v>
      </c>
      <c r="AH32" s="90">
        <f>INDEX('UmfrageWerte berechnung'!$A:$Z, MATCH(AD$3, 'UmfrageWerte berechnung'!$A:$A, 0), MATCH($K32, 'UmfrageWerte berechnung'!$1:$1, 0))</f>
        <v>1.25</v>
      </c>
      <c r="AI32" s="85">
        <f t="shared" ref="AI32:AI46" si="56">(AH32^2)*AF32</f>
        <v>4.6875</v>
      </c>
      <c r="AJ32" s="85">
        <f t="shared" ref="AJ32:AJ46" si="57">AH32*AF32</f>
        <v>3.75</v>
      </c>
      <c r="AK32" s="85">
        <f t="shared" ref="AK32:AK46" si="58">AH32/(AK$120/AK$119)</f>
        <v>1.0480349344978168</v>
      </c>
      <c r="AL32" s="66"/>
      <c r="AM32" s="19" t="s">
        <v>35</v>
      </c>
      <c r="AN32" s="16"/>
      <c r="AO32" s="120">
        <f>Metasploit!$P25</f>
        <v>3</v>
      </c>
      <c r="AP32" s="95">
        <f t="shared" ref="AP32:AP46" si="59">AT32*AO32</f>
        <v>3.0421348314606744</v>
      </c>
      <c r="AQ32" s="90">
        <f>INDEX('UmfrageWerte berechnung'!$A:$Z, MATCH(AM$3, 'UmfrageWerte berechnung'!$A:$A, 0), MATCH($K32, 'UmfrageWerte berechnung'!$1:$1, 0))</f>
        <v>1.1875</v>
      </c>
      <c r="AR32" s="85">
        <f t="shared" ref="AR32:AR46" si="60">(AQ32^2)*AO32</f>
        <v>4.23046875</v>
      </c>
      <c r="AS32" s="85">
        <f t="shared" ref="AS32:AS46" si="61">AQ32*AO32</f>
        <v>3.5625</v>
      </c>
      <c r="AT32" s="85">
        <f t="shared" ref="AT32:AT46" si="62">AQ32/(AT$120/AT$119)</f>
        <v>1.0140449438202248</v>
      </c>
    </row>
    <row r="33" spans="2:46">
      <c r="B33" s="10"/>
      <c r="C33" s="121">
        <f>Metasploit!$P26</f>
        <v>3</v>
      </c>
      <c r="D33" s="93">
        <f t="shared" si="5"/>
        <v>3.113052976515565</v>
      </c>
      <c r="E33" s="86">
        <f>INDEX('UmfrageWerte berechnung'!$A:$Z, MATCH(A$3, 'UmfrageWerte berechnung'!$A:$A, 0), MATCH($K33, 'UmfrageWerte berechnung'!$1:$1, 0))</f>
        <v>1.25</v>
      </c>
      <c r="F33" s="84">
        <f t="shared" si="6"/>
        <v>4.6875</v>
      </c>
      <c r="G33" s="84">
        <f t="shared" si="7"/>
        <v>3.75</v>
      </c>
      <c r="H33" s="84">
        <f t="shared" si="46"/>
        <v>1.0376843255051884</v>
      </c>
      <c r="I33" s="93"/>
      <c r="K33" s="93" t="s">
        <v>231</v>
      </c>
      <c r="L33"/>
      <c r="M33" s="10"/>
      <c r="N33" s="121">
        <f>Metasploit!$P26</f>
        <v>3</v>
      </c>
      <c r="O33" s="93">
        <f t="shared" si="47"/>
        <v>3.3115468409586057</v>
      </c>
      <c r="P33" s="86">
        <f>INDEX('UmfrageWerte berechnung'!$A:$Z, MATCH(L$3, 'UmfrageWerte berechnung'!$A:$A, 0), MATCH($K33, 'UmfrageWerte berechnung'!$1:$1, 0))</f>
        <v>1.25</v>
      </c>
      <c r="Q33" s="84">
        <f t="shared" si="48"/>
        <v>4.6875</v>
      </c>
      <c r="R33" s="84">
        <f t="shared" si="49"/>
        <v>3.75</v>
      </c>
      <c r="S33" s="84">
        <f t="shared" si="50"/>
        <v>1.1038489469862018</v>
      </c>
      <c r="V33" s="10"/>
      <c r="W33" s="121">
        <f>Metasploit!$P26</f>
        <v>3</v>
      </c>
      <c r="X33" s="93">
        <f t="shared" si="51"/>
        <v>3.0170132325141799</v>
      </c>
      <c r="Y33" s="86">
        <f>INDEX('UmfrageWerte berechnung'!$A:$Z, MATCH(U$3, 'UmfrageWerte berechnung'!$A:$A, 0), MATCH($K33, 'UmfrageWerte berechnung'!$1:$1, 0))</f>
        <v>1.1666666666666667</v>
      </c>
      <c r="Z33" s="84">
        <f t="shared" si="52"/>
        <v>4.0833333333333339</v>
      </c>
      <c r="AA33" s="84">
        <f t="shared" si="53"/>
        <v>3.5</v>
      </c>
      <c r="AB33" s="84">
        <f t="shared" si="54"/>
        <v>1.0056710775047266</v>
      </c>
      <c r="AE33" s="10"/>
      <c r="AF33" s="121">
        <f>Metasploit!$P26</f>
        <v>3</v>
      </c>
      <c r="AG33" s="93">
        <f t="shared" si="55"/>
        <v>3.1441048034934505</v>
      </c>
      <c r="AH33" s="86">
        <f>INDEX('UmfrageWerte berechnung'!$A:$Z, MATCH(AD$3, 'UmfrageWerte berechnung'!$A:$A, 0), MATCH($K33, 'UmfrageWerte berechnung'!$1:$1, 0))</f>
        <v>1.25</v>
      </c>
      <c r="AI33" s="84">
        <f t="shared" si="56"/>
        <v>4.6875</v>
      </c>
      <c r="AJ33" s="84">
        <f t="shared" si="57"/>
        <v>3.75</v>
      </c>
      <c r="AK33" s="84">
        <f t="shared" si="58"/>
        <v>1.0480349344978168</v>
      </c>
      <c r="AL33" s="66"/>
      <c r="AN33" s="10"/>
      <c r="AO33" s="121">
        <f>Metasploit!$P26</f>
        <v>3</v>
      </c>
      <c r="AP33" s="93">
        <f t="shared" si="59"/>
        <v>3.0421348314606744</v>
      </c>
      <c r="AQ33" s="86">
        <f>INDEX('UmfrageWerte berechnung'!$A:$Z, MATCH(AM$3, 'UmfrageWerte berechnung'!$A:$A, 0), MATCH($K33, 'UmfrageWerte berechnung'!$1:$1, 0))</f>
        <v>1.1875</v>
      </c>
      <c r="AR33" s="84">
        <f t="shared" si="60"/>
        <v>4.23046875</v>
      </c>
      <c r="AS33" s="84">
        <f t="shared" si="61"/>
        <v>3.5625</v>
      </c>
      <c r="AT33" s="84">
        <f t="shared" si="62"/>
        <v>1.0140449438202248</v>
      </c>
    </row>
    <row r="34" spans="2:46">
      <c r="B34" s="10"/>
      <c r="C34" s="121">
        <f>Metasploit!$P27</f>
        <v>3</v>
      </c>
      <c r="D34" s="93">
        <f t="shared" si="5"/>
        <v>3.113052976515565</v>
      </c>
      <c r="E34" s="86">
        <f>INDEX('UmfrageWerte berechnung'!$A:$Z, MATCH(A$3, 'UmfrageWerte berechnung'!$A:$A, 0), MATCH($K34, 'UmfrageWerte berechnung'!$1:$1, 0))</f>
        <v>1.25</v>
      </c>
      <c r="F34" s="84">
        <f t="shared" si="6"/>
        <v>4.6875</v>
      </c>
      <c r="G34" s="84">
        <f t="shared" si="7"/>
        <v>3.75</v>
      </c>
      <c r="H34" s="84">
        <f t="shared" si="46"/>
        <v>1.0376843255051884</v>
      </c>
      <c r="I34" s="93"/>
      <c r="K34" s="93" t="s">
        <v>231</v>
      </c>
      <c r="L34"/>
      <c r="M34" s="10"/>
      <c r="N34" s="121">
        <f>Metasploit!$P27</f>
        <v>3</v>
      </c>
      <c r="O34" s="93">
        <f t="shared" si="47"/>
        <v>3.3115468409586057</v>
      </c>
      <c r="P34" s="86">
        <f>INDEX('UmfrageWerte berechnung'!$A:$Z, MATCH(L$3, 'UmfrageWerte berechnung'!$A:$A, 0), MATCH($K34, 'UmfrageWerte berechnung'!$1:$1, 0))</f>
        <v>1.25</v>
      </c>
      <c r="Q34" s="84">
        <f t="shared" si="48"/>
        <v>4.6875</v>
      </c>
      <c r="R34" s="84">
        <f t="shared" si="49"/>
        <v>3.75</v>
      </c>
      <c r="S34" s="84">
        <f t="shared" si="50"/>
        <v>1.1038489469862018</v>
      </c>
      <c r="V34" s="10"/>
      <c r="W34" s="121">
        <f>Metasploit!$P27</f>
        <v>3</v>
      </c>
      <c r="X34" s="93">
        <f t="shared" si="51"/>
        <v>3.0170132325141799</v>
      </c>
      <c r="Y34" s="86">
        <f>INDEX('UmfrageWerte berechnung'!$A:$Z, MATCH(U$3, 'UmfrageWerte berechnung'!$A:$A, 0), MATCH($K34, 'UmfrageWerte berechnung'!$1:$1, 0))</f>
        <v>1.1666666666666667</v>
      </c>
      <c r="Z34" s="84">
        <f t="shared" si="52"/>
        <v>4.0833333333333339</v>
      </c>
      <c r="AA34" s="84">
        <f t="shared" si="53"/>
        <v>3.5</v>
      </c>
      <c r="AB34" s="84">
        <f t="shared" si="54"/>
        <v>1.0056710775047266</v>
      </c>
      <c r="AE34" s="10"/>
      <c r="AF34" s="121">
        <f>Metasploit!$P27</f>
        <v>3</v>
      </c>
      <c r="AG34" s="93">
        <f t="shared" si="55"/>
        <v>3.1441048034934505</v>
      </c>
      <c r="AH34" s="86">
        <f>INDEX('UmfrageWerte berechnung'!$A:$Z, MATCH(AD$3, 'UmfrageWerte berechnung'!$A:$A, 0), MATCH($K34, 'UmfrageWerte berechnung'!$1:$1, 0))</f>
        <v>1.25</v>
      </c>
      <c r="AI34" s="84">
        <f t="shared" si="56"/>
        <v>4.6875</v>
      </c>
      <c r="AJ34" s="84">
        <f t="shared" si="57"/>
        <v>3.75</v>
      </c>
      <c r="AK34" s="84">
        <f t="shared" si="58"/>
        <v>1.0480349344978168</v>
      </c>
      <c r="AL34" s="66"/>
      <c r="AN34" s="10"/>
      <c r="AO34" s="121">
        <f>Metasploit!$P27</f>
        <v>3</v>
      </c>
      <c r="AP34" s="93">
        <f t="shared" si="59"/>
        <v>3.0421348314606744</v>
      </c>
      <c r="AQ34" s="86">
        <f>INDEX('UmfrageWerte berechnung'!$A:$Z, MATCH(AM$3, 'UmfrageWerte berechnung'!$A:$A, 0), MATCH($K34, 'UmfrageWerte berechnung'!$1:$1, 0))</f>
        <v>1.1875</v>
      </c>
      <c r="AR34" s="84">
        <f t="shared" si="60"/>
        <v>4.23046875</v>
      </c>
      <c r="AS34" s="84">
        <f t="shared" si="61"/>
        <v>3.5625</v>
      </c>
      <c r="AT34" s="84">
        <f t="shared" si="62"/>
        <v>1.0140449438202248</v>
      </c>
    </row>
    <row r="35" spans="2:46">
      <c r="B35" s="10"/>
      <c r="C35" s="121">
        <f>Metasploit!$P28</f>
        <v>3</v>
      </c>
      <c r="D35" s="93">
        <f t="shared" si="5"/>
        <v>3.113052976515565</v>
      </c>
      <c r="E35" s="86">
        <f>INDEX('UmfrageWerte berechnung'!$A:$Z, MATCH(A$3, 'UmfrageWerte berechnung'!$A:$A, 0), MATCH($K35, 'UmfrageWerte berechnung'!$1:$1, 0))</f>
        <v>1.25</v>
      </c>
      <c r="F35" s="84">
        <f t="shared" si="6"/>
        <v>4.6875</v>
      </c>
      <c r="G35" s="84">
        <f t="shared" si="7"/>
        <v>3.75</v>
      </c>
      <c r="H35" s="84">
        <f t="shared" si="46"/>
        <v>1.0376843255051884</v>
      </c>
      <c r="I35" s="93"/>
      <c r="K35" s="93" t="s">
        <v>231</v>
      </c>
      <c r="L35"/>
      <c r="M35" s="10"/>
      <c r="N35" s="121">
        <f>Metasploit!$P28</f>
        <v>3</v>
      </c>
      <c r="O35" s="93">
        <f t="shared" si="47"/>
        <v>3.3115468409586057</v>
      </c>
      <c r="P35" s="86">
        <f>INDEX('UmfrageWerte berechnung'!$A:$Z, MATCH(L$3, 'UmfrageWerte berechnung'!$A:$A, 0), MATCH($K35, 'UmfrageWerte berechnung'!$1:$1, 0))</f>
        <v>1.25</v>
      </c>
      <c r="Q35" s="84">
        <f t="shared" si="48"/>
        <v>4.6875</v>
      </c>
      <c r="R35" s="84">
        <f t="shared" si="49"/>
        <v>3.75</v>
      </c>
      <c r="S35" s="84">
        <f t="shared" si="50"/>
        <v>1.1038489469862018</v>
      </c>
      <c r="V35" s="10"/>
      <c r="W35" s="121">
        <f>Metasploit!$P28</f>
        <v>3</v>
      </c>
      <c r="X35" s="93">
        <f t="shared" si="51"/>
        <v>3.0170132325141799</v>
      </c>
      <c r="Y35" s="86">
        <f>INDEX('UmfrageWerte berechnung'!$A:$Z, MATCH(U$3, 'UmfrageWerte berechnung'!$A:$A, 0), MATCH($K35, 'UmfrageWerte berechnung'!$1:$1, 0))</f>
        <v>1.1666666666666667</v>
      </c>
      <c r="Z35" s="84">
        <f t="shared" si="52"/>
        <v>4.0833333333333339</v>
      </c>
      <c r="AA35" s="84">
        <f t="shared" si="53"/>
        <v>3.5</v>
      </c>
      <c r="AB35" s="84">
        <f t="shared" si="54"/>
        <v>1.0056710775047266</v>
      </c>
      <c r="AE35" s="10"/>
      <c r="AF35" s="121">
        <f>Metasploit!$P28</f>
        <v>3</v>
      </c>
      <c r="AG35" s="93">
        <f t="shared" si="55"/>
        <v>3.1441048034934505</v>
      </c>
      <c r="AH35" s="86">
        <f>INDEX('UmfrageWerte berechnung'!$A:$Z, MATCH(AD$3, 'UmfrageWerte berechnung'!$A:$A, 0), MATCH($K35, 'UmfrageWerte berechnung'!$1:$1, 0))</f>
        <v>1.25</v>
      </c>
      <c r="AI35" s="84">
        <f t="shared" si="56"/>
        <v>4.6875</v>
      </c>
      <c r="AJ35" s="84">
        <f t="shared" si="57"/>
        <v>3.75</v>
      </c>
      <c r="AK35" s="84">
        <f t="shared" si="58"/>
        <v>1.0480349344978168</v>
      </c>
      <c r="AL35" s="66"/>
      <c r="AN35" s="10"/>
      <c r="AO35" s="121">
        <f>Metasploit!$P28</f>
        <v>3</v>
      </c>
      <c r="AP35" s="93">
        <f t="shared" si="59"/>
        <v>3.0421348314606744</v>
      </c>
      <c r="AQ35" s="86">
        <f>INDEX('UmfrageWerte berechnung'!$A:$Z, MATCH(AM$3, 'UmfrageWerte berechnung'!$A:$A, 0), MATCH($K35, 'UmfrageWerte berechnung'!$1:$1, 0))</f>
        <v>1.1875</v>
      </c>
      <c r="AR35" s="84">
        <f t="shared" si="60"/>
        <v>4.23046875</v>
      </c>
      <c r="AS35" s="84">
        <f t="shared" si="61"/>
        <v>3.5625</v>
      </c>
      <c r="AT35" s="84">
        <f t="shared" si="62"/>
        <v>1.0140449438202248</v>
      </c>
    </row>
    <row r="36" spans="2:46">
      <c r="B36" s="10"/>
      <c r="C36" s="121">
        <f>Metasploit!$P29</f>
        <v>3</v>
      </c>
      <c r="D36" s="93">
        <f t="shared" si="5"/>
        <v>3.113052976515565</v>
      </c>
      <c r="E36" s="86">
        <f>INDEX('UmfrageWerte berechnung'!$A:$Z, MATCH(A$3, 'UmfrageWerte berechnung'!$A:$A, 0), MATCH($K36, 'UmfrageWerte berechnung'!$1:$1, 0))</f>
        <v>1.25</v>
      </c>
      <c r="F36" s="84">
        <f t="shared" si="6"/>
        <v>4.6875</v>
      </c>
      <c r="G36" s="84">
        <f t="shared" si="7"/>
        <v>3.75</v>
      </c>
      <c r="H36" s="84">
        <f t="shared" si="46"/>
        <v>1.0376843255051884</v>
      </c>
      <c r="I36" s="93"/>
      <c r="K36" s="93" t="s">
        <v>231</v>
      </c>
      <c r="L36"/>
      <c r="M36" s="10"/>
      <c r="N36" s="121">
        <f>Metasploit!$P29</f>
        <v>3</v>
      </c>
      <c r="O36" s="93">
        <f t="shared" si="47"/>
        <v>3.3115468409586057</v>
      </c>
      <c r="P36" s="86">
        <f>INDEX('UmfrageWerte berechnung'!$A:$Z, MATCH(L$3, 'UmfrageWerte berechnung'!$A:$A, 0), MATCH($K36, 'UmfrageWerte berechnung'!$1:$1, 0))</f>
        <v>1.25</v>
      </c>
      <c r="Q36" s="84">
        <f t="shared" si="48"/>
        <v>4.6875</v>
      </c>
      <c r="R36" s="84">
        <f t="shared" si="49"/>
        <v>3.75</v>
      </c>
      <c r="S36" s="84">
        <f t="shared" si="50"/>
        <v>1.1038489469862018</v>
      </c>
      <c r="V36" s="10"/>
      <c r="W36" s="121">
        <f>Metasploit!$P29</f>
        <v>3</v>
      </c>
      <c r="X36" s="93">
        <f t="shared" si="51"/>
        <v>3.0170132325141799</v>
      </c>
      <c r="Y36" s="86">
        <f>INDEX('UmfrageWerte berechnung'!$A:$Z, MATCH(U$3, 'UmfrageWerte berechnung'!$A:$A, 0), MATCH($K36, 'UmfrageWerte berechnung'!$1:$1, 0))</f>
        <v>1.1666666666666667</v>
      </c>
      <c r="Z36" s="84">
        <f t="shared" si="52"/>
        <v>4.0833333333333339</v>
      </c>
      <c r="AA36" s="84">
        <f t="shared" si="53"/>
        <v>3.5</v>
      </c>
      <c r="AB36" s="84">
        <f t="shared" si="54"/>
        <v>1.0056710775047266</v>
      </c>
      <c r="AE36" s="10"/>
      <c r="AF36" s="121">
        <f>Metasploit!$P29</f>
        <v>3</v>
      </c>
      <c r="AG36" s="93">
        <f t="shared" si="55"/>
        <v>3.1441048034934505</v>
      </c>
      <c r="AH36" s="86">
        <f>INDEX('UmfrageWerte berechnung'!$A:$Z, MATCH(AD$3, 'UmfrageWerte berechnung'!$A:$A, 0), MATCH($K36, 'UmfrageWerte berechnung'!$1:$1, 0))</f>
        <v>1.25</v>
      </c>
      <c r="AI36" s="84">
        <f t="shared" si="56"/>
        <v>4.6875</v>
      </c>
      <c r="AJ36" s="84">
        <f t="shared" si="57"/>
        <v>3.75</v>
      </c>
      <c r="AK36" s="84">
        <f t="shared" si="58"/>
        <v>1.0480349344978168</v>
      </c>
      <c r="AL36" s="66"/>
      <c r="AN36" s="10"/>
      <c r="AO36" s="121">
        <f>Metasploit!$P29</f>
        <v>3</v>
      </c>
      <c r="AP36" s="93">
        <f t="shared" si="59"/>
        <v>3.0421348314606744</v>
      </c>
      <c r="AQ36" s="86">
        <f>INDEX('UmfrageWerte berechnung'!$A:$Z, MATCH(AM$3, 'UmfrageWerte berechnung'!$A:$A, 0), MATCH($K36, 'UmfrageWerte berechnung'!$1:$1, 0))</f>
        <v>1.1875</v>
      </c>
      <c r="AR36" s="84">
        <f t="shared" si="60"/>
        <v>4.23046875</v>
      </c>
      <c r="AS36" s="84">
        <f t="shared" si="61"/>
        <v>3.5625</v>
      </c>
      <c r="AT36" s="84">
        <f t="shared" si="62"/>
        <v>1.0140449438202248</v>
      </c>
    </row>
    <row r="37" spans="2:46">
      <c r="B37" s="10"/>
      <c r="C37" s="121">
        <f>Metasploit!$P30</f>
        <v>0</v>
      </c>
      <c r="D37" s="93">
        <f t="shared" si="5"/>
        <v>0</v>
      </c>
      <c r="E37" s="86">
        <f>INDEX('UmfrageWerte berechnung'!$A:$Z, MATCH(A$3, 'UmfrageWerte berechnung'!$A:$A, 0), MATCH($K37, 'UmfrageWerte berechnung'!$1:$1, 0))</f>
        <v>1.25</v>
      </c>
      <c r="F37" s="84">
        <f t="shared" si="6"/>
        <v>0</v>
      </c>
      <c r="G37" s="84">
        <f t="shared" si="7"/>
        <v>0</v>
      </c>
      <c r="H37" s="84">
        <f t="shared" si="46"/>
        <v>1.0376843255051884</v>
      </c>
      <c r="I37" s="93"/>
      <c r="K37" s="93" t="s">
        <v>231</v>
      </c>
      <c r="L37"/>
      <c r="M37" s="10"/>
      <c r="N37" s="121">
        <f>Metasploit!$P30</f>
        <v>0</v>
      </c>
      <c r="O37" s="93">
        <f t="shared" si="47"/>
        <v>0</v>
      </c>
      <c r="P37" s="86">
        <f>INDEX('UmfrageWerte berechnung'!$A:$Z, MATCH(L$3, 'UmfrageWerte berechnung'!$A:$A, 0), MATCH($K37, 'UmfrageWerte berechnung'!$1:$1, 0))</f>
        <v>1.25</v>
      </c>
      <c r="Q37" s="84">
        <f t="shared" si="48"/>
        <v>0</v>
      </c>
      <c r="R37" s="84">
        <f t="shared" si="49"/>
        <v>0</v>
      </c>
      <c r="S37" s="84">
        <f t="shared" si="50"/>
        <v>1.1038489469862018</v>
      </c>
      <c r="V37" s="10"/>
      <c r="W37" s="121">
        <f>Metasploit!$P30</f>
        <v>0</v>
      </c>
      <c r="X37" s="93">
        <f t="shared" si="51"/>
        <v>0</v>
      </c>
      <c r="Y37" s="86">
        <f>INDEX('UmfrageWerte berechnung'!$A:$Z, MATCH(U$3, 'UmfrageWerte berechnung'!$A:$A, 0), MATCH($K37, 'UmfrageWerte berechnung'!$1:$1, 0))</f>
        <v>1.1666666666666667</v>
      </c>
      <c r="Z37" s="84">
        <f t="shared" si="52"/>
        <v>0</v>
      </c>
      <c r="AA37" s="84">
        <f t="shared" si="53"/>
        <v>0</v>
      </c>
      <c r="AB37" s="84">
        <f t="shared" si="54"/>
        <v>1.0056710775047266</v>
      </c>
      <c r="AE37" s="10"/>
      <c r="AF37" s="121">
        <f>Metasploit!$P30</f>
        <v>0</v>
      </c>
      <c r="AG37" s="93">
        <f t="shared" si="55"/>
        <v>0</v>
      </c>
      <c r="AH37" s="86">
        <f>INDEX('UmfrageWerte berechnung'!$A:$Z, MATCH(AD$3, 'UmfrageWerte berechnung'!$A:$A, 0), MATCH($K37, 'UmfrageWerte berechnung'!$1:$1, 0))</f>
        <v>1.25</v>
      </c>
      <c r="AI37" s="84">
        <f t="shared" si="56"/>
        <v>0</v>
      </c>
      <c r="AJ37" s="84">
        <f t="shared" si="57"/>
        <v>0</v>
      </c>
      <c r="AK37" s="84">
        <f t="shared" si="58"/>
        <v>1.0480349344978168</v>
      </c>
      <c r="AL37" s="66"/>
      <c r="AN37" s="10"/>
      <c r="AO37" s="121">
        <f>Metasploit!$P30</f>
        <v>0</v>
      </c>
      <c r="AP37" s="93">
        <f t="shared" si="59"/>
        <v>0</v>
      </c>
      <c r="AQ37" s="86">
        <f>INDEX('UmfrageWerte berechnung'!$A:$Z, MATCH(AM$3, 'UmfrageWerte berechnung'!$A:$A, 0), MATCH($K37, 'UmfrageWerte berechnung'!$1:$1, 0))</f>
        <v>1.1875</v>
      </c>
      <c r="AR37" s="84">
        <f t="shared" si="60"/>
        <v>0</v>
      </c>
      <c r="AS37" s="84">
        <f t="shared" si="61"/>
        <v>0</v>
      </c>
      <c r="AT37" s="84">
        <f t="shared" si="62"/>
        <v>1.0140449438202248</v>
      </c>
    </row>
    <row r="38" spans="2:46">
      <c r="B38" s="4"/>
      <c r="C38" s="121">
        <f>Metasploit!$P31</f>
        <v>3</v>
      </c>
      <c r="D38" s="93">
        <f t="shared" si="5"/>
        <v>3.3620972146368109</v>
      </c>
      <c r="E38" s="86">
        <f>INDEX('UmfrageWerte berechnung'!$A:$Z, MATCH(A$3, 'UmfrageWerte berechnung'!$A:$A, 0), MATCH($K38, 'UmfrageWerte berechnung'!$1:$1, 0))</f>
        <v>1.35</v>
      </c>
      <c r="F38" s="84">
        <f t="shared" si="6"/>
        <v>5.4675000000000011</v>
      </c>
      <c r="G38" s="84">
        <f t="shared" si="7"/>
        <v>4.0500000000000007</v>
      </c>
      <c r="H38" s="84">
        <f t="shared" si="46"/>
        <v>1.1206990715456036</v>
      </c>
      <c r="I38" s="93"/>
      <c r="K38" s="93" t="s">
        <v>232</v>
      </c>
      <c r="L38"/>
      <c r="M38" s="4"/>
      <c r="N38" s="121">
        <f>Metasploit!$P31</f>
        <v>3</v>
      </c>
      <c r="O38" s="93">
        <f t="shared" si="47"/>
        <v>2.6492374727668846</v>
      </c>
      <c r="P38" s="86">
        <f>INDEX('UmfrageWerte berechnung'!$A:$Z, MATCH(L$3, 'UmfrageWerte berechnung'!$A:$A, 0), MATCH($K38, 'UmfrageWerte berechnung'!$1:$1, 0))</f>
        <v>1</v>
      </c>
      <c r="Q38" s="84">
        <f t="shared" si="48"/>
        <v>3</v>
      </c>
      <c r="R38" s="84">
        <f t="shared" si="49"/>
        <v>3</v>
      </c>
      <c r="S38" s="84">
        <f t="shared" si="50"/>
        <v>0.88307915758896149</v>
      </c>
      <c r="V38" s="4"/>
      <c r="W38" s="121">
        <f>Metasploit!$P31</f>
        <v>3</v>
      </c>
      <c r="X38" s="93">
        <f t="shared" si="51"/>
        <v>3.0170132325141799</v>
      </c>
      <c r="Y38" s="86">
        <f>INDEX('UmfrageWerte berechnung'!$A:$Z, MATCH(U$3, 'UmfrageWerte berechnung'!$A:$A, 0), MATCH($K38, 'UmfrageWerte berechnung'!$1:$1, 0))</f>
        <v>1.1666666666666667</v>
      </c>
      <c r="Z38" s="84">
        <f t="shared" si="52"/>
        <v>4.0833333333333339</v>
      </c>
      <c r="AA38" s="84">
        <f t="shared" si="53"/>
        <v>3.5</v>
      </c>
      <c r="AB38" s="84">
        <f t="shared" si="54"/>
        <v>1.0056710775047266</v>
      </c>
      <c r="AE38" s="4"/>
      <c r="AF38" s="121">
        <f>Metasploit!$P31</f>
        <v>3</v>
      </c>
      <c r="AG38" s="93">
        <f t="shared" si="55"/>
        <v>3.4585152838427957</v>
      </c>
      <c r="AH38" s="86">
        <f>INDEX('UmfrageWerte berechnung'!$A:$Z, MATCH(AD$3, 'UmfrageWerte berechnung'!$A:$A, 0), MATCH($K38, 'UmfrageWerte berechnung'!$1:$1, 0))</f>
        <v>1.375</v>
      </c>
      <c r="AI38" s="84">
        <f t="shared" si="56"/>
        <v>5.671875</v>
      </c>
      <c r="AJ38" s="84">
        <f t="shared" si="57"/>
        <v>4.125</v>
      </c>
      <c r="AK38" s="84">
        <f t="shared" si="58"/>
        <v>1.1528384279475985</v>
      </c>
      <c r="AL38" s="66"/>
      <c r="AN38" s="4"/>
      <c r="AO38" s="121">
        <f>Metasploit!$P31</f>
        <v>3</v>
      </c>
      <c r="AP38" s="93">
        <f t="shared" si="59"/>
        <v>3.202247191011236</v>
      </c>
      <c r="AQ38" s="86">
        <f>INDEX('UmfrageWerte berechnung'!$A:$Z, MATCH(AM$3, 'UmfrageWerte berechnung'!$A:$A, 0), MATCH($K38, 'UmfrageWerte berechnung'!$1:$1, 0))</f>
        <v>1.25</v>
      </c>
      <c r="AR38" s="84">
        <f t="shared" si="60"/>
        <v>4.6875</v>
      </c>
      <c r="AS38" s="84">
        <f t="shared" si="61"/>
        <v>3.75</v>
      </c>
      <c r="AT38" s="84">
        <f t="shared" si="62"/>
        <v>1.0674157303370786</v>
      </c>
    </row>
    <row r="39" spans="2:46">
      <c r="B39" s="12"/>
      <c r="C39" s="121">
        <f>Metasploit!$P32</f>
        <v>0</v>
      </c>
      <c r="D39" s="93">
        <f t="shared" si="5"/>
        <v>0</v>
      </c>
      <c r="E39" s="86">
        <f>INDEX('UmfrageWerte berechnung'!$A:$Z, MATCH(A$3, 'UmfrageWerte berechnung'!$A:$A, 0), MATCH($K39, 'UmfrageWerte berechnung'!$1:$1, 0))</f>
        <v>1</v>
      </c>
      <c r="F39" s="84">
        <f t="shared" si="6"/>
        <v>0</v>
      </c>
      <c r="G39" s="84">
        <f t="shared" si="7"/>
        <v>0</v>
      </c>
      <c r="H39" s="84">
        <f t="shared" si="46"/>
        <v>0.83014746040415077</v>
      </c>
      <c r="I39" s="93"/>
      <c r="K39" s="93" t="s">
        <v>388</v>
      </c>
      <c r="L39"/>
      <c r="M39" s="12"/>
      <c r="N39" s="121">
        <f>Metasploit!$P32</f>
        <v>0</v>
      </c>
      <c r="O39" s="93">
        <f t="shared" si="47"/>
        <v>0</v>
      </c>
      <c r="P39" s="86">
        <f>INDEX('UmfrageWerte berechnung'!$A:$Z, MATCH(L$3, 'UmfrageWerte berechnung'!$A:$A, 0), MATCH($K39, 'UmfrageWerte berechnung'!$1:$1, 0))</f>
        <v>1.125</v>
      </c>
      <c r="Q39" s="84">
        <f t="shared" si="48"/>
        <v>0</v>
      </c>
      <c r="R39" s="84">
        <f t="shared" si="49"/>
        <v>0</v>
      </c>
      <c r="S39" s="84">
        <f t="shared" si="50"/>
        <v>0.99346405228758172</v>
      </c>
      <c r="V39" s="12"/>
      <c r="W39" s="121">
        <f>Metasploit!$P32</f>
        <v>0</v>
      </c>
      <c r="X39" s="93">
        <f t="shared" si="51"/>
        <v>0</v>
      </c>
      <c r="Y39" s="86">
        <f>INDEX('UmfrageWerte berechnung'!$A:$Z, MATCH(U$3, 'UmfrageWerte berechnung'!$A:$A, 0), MATCH($K39, 'UmfrageWerte berechnung'!$1:$1, 0))</f>
        <v>1.0833333333333333</v>
      </c>
      <c r="Z39" s="84">
        <f t="shared" si="52"/>
        <v>0</v>
      </c>
      <c r="AA39" s="84">
        <f t="shared" si="53"/>
        <v>0</v>
      </c>
      <c r="AB39" s="84">
        <f t="shared" si="54"/>
        <v>0.93383742911153178</v>
      </c>
      <c r="AE39" s="12"/>
      <c r="AF39" s="121">
        <f>Metasploit!$P32</f>
        <v>0</v>
      </c>
      <c r="AG39" s="93">
        <f t="shared" si="55"/>
        <v>0</v>
      </c>
      <c r="AH39" s="86">
        <f>INDEX('UmfrageWerte berechnung'!$A:$Z, MATCH(AD$3, 'UmfrageWerte berechnung'!$A:$A, 0), MATCH($K39, 'UmfrageWerte berechnung'!$1:$1, 0))</f>
        <v>1</v>
      </c>
      <c r="AI39" s="84">
        <f t="shared" si="56"/>
        <v>0</v>
      </c>
      <c r="AJ39" s="84">
        <f t="shared" si="57"/>
        <v>0</v>
      </c>
      <c r="AK39" s="84">
        <f t="shared" si="58"/>
        <v>0.83842794759825345</v>
      </c>
      <c r="AL39" s="66"/>
      <c r="AN39" s="12"/>
      <c r="AO39" s="121">
        <f>Metasploit!$P32</f>
        <v>0</v>
      </c>
      <c r="AP39" s="93">
        <f t="shared" si="59"/>
        <v>0</v>
      </c>
      <c r="AQ39" s="86">
        <f>INDEX('UmfrageWerte berechnung'!$A:$Z, MATCH(AM$3, 'UmfrageWerte berechnung'!$A:$A, 0), MATCH($K39, 'UmfrageWerte berechnung'!$1:$1, 0))</f>
        <v>0.875</v>
      </c>
      <c r="AR39" s="84">
        <f t="shared" si="60"/>
        <v>0</v>
      </c>
      <c r="AS39" s="84">
        <f t="shared" si="61"/>
        <v>0</v>
      </c>
      <c r="AT39" s="84">
        <f t="shared" si="62"/>
        <v>0.7471910112359551</v>
      </c>
    </row>
    <row r="40" spans="2:46">
      <c r="B40" s="12"/>
      <c r="C40" s="121">
        <f>Metasploit!$P33</f>
        <v>3</v>
      </c>
      <c r="D40" s="93">
        <f t="shared" si="5"/>
        <v>2.4904423812124525</v>
      </c>
      <c r="E40" s="86">
        <f>INDEX('UmfrageWerte berechnung'!$A:$Z, MATCH(A$3, 'UmfrageWerte berechnung'!$A:$A, 0), MATCH($K40, 'UmfrageWerte berechnung'!$1:$1, 0))</f>
        <v>1</v>
      </c>
      <c r="F40" s="84">
        <f t="shared" si="6"/>
        <v>3</v>
      </c>
      <c r="G40" s="84">
        <f t="shared" si="7"/>
        <v>3</v>
      </c>
      <c r="H40" s="84">
        <f t="shared" si="46"/>
        <v>0.83014746040415077</v>
      </c>
      <c r="I40" s="93"/>
      <c r="K40" s="93" t="s">
        <v>388</v>
      </c>
      <c r="L40"/>
      <c r="M40" s="12"/>
      <c r="N40" s="121">
        <f>Metasploit!$P33</f>
        <v>3</v>
      </c>
      <c r="O40" s="93">
        <f t="shared" si="47"/>
        <v>2.9803921568627452</v>
      </c>
      <c r="P40" s="86">
        <f>INDEX('UmfrageWerte berechnung'!$A:$Z, MATCH(L$3, 'UmfrageWerte berechnung'!$A:$A, 0), MATCH($K40, 'UmfrageWerte berechnung'!$1:$1, 0))</f>
        <v>1.125</v>
      </c>
      <c r="Q40" s="84">
        <f t="shared" si="48"/>
        <v>3.796875</v>
      </c>
      <c r="R40" s="84">
        <f t="shared" si="49"/>
        <v>3.375</v>
      </c>
      <c r="S40" s="84">
        <f t="shared" si="50"/>
        <v>0.99346405228758172</v>
      </c>
      <c r="V40" s="12"/>
      <c r="W40" s="121">
        <f>Metasploit!$P33</f>
        <v>3</v>
      </c>
      <c r="X40" s="93">
        <f t="shared" si="51"/>
        <v>2.8015122873345955</v>
      </c>
      <c r="Y40" s="86">
        <f>INDEX('UmfrageWerte berechnung'!$A:$Z, MATCH(U$3, 'UmfrageWerte berechnung'!$A:$A, 0), MATCH($K40, 'UmfrageWerte berechnung'!$1:$1, 0))</f>
        <v>1.0833333333333333</v>
      </c>
      <c r="Z40" s="84">
        <f t="shared" si="52"/>
        <v>3.520833333333333</v>
      </c>
      <c r="AA40" s="84">
        <f t="shared" si="53"/>
        <v>3.25</v>
      </c>
      <c r="AB40" s="84">
        <f t="shared" si="54"/>
        <v>0.93383742911153178</v>
      </c>
      <c r="AE40" s="12"/>
      <c r="AF40" s="121">
        <f>Metasploit!$P33</f>
        <v>3</v>
      </c>
      <c r="AG40" s="93">
        <f t="shared" si="55"/>
        <v>2.5152838427947604</v>
      </c>
      <c r="AH40" s="86">
        <f>INDEX('UmfrageWerte berechnung'!$A:$Z, MATCH(AD$3, 'UmfrageWerte berechnung'!$A:$A, 0), MATCH($K40, 'UmfrageWerte berechnung'!$1:$1, 0))</f>
        <v>1</v>
      </c>
      <c r="AI40" s="84">
        <f t="shared" si="56"/>
        <v>3</v>
      </c>
      <c r="AJ40" s="84">
        <f t="shared" si="57"/>
        <v>3</v>
      </c>
      <c r="AK40" s="84">
        <f t="shared" si="58"/>
        <v>0.83842794759825345</v>
      </c>
      <c r="AL40" s="66"/>
      <c r="AN40" s="12"/>
      <c r="AO40" s="121">
        <f>Metasploit!$P33</f>
        <v>3</v>
      </c>
      <c r="AP40" s="93">
        <f t="shared" si="59"/>
        <v>2.2415730337078652</v>
      </c>
      <c r="AQ40" s="86">
        <f>INDEX('UmfrageWerte berechnung'!$A:$Z, MATCH(AM$3, 'UmfrageWerte berechnung'!$A:$A, 0), MATCH($K40, 'UmfrageWerte berechnung'!$1:$1, 0))</f>
        <v>0.875</v>
      </c>
      <c r="AR40" s="84">
        <f t="shared" si="60"/>
        <v>2.296875</v>
      </c>
      <c r="AS40" s="84">
        <f t="shared" si="61"/>
        <v>2.625</v>
      </c>
      <c r="AT40" s="84">
        <f t="shared" si="62"/>
        <v>0.7471910112359551</v>
      </c>
    </row>
    <row r="41" spans="2:46">
      <c r="B41" s="12"/>
      <c r="C41" s="121">
        <f>Metasploit!$P34</f>
        <v>3</v>
      </c>
      <c r="D41" s="93">
        <f t="shared" si="5"/>
        <v>2.4904423812124525</v>
      </c>
      <c r="E41" s="86">
        <f>INDEX('UmfrageWerte berechnung'!$A:$Z, MATCH(A$3, 'UmfrageWerte berechnung'!$A:$A, 0), MATCH($K41, 'UmfrageWerte berechnung'!$1:$1, 0))</f>
        <v>1</v>
      </c>
      <c r="F41" s="84">
        <f t="shared" si="6"/>
        <v>3</v>
      </c>
      <c r="G41" s="84">
        <f t="shared" si="7"/>
        <v>3</v>
      </c>
      <c r="H41" s="84">
        <f t="shared" si="46"/>
        <v>0.83014746040415077</v>
      </c>
      <c r="I41" s="93"/>
      <c r="K41" s="93" t="s">
        <v>388</v>
      </c>
      <c r="L41"/>
      <c r="M41" s="12"/>
      <c r="N41" s="121">
        <f>Metasploit!$P34</f>
        <v>3</v>
      </c>
      <c r="O41" s="93">
        <f t="shared" si="47"/>
        <v>2.9803921568627452</v>
      </c>
      <c r="P41" s="86">
        <f>INDEX('UmfrageWerte berechnung'!$A:$Z, MATCH(L$3, 'UmfrageWerte berechnung'!$A:$A, 0), MATCH($K41, 'UmfrageWerte berechnung'!$1:$1, 0))</f>
        <v>1.125</v>
      </c>
      <c r="Q41" s="84">
        <f t="shared" si="48"/>
        <v>3.796875</v>
      </c>
      <c r="R41" s="84">
        <f t="shared" si="49"/>
        <v>3.375</v>
      </c>
      <c r="S41" s="84">
        <f t="shared" si="50"/>
        <v>0.99346405228758172</v>
      </c>
      <c r="V41" s="12"/>
      <c r="W41" s="121">
        <f>Metasploit!$P34</f>
        <v>3</v>
      </c>
      <c r="X41" s="93">
        <f t="shared" si="51"/>
        <v>2.8015122873345955</v>
      </c>
      <c r="Y41" s="86">
        <f>INDEX('UmfrageWerte berechnung'!$A:$Z, MATCH(U$3, 'UmfrageWerte berechnung'!$A:$A, 0), MATCH($K41, 'UmfrageWerte berechnung'!$1:$1, 0))</f>
        <v>1.0833333333333333</v>
      </c>
      <c r="Z41" s="84">
        <f t="shared" si="52"/>
        <v>3.520833333333333</v>
      </c>
      <c r="AA41" s="84">
        <f t="shared" si="53"/>
        <v>3.25</v>
      </c>
      <c r="AB41" s="84">
        <f t="shared" si="54"/>
        <v>0.93383742911153178</v>
      </c>
      <c r="AE41" s="12"/>
      <c r="AF41" s="121">
        <f>Metasploit!$P34</f>
        <v>3</v>
      </c>
      <c r="AG41" s="93">
        <f t="shared" si="55"/>
        <v>2.5152838427947604</v>
      </c>
      <c r="AH41" s="86">
        <f>INDEX('UmfrageWerte berechnung'!$A:$Z, MATCH(AD$3, 'UmfrageWerte berechnung'!$A:$A, 0), MATCH($K41, 'UmfrageWerte berechnung'!$1:$1, 0))</f>
        <v>1</v>
      </c>
      <c r="AI41" s="84">
        <f t="shared" si="56"/>
        <v>3</v>
      </c>
      <c r="AJ41" s="84">
        <f t="shared" si="57"/>
        <v>3</v>
      </c>
      <c r="AK41" s="84">
        <f t="shared" si="58"/>
        <v>0.83842794759825345</v>
      </c>
      <c r="AL41" s="66"/>
      <c r="AN41" s="12"/>
      <c r="AO41" s="121">
        <f>Metasploit!$P34</f>
        <v>3</v>
      </c>
      <c r="AP41" s="93">
        <f t="shared" si="59"/>
        <v>2.2415730337078652</v>
      </c>
      <c r="AQ41" s="86">
        <f>INDEX('UmfrageWerte berechnung'!$A:$Z, MATCH(AM$3, 'UmfrageWerte berechnung'!$A:$A, 0), MATCH($K41, 'UmfrageWerte berechnung'!$1:$1, 0))</f>
        <v>0.875</v>
      </c>
      <c r="AR41" s="84">
        <f t="shared" si="60"/>
        <v>2.296875</v>
      </c>
      <c r="AS41" s="84">
        <f t="shared" si="61"/>
        <v>2.625</v>
      </c>
      <c r="AT41" s="84">
        <f t="shared" si="62"/>
        <v>0.7471910112359551</v>
      </c>
    </row>
    <row r="42" spans="2:46">
      <c r="B42" s="22"/>
      <c r="C42" s="121">
        <f>Metasploit!$P35</f>
        <v>0</v>
      </c>
      <c r="D42" s="93">
        <f t="shared" si="5"/>
        <v>0</v>
      </c>
      <c r="E42" s="86">
        <f>INDEX('UmfrageWerte berechnung'!$A:$Z, MATCH(A$3, 'UmfrageWerte berechnung'!$A:$A, 0), MATCH($K42, 'UmfrageWerte berechnung'!$1:$1, 0))</f>
        <v>0.65</v>
      </c>
      <c r="F42" s="84">
        <f t="shared" si="6"/>
        <v>0</v>
      </c>
      <c r="G42" s="84">
        <f t="shared" si="7"/>
        <v>0</v>
      </c>
      <c r="H42" s="84">
        <f t="shared" si="46"/>
        <v>0.53959584926269799</v>
      </c>
      <c r="I42" s="93"/>
      <c r="K42" s="93" t="s">
        <v>235</v>
      </c>
      <c r="L42"/>
      <c r="M42" s="22"/>
      <c r="N42" s="121">
        <f>Metasploit!$P35</f>
        <v>0</v>
      </c>
      <c r="O42" s="93">
        <f t="shared" si="47"/>
        <v>0</v>
      </c>
      <c r="P42" s="86">
        <f>INDEX('UmfrageWerte berechnung'!$A:$Z, MATCH(L$3, 'UmfrageWerte berechnung'!$A:$A, 0), MATCH($K42, 'UmfrageWerte berechnung'!$1:$1, 0))</f>
        <v>0.625</v>
      </c>
      <c r="Q42" s="84">
        <f t="shared" si="48"/>
        <v>0</v>
      </c>
      <c r="R42" s="84">
        <f t="shared" si="49"/>
        <v>0</v>
      </c>
      <c r="S42" s="84">
        <f t="shared" si="50"/>
        <v>0.55192447349310092</v>
      </c>
      <c r="V42" s="22"/>
      <c r="W42" s="121">
        <f>Metasploit!$P35</f>
        <v>0</v>
      </c>
      <c r="X42" s="93">
        <f t="shared" si="51"/>
        <v>0</v>
      </c>
      <c r="Y42" s="86">
        <f>INDEX('UmfrageWerte berechnung'!$A:$Z, MATCH(U$3, 'UmfrageWerte berechnung'!$A:$A, 0), MATCH($K42, 'UmfrageWerte berechnung'!$1:$1, 0))</f>
        <v>0.58333333333333337</v>
      </c>
      <c r="Z42" s="84">
        <f t="shared" si="52"/>
        <v>0</v>
      </c>
      <c r="AA42" s="84">
        <f t="shared" si="53"/>
        <v>0</v>
      </c>
      <c r="AB42" s="84">
        <f t="shared" si="54"/>
        <v>0.50283553875236331</v>
      </c>
      <c r="AE42" s="22"/>
      <c r="AF42" s="121">
        <f>Metasploit!$P35</f>
        <v>0</v>
      </c>
      <c r="AG42" s="93">
        <f t="shared" si="55"/>
        <v>0</v>
      </c>
      <c r="AH42" s="86">
        <f>INDEX('UmfrageWerte berechnung'!$A:$Z, MATCH(AD$3, 'UmfrageWerte berechnung'!$A:$A, 0), MATCH($K42, 'UmfrageWerte berechnung'!$1:$1, 0))</f>
        <v>0.5</v>
      </c>
      <c r="AI42" s="84">
        <f t="shared" si="56"/>
        <v>0</v>
      </c>
      <c r="AJ42" s="84">
        <f t="shared" si="57"/>
        <v>0</v>
      </c>
      <c r="AK42" s="84">
        <f t="shared" si="58"/>
        <v>0.41921397379912673</v>
      </c>
      <c r="AL42" s="66"/>
      <c r="AN42" s="22"/>
      <c r="AO42" s="121">
        <f>Metasploit!$P35</f>
        <v>0</v>
      </c>
      <c r="AP42" s="93">
        <f t="shared" si="59"/>
        <v>0</v>
      </c>
      <c r="AQ42" s="86">
        <f>INDEX('UmfrageWerte berechnung'!$A:$Z, MATCH(AM$3, 'UmfrageWerte berechnung'!$A:$A, 0), MATCH($K42, 'UmfrageWerte berechnung'!$1:$1, 0))</f>
        <v>0.5</v>
      </c>
      <c r="AR42" s="84">
        <f t="shared" si="60"/>
        <v>0</v>
      </c>
      <c r="AS42" s="84">
        <f t="shared" si="61"/>
        <v>0</v>
      </c>
      <c r="AT42" s="84">
        <f t="shared" si="62"/>
        <v>0.42696629213483145</v>
      </c>
    </row>
    <row r="43" spans="2:46">
      <c r="B43" s="21"/>
      <c r="C43" s="121">
        <f>Metasploit!$P36</f>
        <v>0</v>
      </c>
      <c r="D43" s="93">
        <f t="shared" si="5"/>
        <v>0</v>
      </c>
      <c r="E43" s="86">
        <f>INDEX('UmfrageWerte berechnung'!$A:$Z, MATCH(A$3, 'UmfrageWerte berechnung'!$A:$A, 0), MATCH($K43, 'UmfrageWerte berechnung'!$1:$1, 0))</f>
        <v>1.3</v>
      </c>
      <c r="F43" s="84">
        <f t="shared" si="6"/>
        <v>0</v>
      </c>
      <c r="G43" s="84">
        <f t="shared" si="7"/>
        <v>0</v>
      </c>
      <c r="H43" s="84">
        <f t="shared" si="46"/>
        <v>1.079191698525396</v>
      </c>
      <c r="I43" s="93"/>
      <c r="K43" s="93" t="s">
        <v>234</v>
      </c>
      <c r="L43"/>
      <c r="M43" s="21"/>
      <c r="N43" s="121">
        <f>Metasploit!$P36</f>
        <v>0</v>
      </c>
      <c r="O43" s="93">
        <f t="shared" si="47"/>
        <v>0</v>
      </c>
      <c r="P43" s="86">
        <f>INDEX('UmfrageWerte berechnung'!$A:$Z, MATCH(L$3, 'UmfrageWerte berechnung'!$A:$A, 0), MATCH($K43, 'UmfrageWerte berechnung'!$1:$1, 0))</f>
        <v>1.0625</v>
      </c>
      <c r="Q43" s="84">
        <f t="shared" si="48"/>
        <v>0</v>
      </c>
      <c r="R43" s="84">
        <f t="shared" si="49"/>
        <v>0</v>
      </c>
      <c r="S43" s="84">
        <f t="shared" si="50"/>
        <v>0.93827160493827166</v>
      </c>
      <c r="V43" s="21"/>
      <c r="W43" s="121">
        <f>Metasploit!$P36</f>
        <v>0</v>
      </c>
      <c r="X43" s="93">
        <f t="shared" si="51"/>
        <v>0</v>
      </c>
      <c r="Y43" s="86">
        <f>INDEX('UmfrageWerte berechnung'!$A:$Z, MATCH(U$3, 'UmfrageWerte berechnung'!$A:$A, 0), MATCH($K43, 'UmfrageWerte berechnung'!$1:$1, 0))</f>
        <v>1.1666666666666667</v>
      </c>
      <c r="Z43" s="84">
        <f t="shared" si="52"/>
        <v>0</v>
      </c>
      <c r="AA43" s="84">
        <f t="shared" si="53"/>
        <v>0</v>
      </c>
      <c r="AB43" s="84">
        <f t="shared" si="54"/>
        <v>1.0056710775047266</v>
      </c>
      <c r="AE43" s="21"/>
      <c r="AF43" s="121">
        <f>Metasploit!$P36</f>
        <v>0</v>
      </c>
      <c r="AG43" s="93">
        <f t="shared" si="55"/>
        <v>0</v>
      </c>
      <c r="AH43" s="86">
        <f>INDEX('UmfrageWerte berechnung'!$A:$Z, MATCH(AD$3, 'UmfrageWerte berechnung'!$A:$A, 0), MATCH($K43, 'UmfrageWerte berechnung'!$1:$1, 0))</f>
        <v>1</v>
      </c>
      <c r="AI43" s="84">
        <f t="shared" si="56"/>
        <v>0</v>
      </c>
      <c r="AJ43" s="84">
        <f t="shared" si="57"/>
        <v>0</v>
      </c>
      <c r="AK43" s="84">
        <f t="shared" si="58"/>
        <v>0.83842794759825345</v>
      </c>
      <c r="AL43" s="66"/>
      <c r="AN43" s="21"/>
      <c r="AO43" s="121">
        <f>Metasploit!$P36</f>
        <v>0</v>
      </c>
      <c r="AP43" s="93">
        <f t="shared" si="59"/>
        <v>0</v>
      </c>
      <c r="AQ43" s="86">
        <f>INDEX('UmfrageWerte berechnung'!$A:$Z, MATCH(AM$3, 'UmfrageWerte berechnung'!$A:$A, 0), MATCH($K43, 'UmfrageWerte berechnung'!$1:$1, 0))</f>
        <v>1.3125</v>
      </c>
      <c r="AR43" s="84">
        <f t="shared" si="60"/>
        <v>0</v>
      </c>
      <c r="AS43" s="84">
        <f t="shared" si="61"/>
        <v>0</v>
      </c>
      <c r="AT43" s="84">
        <f t="shared" si="62"/>
        <v>1.1207865168539326</v>
      </c>
    </row>
    <row r="44" spans="2:46">
      <c r="B44" s="21"/>
      <c r="C44" s="121">
        <f>Metasploit!$P37</f>
        <v>3</v>
      </c>
      <c r="D44" s="93">
        <f t="shared" si="5"/>
        <v>3.2375750955761879</v>
      </c>
      <c r="E44" s="86">
        <f>INDEX('UmfrageWerte berechnung'!$A:$Z, MATCH(A$3, 'UmfrageWerte berechnung'!$A:$A, 0), MATCH($K44, 'UmfrageWerte berechnung'!$1:$1, 0))</f>
        <v>1.3</v>
      </c>
      <c r="F44" s="84">
        <f t="shared" si="6"/>
        <v>5.07</v>
      </c>
      <c r="G44" s="84">
        <f t="shared" si="7"/>
        <v>3.9000000000000004</v>
      </c>
      <c r="H44" s="84">
        <f t="shared" si="46"/>
        <v>1.079191698525396</v>
      </c>
      <c r="I44" s="93"/>
      <c r="K44" s="93" t="s">
        <v>234</v>
      </c>
      <c r="L44"/>
      <c r="M44" s="21"/>
      <c r="N44" s="121">
        <f>Metasploit!$P37</f>
        <v>3</v>
      </c>
      <c r="O44" s="93">
        <f t="shared" si="47"/>
        <v>2.8148148148148149</v>
      </c>
      <c r="P44" s="86">
        <f>INDEX('UmfrageWerte berechnung'!$A:$Z, MATCH(L$3, 'UmfrageWerte berechnung'!$A:$A, 0), MATCH($K44, 'UmfrageWerte berechnung'!$1:$1, 0))</f>
        <v>1.0625</v>
      </c>
      <c r="Q44" s="84">
        <f t="shared" si="48"/>
        <v>3.38671875</v>
      </c>
      <c r="R44" s="84">
        <f t="shared" si="49"/>
        <v>3.1875</v>
      </c>
      <c r="S44" s="84">
        <f t="shared" si="50"/>
        <v>0.93827160493827166</v>
      </c>
      <c r="V44" s="21"/>
      <c r="W44" s="121">
        <f>Metasploit!$P37</f>
        <v>3</v>
      </c>
      <c r="X44" s="93">
        <f t="shared" si="51"/>
        <v>3.0170132325141799</v>
      </c>
      <c r="Y44" s="86">
        <f>INDEX('UmfrageWerte berechnung'!$A:$Z, MATCH(U$3, 'UmfrageWerte berechnung'!$A:$A, 0), MATCH($K44, 'UmfrageWerte berechnung'!$1:$1, 0))</f>
        <v>1.1666666666666667</v>
      </c>
      <c r="Z44" s="84">
        <f t="shared" si="52"/>
        <v>4.0833333333333339</v>
      </c>
      <c r="AA44" s="84">
        <f t="shared" si="53"/>
        <v>3.5</v>
      </c>
      <c r="AB44" s="84">
        <f t="shared" si="54"/>
        <v>1.0056710775047266</v>
      </c>
      <c r="AE44" s="21"/>
      <c r="AF44" s="121">
        <f>Metasploit!$P37</f>
        <v>3</v>
      </c>
      <c r="AG44" s="93">
        <f t="shared" si="55"/>
        <v>2.5152838427947604</v>
      </c>
      <c r="AH44" s="86">
        <f>INDEX('UmfrageWerte berechnung'!$A:$Z, MATCH(AD$3, 'UmfrageWerte berechnung'!$A:$A, 0), MATCH($K44, 'UmfrageWerte berechnung'!$1:$1, 0))</f>
        <v>1</v>
      </c>
      <c r="AI44" s="84">
        <f t="shared" si="56"/>
        <v>3</v>
      </c>
      <c r="AJ44" s="84">
        <f t="shared" si="57"/>
        <v>3</v>
      </c>
      <c r="AK44" s="84">
        <f t="shared" si="58"/>
        <v>0.83842794759825345</v>
      </c>
      <c r="AL44" s="66"/>
      <c r="AN44" s="21"/>
      <c r="AO44" s="121">
        <f>Metasploit!$P37</f>
        <v>3</v>
      </c>
      <c r="AP44" s="93">
        <f t="shared" si="59"/>
        <v>3.3623595505617976</v>
      </c>
      <c r="AQ44" s="86">
        <f>INDEX('UmfrageWerte berechnung'!$A:$Z, MATCH(AM$3, 'UmfrageWerte berechnung'!$A:$A, 0), MATCH($K44, 'UmfrageWerte berechnung'!$1:$1, 0))</f>
        <v>1.3125</v>
      </c>
      <c r="AR44" s="84">
        <f t="shared" si="60"/>
        <v>5.16796875</v>
      </c>
      <c r="AS44" s="84">
        <f t="shared" si="61"/>
        <v>3.9375</v>
      </c>
      <c r="AT44" s="84">
        <f t="shared" si="62"/>
        <v>1.1207865168539326</v>
      </c>
    </row>
    <row r="45" spans="2:46">
      <c r="B45" s="21"/>
      <c r="C45" s="121">
        <f>Metasploit!$P38</f>
        <v>3</v>
      </c>
      <c r="D45" s="93">
        <f t="shared" si="5"/>
        <v>3.2375750955761879</v>
      </c>
      <c r="E45" s="86">
        <f>INDEX('UmfrageWerte berechnung'!$A:$Z, MATCH(A$3, 'UmfrageWerte berechnung'!$A:$A, 0), MATCH($K45, 'UmfrageWerte berechnung'!$1:$1, 0))</f>
        <v>1.3</v>
      </c>
      <c r="F45" s="84">
        <f t="shared" si="6"/>
        <v>5.07</v>
      </c>
      <c r="G45" s="84">
        <f t="shared" si="7"/>
        <v>3.9000000000000004</v>
      </c>
      <c r="H45" s="84">
        <f t="shared" si="46"/>
        <v>1.079191698525396</v>
      </c>
      <c r="I45" s="93"/>
      <c r="K45" s="93" t="s">
        <v>234</v>
      </c>
      <c r="L45"/>
      <c r="M45" s="21"/>
      <c r="N45" s="121">
        <f>Metasploit!$P38</f>
        <v>3</v>
      </c>
      <c r="O45" s="93">
        <f t="shared" si="47"/>
        <v>2.8148148148148149</v>
      </c>
      <c r="P45" s="86">
        <f>INDEX('UmfrageWerte berechnung'!$A:$Z, MATCH(L$3, 'UmfrageWerte berechnung'!$A:$A, 0), MATCH($K45, 'UmfrageWerte berechnung'!$1:$1, 0))</f>
        <v>1.0625</v>
      </c>
      <c r="Q45" s="84">
        <f t="shared" si="48"/>
        <v>3.38671875</v>
      </c>
      <c r="R45" s="84">
        <f t="shared" si="49"/>
        <v>3.1875</v>
      </c>
      <c r="S45" s="84">
        <f t="shared" si="50"/>
        <v>0.93827160493827166</v>
      </c>
      <c r="V45" s="21"/>
      <c r="W45" s="121">
        <f>Metasploit!$P38</f>
        <v>3</v>
      </c>
      <c r="X45" s="93">
        <f t="shared" si="51"/>
        <v>3.0170132325141799</v>
      </c>
      <c r="Y45" s="86">
        <f>INDEX('UmfrageWerte berechnung'!$A:$Z, MATCH(U$3, 'UmfrageWerte berechnung'!$A:$A, 0), MATCH($K45, 'UmfrageWerte berechnung'!$1:$1, 0))</f>
        <v>1.1666666666666667</v>
      </c>
      <c r="Z45" s="84">
        <f t="shared" si="52"/>
        <v>4.0833333333333339</v>
      </c>
      <c r="AA45" s="84">
        <f t="shared" si="53"/>
        <v>3.5</v>
      </c>
      <c r="AB45" s="84">
        <f t="shared" si="54"/>
        <v>1.0056710775047266</v>
      </c>
      <c r="AE45" s="21"/>
      <c r="AF45" s="121">
        <f>Metasploit!$P38</f>
        <v>3</v>
      </c>
      <c r="AG45" s="93">
        <f t="shared" si="55"/>
        <v>2.5152838427947604</v>
      </c>
      <c r="AH45" s="86">
        <f>INDEX('UmfrageWerte berechnung'!$A:$Z, MATCH(AD$3, 'UmfrageWerte berechnung'!$A:$A, 0), MATCH($K45, 'UmfrageWerte berechnung'!$1:$1, 0))</f>
        <v>1</v>
      </c>
      <c r="AI45" s="84">
        <f t="shared" si="56"/>
        <v>3</v>
      </c>
      <c r="AJ45" s="84">
        <f t="shared" si="57"/>
        <v>3</v>
      </c>
      <c r="AK45" s="84">
        <f t="shared" si="58"/>
        <v>0.83842794759825345</v>
      </c>
      <c r="AL45" s="66"/>
      <c r="AN45" s="21"/>
      <c r="AO45" s="121">
        <f>Metasploit!$P38</f>
        <v>3</v>
      </c>
      <c r="AP45" s="93">
        <f t="shared" si="59"/>
        <v>3.3623595505617976</v>
      </c>
      <c r="AQ45" s="86">
        <f>INDEX('UmfrageWerte berechnung'!$A:$Z, MATCH(AM$3, 'UmfrageWerte berechnung'!$A:$A, 0), MATCH($K45, 'UmfrageWerte berechnung'!$1:$1, 0))</f>
        <v>1.3125</v>
      </c>
      <c r="AR45" s="84">
        <f t="shared" si="60"/>
        <v>5.16796875</v>
      </c>
      <c r="AS45" s="84">
        <f t="shared" si="61"/>
        <v>3.9375</v>
      </c>
      <c r="AT45" s="84">
        <f t="shared" si="62"/>
        <v>1.1207865168539326</v>
      </c>
    </row>
    <row r="46" spans="2:46">
      <c r="B46" s="22"/>
      <c r="C46" s="122">
        <f>Metasploit!$P39</f>
        <v>3</v>
      </c>
      <c r="D46" s="84">
        <f t="shared" si="5"/>
        <v>1.618787547788094</v>
      </c>
      <c r="E46" s="84">
        <f>INDEX('UmfrageWerte berechnung'!$A:$Z, MATCH(A$3, 'UmfrageWerte berechnung'!$A:$A, 0), MATCH($K46, 'UmfrageWerte berechnung'!$1:$1, 0))</f>
        <v>0.65</v>
      </c>
      <c r="F46" s="86">
        <f t="shared" si="6"/>
        <v>1.2675000000000001</v>
      </c>
      <c r="G46" s="84">
        <f t="shared" si="7"/>
        <v>1.9500000000000002</v>
      </c>
      <c r="H46" s="84">
        <f t="shared" si="46"/>
        <v>0.53959584926269799</v>
      </c>
      <c r="I46" s="93"/>
      <c r="K46" s="93" t="s">
        <v>235</v>
      </c>
      <c r="L46"/>
      <c r="M46" s="22"/>
      <c r="N46" s="122">
        <f>Metasploit!$P39</f>
        <v>3</v>
      </c>
      <c r="O46" s="84">
        <f t="shared" si="47"/>
        <v>1.6557734204793029</v>
      </c>
      <c r="P46" s="84">
        <f>INDEX('UmfrageWerte berechnung'!$A:$Z, MATCH(L$3, 'UmfrageWerte berechnung'!$A:$A, 0), MATCH($K46, 'UmfrageWerte berechnung'!$1:$1, 0))</f>
        <v>0.625</v>
      </c>
      <c r="Q46" s="86">
        <f t="shared" si="48"/>
        <v>1.171875</v>
      </c>
      <c r="R46" s="84">
        <f t="shared" si="49"/>
        <v>1.875</v>
      </c>
      <c r="S46" s="84">
        <f t="shared" si="50"/>
        <v>0.55192447349310092</v>
      </c>
      <c r="V46" s="22"/>
      <c r="W46" s="122">
        <f>Metasploit!$P39</f>
        <v>3</v>
      </c>
      <c r="X46" s="84">
        <f t="shared" si="51"/>
        <v>1.5085066162570899</v>
      </c>
      <c r="Y46" s="84">
        <f>INDEX('UmfrageWerte berechnung'!$A:$Z, MATCH(U$3, 'UmfrageWerte berechnung'!$A:$A, 0), MATCH($K46, 'UmfrageWerte berechnung'!$1:$1, 0))</f>
        <v>0.58333333333333337</v>
      </c>
      <c r="Z46" s="86">
        <f t="shared" si="52"/>
        <v>1.0208333333333335</v>
      </c>
      <c r="AA46" s="84">
        <f t="shared" si="53"/>
        <v>1.75</v>
      </c>
      <c r="AB46" s="84">
        <f t="shared" si="54"/>
        <v>0.50283553875236331</v>
      </c>
      <c r="AE46" s="22"/>
      <c r="AF46" s="122">
        <f>Metasploit!$P39</f>
        <v>3</v>
      </c>
      <c r="AG46" s="84">
        <f t="shared" si="55"/>
        <v>1.2576419213973802</v>
      </c>
      <c r="AH46" s="84">
        <f>INDEX('UmfrageWerte berechnung'!$A:$Z, MATCH(AD$3, 'UmfrageWerte berechnung'!$A:$A, 0), MATCH($K46, 'UmfrageWerte berechnung'!$1:$1, 0))</f>
        <v>0.5</v>
      </c>
      <c r="AI46" s="86">
        <f t="shared" si="56"/>
        <v>0.75</v>
      </c>
      <c r="AJ46" s="84">
        <f t="shared" si="57"/>
        <v>1.5</v>
      </c>
      <c r="AK46" s="84">
        <f t="shared" si="58"/>
        <v>0.41921397379912673</v>
      </c>
      <c r="AL46" s="66"/>
      <c r="AN46" s="22"/>
      <c r="AO46" s="122">
        <f>Metasploit!$P39</f>
        <v>3</v>
      </c>
      <c r="AP46" s="84">
        <f t="shared" si="59"/>
        <v>1.2808988764044944</v>
      </c>
      <c r="AQ46" s="84">
        <f>INDEX('UmfrageWerte berechnung'!$A:$Z, MATCH(AM$3, 'UmfrageWerte berechnung'!$A:$A, 0), MATCH($K46, 'UmfrageWerte berechnung'!$1:$1, 0))</f>
        <v>0.5</v>
      </c>
      <c r="AR46" s="86">
        <f t="shared" si="60"/>
        <v>0.75</v>
      </c>
      <c r="AS46" s="84">
        <f t="shared" si="61"/>
        <v>1.5</v>
      </c>
      <c r="AT46" s="84">
        <f t="shared" si="62"/>
        <v>0.42696629213483145</v>
      </c>
    </row>
    <row r="47" spans="2:46">
      <c r="B47" t="s">
        <v>475</v>
      </c>
      <c r="C47" s="77">
        <f t="shared" ref="C47:H47" si="63">SUM(C32:C46)</f>
        <v>33</v>
      </c>
      <c r="D47" s="69">
        <f t="shared" si="63"/>
        <v>32.002184598580008</v>
      </c>
      <c r="E47" s="90">
        <f t="shared" si="63"/>
        <v>17.05</v>
      </c>
      <c r="F47" s="90">
        <f t="shared" si="63"/>
        <v>46.3125</v>
      </c>
      <c r="G47" s="85">
        <f t="shared" si="63"/>
        <v>38.550000000000004</v>
      </c>
      <c r="H47" s="85">
        <f t="shared" si="63"/>
        <v>14.154014199890769</v>
      </c>
      <c r="I47" s="93"/>
      <c r="K47" s="93">
        <v>0</v>
      </c>
      <c r="L47"/>
      <c r="M47" t="s">
        <v>475</v>
      </c>
      <c r="N47" s="77">
        <f t="shared" ref="N47:S47" si="64">SUM(N32:N46)</f>
        <v>33</v>
      </c>
      <c r="O47" s="69">
        <f t="shared" si="64"/>
        <v>32.453159041394343</v>
      </c>
      <c r="P47" s="90">
        <f t="shared" si="64"/>
        <v>16.3125</v>
      </c>
      <c r="Q47" s="90">
        <f t="shared" si="64"/>
        <v>41.9765625</v>
      </c>
      <c r="R47" s="85">
        <f t="shared" si="64"/>
        <v>36.75</v>
      </c>
      <c r="S47" s="85">
        <f t="shared" si="64"/>
        <v>14.405228758169935</v>
      </c>
      <c r="V47" t="s">
        <v>475</v>
      </c>
      <c r="W47" s="77">
        <f t="shared" ref="W47:AB47" si="65">SUM(W32:W46)</f>
        <v>33</v>
      </c>
      <c r="X47" s="69">
        <f t="shared" si="65"/>
        <v>31.247637051039725</v>
      </c>
      <c r="Y47" s="90">
        <f t="shared" si="65"/>
        <v>16.083333333333336</v>
      </c>
      <c r="Z47" s="90">
        <f t="shared" si="65"/>
        <v>40.729166666666679</v>
      </c>
      <c r="AA47" s="85">
        <f t="shared" si="65"/>
        <v>36.25</v>
      </c>
      <c r="AB47" s="85">
        <f t="shared" si="65"/>
        <v>13.863894139886588</v>
      </c>
      <c r="AE47" t="s">
        <v>475</v>
      </c>
      <c r="AF47" s="77">
        <f t="shared" ref="AF47:AK47" si="66">SUM(AF32:AF46)</f>
        <v>33</v>
      </c>
      <c r="AG47" s="69">
        <f t="shared" si="66"/>
        <v>30.497816593886462</v>
      </c>
      <c r="AH47" s="90">
        <f t="shared" si="66"/>
        <v>15.875</v>
      </c>
      <c r="AI47" s="90">
        <f t="shared" si="66"/>
        <v>41.859375</v>
      </c>
      <c r="AJ47" s="85">
        <f t="shared" si="66"/>
        <v>36.375</v>
      </c>
      <c r="AK47" s="85">
        <f t="shared" si="66"/>
        <v>13.310043668122272</v>
      </c>
      <c r="AL47" s="66"/>
      <c r="AN47" t="s">
        <v>475</v>
      </c>
      <c r="AO47" s="77">
        <f t="shared" ref="AO47:AT47" si="67">SUM(AO32:AO46)</f>
        <v>33</v>
      </c>
      <c r="AP47" s="69">
        <f t="shared" si="67"/>
        <v>30.901685393258433</v>
      </c>
      <c r="AQ47" s="90">
        <f t="shared" si="67"/>
        <v>15.9375</v>
      </c>
      <c r="AR47" s="90">
        <f t="shared" si="67"/>
        <v>41.51953125</v>
      </c>
      <c r="AS47" s="85">
        <f t="shared" si="67"/>
        <v>36.1875</v>
      </c>
      <c r="AT47" s="85">
        <f t="shared" si="67"/>
        <v>13.609550561797755</v>
      </c>
    </row>
    <row r="48" spans="2:46">
      <c r="B48" t="s">
        <v>476</v>
      </c>
      <c r="C48" s="57">
        <v>42</v>
      </c>
      <c r="D48" s="89"/>
      <c r="E48" s="96">
        <f>COUNT(E32:E46)*5</f>
        <v>75</v>
      </c>
      <c r="F48" s="89">
        <f>C48*5^2</f>
        <v>1050</v>
      </c>
      <c r="G48" s="87">
        <f>C48*1.5</f>
        <v>63</v>
      </c>
      <c r="H48" s="87"/>
      <c r="I48" s="93"/>
      <c r="K48" s="93">
        <v>0</v>
      </c>
      <c r="L48"/>
      <c r="M48" t="s">
        <v>476</v>
      </c>
      <c r="N48" s="57">
        <v>42</v>
      </c>
      <c r="O48" s="89"/>
      <c r="P48" s="96">
        <f>COUNT(P32:P46)*5</f>
        <v>75</v>
      </c>
      <c r="Q48" s="89">
        <f>N48*5^2</f>
        <v>1050</v>
      </c>
      <c r="R48" s="87">
        <f>N48*1.5</f>
        <v>63</v>
      </c>
      <c r="S48" s="87"/>
      <c r="V48" t="s">
        <v>476</v>
      </c>
      <c r="W48" s="57">
        <v>42</v>
      </c>
      <c r="X48" s="89"/>
      <c r="Y48" s="96">
        <f>COUNT(Y32:Y46)*5</f>
        <v>75</v>
      </c>
      <c r="Z48" s="89">
        <f>W48*5^2</f>
        <v>1050</v>
      </c>
      <c r="AA48" s="87">
        <f>W48*1.5</f>
        <v>63</v>
      </c>
      <c r="AB48" s="87"/>
      <c r="AE48" t="s">
        <v>476</v>
      </c>
      <c r="AF48" s="57">
        <v>42</v>
      </c>
      <c r="AG48" s="89"/>
      <c r="AH48" s="96">
        <f>COUNT(AH32:AH46)*5</f>
        <v>75</v>
      </c>
      <c r="AI48" s="89">
        <f>AF48*5^2</f>
        <v>1050</v>
      </c>
      <c r="AJ48" s="87">
        <f>AF48*1.5</f>
        <v>63</v>
      </c>
      <c r="AK48" s="87"/>
      <c r="AL48" s="57"/>
      <c r="AN48" t="s">
        <v>476</v>
      </c>
      <c r="AO48" s="57">
        <v>42</v>
      </c>
      <c r="AP48" s="89"/>
      <c r="AQ48" s="96">
        <f>COUNT(AQ32:AQ46)*5</f>
        <v>75</v>
      </c>
      <c r="AR48" s="89">
        <f>AO48*5^2</f>
        <v>1050</v>
      </c>
      <c r="AS48" s="87">
        <f>AO48*1.5</f>
        <v>63</v>
      </c>
      <c r="AT48" s="87"/>
    </row>
    <row r="49" spans="1:46">
      <c r="C49" s="91"/>
      <c r="D49" s="86"/>
      <c r="H49" s="84"/>
      <c r="I49" s="93"/>
      <c r="K49" s="93">
        <v>0</v>
      </c>
      <c r="L49"/>
      <c r="N49" s="91"/>
      <c r="O49" s="86"/>
      <c r="P49" s="93"/>
      <c r="Q49" s="86"/>
      <c r="R49" s="84"/>
      <c r="S49" s="84"/>
      <c r="W49" s="91"/>
      <c r="X49" s="86"/>
      <c r="Y49" s="93"/>
      <c r="Z49" s="86"/>
      <c r="AA49" s="84"/>
      <c r="AB49" s="84"/>
      <c r="AF49" s="91"/>
      <c r="AG49" s="86"/>
      <c r="AH49" s="93"/>
      <c r="AI49" s="86"/>
      <c r="AJ49" s="84"/>
      <c r="AK49" s="84"/>
      <c r="AL49" s="57"/>
      <c r="AO49" s="91"/>
      <c r="AP49" s="86"/>
      <c r="AQ49" s="93"/>
      <c r="AR49" s="86"/>
      <c r="AS49" s="84"/>
      <c r="AT49" s="84"/>
    </row>
    <row r="50" spans="1:46">
      <c r="C50" s="57"/>
      <c r="D50" s="86"/>
      <c r="H50" s="84"/>
      <c r="I50" s="93"/>
      <c r="K50" s="93">
        <v>0</v>
      </c>
      <c r="L50"/>
      <c r="N50" s="57"/>
      <c r="O50" s="86"/>
      <c r="P50" s="93"/>
      <c r="Q50" s="86"/>
      <c r="R50" s="84"/>
      <c r="S50" s="84"/>
      <c r="W50" s="57"/>
      <c r="X50" s="86"/>
      <c r="Y50" s="93"/>
      <c r="Z50" s="86"/>
      <c r="AA50" s="84"/>
      <c r="AB50" s="84"/>
      <c r="AF50" s="57"/>
      <c r="AG50" s="86"/>
      <c r="AH50" s="93"/>
      <c r="AI50" s="86"/>
      <c r="AJ50" s="84"/>
      <c r="AK50" s="84"/>
      <c r="AL50" s="57"/>
      <c r="AO50" s="57"/>
      <c r="AP50" s="86"/>
      <c r="AQ50" s="93"/>
      <c r="AR50" s="86"/>
      <c r="AS50" s="84"/>
      <c r="AT50" s="84"/>
    </row>
    <row r="51" spans="1:46">
      <c r="C51" s="57"/>
      <c r="D51" s="86"/>
      <c r="H51" s="84"/>
      <c r="I51" s="93"/>
      <c r="K51" s="93">
        <v>0</v>
      </c>
      <c r="L51"/>
      <c r="N51" s="57"/>
      <c r="O51" s="86"/>
      <c r="P51" s="93"/>
      <c r="Q51" s="86"/>
      <c r="R51" s="84"/>
      <c r="S51" s="84"/>
      <c r="W51" s="57"/>
      <c r="X51" s="86"/>
      <c r="Y51" s="93"/>
      <c r="Z51" s="86"/>
      <c r="AA51" s="84"/>
      <c r="AB51" s="84"/>
      <c r="AF51" s="57"/>
      <c r="AG51" s="86"/>
      <c r="AH51" s="93"/>
      <c r="AI51" s="86"/>
      <c r="AJ51" s="84"/>
      <c r="AK51" s="84"/>
      <c r="AL51" s="57"/>
      <c r="AO51" s="57"/>
      <c r="AP51" s="86"/>
      <c r="AQ51" s="93"/>
      <c r="AR51" s="86"/>
      <c r="AS51" s="84"/>
      <c r="AT51" s="84"/>
    </row>
    <row r="52" spans="1:46" ht="21">
      <c r="A52" s="19" t="s">
        <v>66</v>
      </c>
      <c r="B52" s="16"/>
      <c r="C52" s="120">
        <f>Metasploit!$P42</f>
        <v>3</v>
      </c>
      <c r="D52" s="85">
        <f t="shared" si="5"/>
        <v>3.2375750955761879</v>
      </c>
      <c r="E52" s="85">
        <f>INDEX('UmfrageWerte berechnung'!$A:$Z, MATCH(A$3, 'UmfrageWerte berechnung'!$A:$A, 0), MATCH($K52, 'UmfrageWerte berechnung'!$1:$1, 0))</f>
        <v>1.3</v>
      </c>
      <c r="F52" s="90">
        <f t="shared" si="6"/>
        <v>5.07</v>
      </c>
      <c r="G52" s="85">
        <f t="shared" si="7"/>
        <v>3.9000000000000004</v>
      </c>
      <c r="H52" s="85">
        <f t="shared" ref="H52:H70" si="68">E52/(H$120/H$119)</f>
        <v>1.079191698525396</v>
      </c>
      <c r="I52" s="93"/>
      <c r="K52" s="93" t="s">
        <v>236</v>
      </c>
      <c r="L52" s="19" t="s">
        <v>66</v>
      </c>
      <c r="M52" s="16"/>
      <c r="N52" s="120">
        <f>Metasploit!$P42</f>
        <v>3</v>
      </c>
      <c r="O52" s="85">
        <f t="shared" ref="O52:O60" si="69">S52*N52</f>
        <v>3.477124183006536</v>
      </c>
      <c r="P52" s="85">
        <f>INDEX('UmfrageWerte berechnung'!$A:$Z, MATCH(L$3, 'UmfrageWerte berechnung'!$A:$A, 0), MATCH($K52, 'UmfrageWerte berechnung'!$1:$1, 0))</f>
        <v>1.3125</v>
      </c>
      <c r="Q52" s="90">
        <f t="shared" ref="Q52:Q70" si="70">(P52^2)*N52</f>
        <v>5.16796875</v>
      </c>
      <c r="R52" s="85">
        <f t="shared" ref="R52:R70" si="71">P52*N52</f>
        <v>3.9375</v>
      </c>
      <c r="S52" s="85">
        <f t="shared" ref="S52:S70" si="72">P52/(S$120/S$119)</f>
        <v>1.159041394335512</v>
      </c>
      <c r="T52" s="19"/>
      <c r="U52" s="19" t="s">
        <v>66</v>
      </c>
      <c r="V52" s="16"/>
      <c r="W52" s="120">
        <f>Metasploit!$P42</f>
        <v>3</v>
      </c>
      <c r="X52" s="85">
        <f t="shared" ref="X52:X60" si="73">AB52*W52</f>
        <v>3.4480151228733482</v>
      </c>
      <c r="Y52" s="85">
        <f>INDEX('UmfrageWerte berechnung'!$A:$Z, MATCH(U$3, 'UmfrageWerte berechnung'!$A:$A, 0), MATCH($K52, 'UmfrageWerte berechnung'!$1:$1, 0))</f>
        <v>1.3333333333333333</v>
      </c>
      <c r="Z52" s="90">
        <f t="shared" ref="Z52:Z70" si="74">(Y52^2)*W52</f>
        <v>5.333333333333333</v>
      </c>
      <c r="AA52" s="85">
        <f t="shared" ref="AA52:AA70" si="75">Y52*W52</f>
        <v>4</v>
      </c>
      <c r="AB52" s="85">
        <f t="shared" ref="AB52:AB70" si="76">Y52/(AB$120/AB$119)</f>
        <v>1.1493383742911161</v>
      </c>
      <c r="AD52" s="19" t="s">
        <v>66</v>
      </c>
      <c r="AE52" s="16"/>
      <c r="AF52" s="120">
        <f>Metasploit!$P42</f>
        <v>3</v>
      </c>
      <c r="AG52" s="85">
        <f t="shared" ref="AG52:AG60" si="77">AK52*AF52</f>
        <v>3.7729257641921405</v>
      </c>
      <c r="AH52" s="85">
        <f>INDEX('UmfrageWerte berechnung'!$A:$Z, MATCH(AD$3, 'UmfrageWerte berechnung'!$A:$A, 0), MATCH($K52, 'UmfrageWerte berechnung'!$1:$1, 0))</f>
        <v>1.5</v>
      </c>
      <c r="AI52" s="90">
        <f t="shared" ref="AI52:AI70" si="78">(AH52^2)*AF52</f>
        <v>6.75</v>
      </c>
      <c r="AJ52" s="85">
        <f t="shared" ref="AJ52:AJ70" si="79">AH52*AF52</f>
        <v>4.5</v>
      </c>
      <c r="AK52" s="85">
        <f t="shared" ref="AK52:AK70" si="80">AH52/(AK$120/AK$119)</f>
        <v>1.2576419213973802</v>
      </c>
      <c r="AL52" s="66"/>
      <c r="AM52" s="19" t="s">
        <v>66</v>
      </c>
      <c r="AN52" s="16"/>
      <c r="AO52" s="120">
        <f>Metasploit!$P42</f>
        <v>3</v>
      </c>
      <c r="AP52" s="85">
        <f t="shared" ref="AP52:AP60" si="81">AT52*AO52</f>
        <v>3.3623595505617976</v>
      </c>
      <c r="AQ52" s="85">
        <f>INDEX('UmfrageWerte berechnung'!$A:$Z, MATCH(AM$3, 'UmfrageWerte berechnung'!$A:$A, 0), MATCH($K52, 'UmfrageWerte berechnung'!$1:$1, 0))</f>
        <v>1.3125</v>
      </c>
      <c r="AR52" s="90">
        <f t="shared" ref="AR52:AR70" si="82">(AQ52^2)*AO52</f>
        <v>5.16796875</v>
      </c>
      <c r="AS52" s="85">
        <f t="shared" ref="AS52:AS70" si="83">AQ52*AO52</f>
        <v>3.9375</v>
      </c>
      <c r="AT52" s="85">
        <f t="shared" ref="AT52:AT70" si="84">AQ52/(AT$120/AT$119)</f>
        <v>1.1207865168539326</v>
      </c>
    </row>
    <row r="53" spans="1:46">
      <c r="B53" s="10"/>
      <c r="C53" s="121">
        <f>Metasploit!$P43</f>
        <v>0</v>
      </c>
      <c r="D53" s="93">
        <f t="shared" si="5"/>
        <v>0</v>
      </c>
      <c r="E53" s="86">
        <f>INDEX('UmfrageWerte berechnung'!$A:$Z, MATCH(A$3, 'UmfrageWerte berechnung'!$A:$A, 0), MATCH($K53, 'UmfrageWerte berechnung'!$1:$1, 0))</f>
        <v>1.3</v>
      </c>
      <c r="F53" s="84">
        <f t="shared" si="6"/>
        <v>0</v>
      </c>
      <c r="G53" s="84">
        <f t="shared" si="7"/>
        <v>0</v>
      </c>
      <c r="H53" s="84">
        <f t="shared" si="68"/>
        <v>1.079191698525396</v>
      </c>
      <c r="I53" s="93"/>
      <c r="K53" s="93" t="s">
        <v>236</v>
      </c>
      <c r="L53"/>
      <c r="M53" s="10"/>
      <c r="N53" s="121">
        <f>Metasploit!$P43</f>
        <v>0</v>
      </c>
      <c r="O53" s="93">
        <f t="shared" si="69"/>
        <v>0</v>
      </c>
      <c r="P53" s="86">
        <f>INDEX('UmfrageWerte berechnung'!$A:$Z, MATCH(L$3, 'UmfrageWerte berechnung'!$A:$A, 0), MATCH($K53, 'UmfrageWerte berechnung'!$1:$1, 0))</f>
        <v>1.3125</v>
      </c>
      <c r="Q53" s="84">
        <f t="shared" si="70"/>
        <v>0</v>
      </c>
      <c r="R53" s="84">
        <f t="shared" si="71"/>
        <v>0</v>
      </c>
      <c r="S53" s="84">
        <f t="shared" si="72"/>
        <v>1.159041394335512</v>
      </c>
      <c r="V53" s="10"/>
      <c r="W53" s="121">
        <f>Metasploit!$P43</f>
        <v>0</v>
      </c>
      <c r="X53" s="93">
        <f t="shared" si="73"/>
        <v>0</v>
      </c>
      <c r="Y53" s="86">
        <f>INDEX('UmfrageWerte berechnung'!$A:$Z, MATCH(U$3, 'UmfrageWerte berechnung'!$A:$A, 0), MATCH($K53, 'UmfrageWerte berechnung'!$1:$1, 0))</f>
        <v>1.3333333333333333</v>
      </c>
      <c r="Z53" s="84">
        <f t="shared" si="74"/>
        <v>0</v>
      </c>
      <c r="AA53" s="84">
        <f t="shared" si="75"/>
        <v>0</v>
      </c>
      <c r="AB53" s="84">
        <f t="shared" si="76"/>
        <v>1.1493383742911161</v>
      </c>
      <c r="AE53" s="10"/>
      <c r="AF53" s="121">
        <f>Metasploit!$P43</f>
        <v>0</v>
      </c>
      <c r="AG53" s="93">
        <f t="shared" si="77"/>
        <v>0</v>
      </c>
      <c r="AH53" s="86">
        <f>INDEX('UmfrageWerte berechnung'!$A:$Z, MATCH(AD$3, 'UmfrageWerte berechnung'!$A:$A, 0), MATCH($K53, 'UmfrageWerte berechnung'!$1:$1, 0))</f>
        <v>1.5</v>
      </c>
      <c r="AI53" s="84">
        <f t="shared" si="78"/>
        <v>0</v>
      </c>
      <c r="AJ53" s="84">
        <f t="shared" si="79"/>
        <v>0</v>
      </c>
      <c r="AK53" s="84">
        <f t="shared" si="80"/>
        <v>1.2576419213973802</v>
      </c>
      <c r="AL53" s="66"/>
      <c r="AN53" s="10"/>
      <c r="AO53" s="121">
        <f>Metasploit!$P43</f>
        <v>0</v>
      </c>
      <c r="AP53" s="93">
        <f t="shared" si="81"/>
        <v>0</v>
      </c>
      <c r="AQ53" s="86">
        <f>INDEX('UmfrageWerte berechnung'!$A:$Z, MATCH(AM$3, 'UmfrageWerte berechnung'!$A:$A, 0), MATCH($K53, 'UmfrageWerte berechnung'!$1:$1, 0))</f>
        <v>1.3125</v>
      </c>
      <c r="AR53" s="84">
        <f t="shared" si="82"/>
        <v>0</v>
      </c>
      <c r="AS53" s="84">
        <f t="shared" si="83"/>
        <v>0</v>
      </c>
      <c r="AT53" s="84">
        <f t="shared" si="84"/>
        <v>1.1207865168539326</v>
      </c>
    </row>
    <row r="54" spans="1:46">
      <c r="B54" s="10"/>
      <c r="C54" s="121">
        <f>Metasploit!$P44</f>
        <v>3</v>
      </c>
      <c r="D54" s="93">
        <f t="shared" si="5"/>
        <v>3.2375750955761879</v>
      </c>
      <c r="E54" s="86">
        <f>INDEX('UmfrageWerte berechnung'!$A:$Z, MATCH(A$3, 'UmfrageWerte berechnung'!$A:$A, 0), MATCH($K54, 'UmfrageWerte berechnung'!$1:$1, 0))</f>
        <v>1.3</v>
      </c>
      <c r="F54" s="84">
        <f t="shared" si="6"/>
        <v>5.07</v>
      </c>
      <c r="G54" s="84">
        <f t="shared" si="7"/>
        <v>3.9000000000000004</v>
      </c>
      <c r="H54" s="84">
        <f t="shared" si="68"/>
        <v>1.079191698525396</v>
      </c>
      <c r="I54" s="93"/>
      <c r="K54" s="93" t="s">
        <v>236</v>
      </c>
      <c r="L54"/>
      <c r="M54" s="10"/>
      <c r="N54" s="121">
        <f>Metasploit!$P44</f>
        <v>3</v>
      </c>
      <c r="O54" s="93">
        <f t="shared" si="69"/>
        <v>3.477124183006536</v>
      </c>
      <c r="P54" s="86">
        <f>INDEX('UmfrageWerte berechnung'!$A:$Z, MATCH(L$3, 'UmfrageWerte berechnung'!$A:$A, 0), MATCH($K54, 'UmfrageWerte berechnung'!$1:$1, 0))</f>
        <v>1.3125</v>
      </c>
      <c r="Q54" s="84">
        <f t="shared" si="70"/>
        <v>5.16796875</v>
      </c>
      <c r="R54" s="84">
        <f t="shared" si="71"/>
        <v>3.9375</v>
      </c>
      <c r="S54" s="84">
        <f t="shared" si="72"/>
        <v>1.159041394335512</v>
      </c>
      <c r="V54" s="10"/>
      <c r="W54" s="121">
        <f>Metasploit!$P44</f>
        <v>3</v>
      </c>
      <c r="X54" s="93">
        <f t="shared" si="73"/>
        <v>3.4480151228733482</v>
      </c>
      <c r="Y54" s="86">
        <f>INDEX('UmfrageWerte berechnung'!$A:$Z, MATCH(U$3, 'UmfrageWerte berechnung'!$A:$A, 0), MATCH($K54, 'UmfrageWerte berechnung'!$1:$1, 0))</f>
        <v>1.3333333333333333</v>
      </c>
      <c r="Z54" s="84">
        <f t="shared" si="74"/>
        <v>5.333333333333333</v>
      </c>
      <c r="AA54" s="84">
        <f t="shared" si="75"/>
        <v>4</v>
      </c>
      <c r="AB54" s="84">
        <f t="shared" si="76"/>
        <v>1.1493383742911161</v>
      </c>
      <c r="AE54" s="10"/>
      <c r="AF54" s="121">
        <f>Metasploit!$P44</f>
        <v>3</v>
      </c>
      <c r="AG54" s="93">
        <f t="shared" si="77"/>
        <v>3.7729257641921405</v>
      </c>
      <c r="AH54" s="86">
        <f>INDEX('UmfrageWerte berechnung'!$A:$Z, MATCH(AD$3, 'UmfrageWerte berechnung'!$A:$A, 0), MATCH($K54, 'UmfrageWerte berechnung'!$1:$1, 0))</f>
        <v>1.5</v>
      </c>
      <c r="AI54" s="84">
        <f t="shared" si="78"/>
        <v>6.75</v>
      </c>
      <c r="AJ54" s="84">
        <f t="shared" si="79"/>
        <v>4.5</v>
      </c>
      <c r="AK54" s="84">
        <f t="shared" si="80"/>
        <v>1.2576419213973802</v>
      </c>
      <c r="AL54" s="66"/>
      <c r="AN54" s="10"/>
      <c r="AO54" s="121">
        <f>Metasploit!$P44</f>
        <v>3</v>
      </c>
      <c r="AP54" s="93">
        <f t="shared" si="81"/>
        <v>3.3623595505617976</v>
      </c>
      <c r="AQ54" s="86">
        <f>INDEX('UmfrageWerte berechnung'!$A:$Z, MATCH(AM$3, 'UmfrageWerte berechnung'!$A:$A, 0), MATCH($K54, 'UmfrageWerte berechnung'!$1:$1, 0))</f>
        <v>1.3125</v>
      </c>
      <c r="AR54" s="84">
        <f t="shared" si="82"/>
        <v>5.16796875</v>
      </c>
      <c r="AS54" s="84">
        <f t="shared" si="83"/>
        <v>3.9375</v>
      </c>
      <c r="AT54" s="84">
        <f t="shared" si="84"/>
        <v>1.1207865168539326</v>
      </c>
    </row>
    <row r="55" spans="1:46">
      <c r="B55" s="4"/>
      <c r="C55" s="121">
        <f>Metasploit!$P45</f>
        <v>0</v>
      </c>
      <c r="D55" s="93">
        <f t="shared" si="5"/>
        <v>0</v>
      </c>
      <c r="E55" s="86">
        <f>INDEX('UmfrageWerte berechnung'!$A:$Z, MATCH(A$3, 'UmfrageWerte berechnung'!$A:$A, 0), MATCH($K55, 'UmfrageWerte berechnung'!$1:$1, 0))</f>
        <v>0.95</v>
      </c>
      <c r="F55" s="84">
        <f t="shared" si="6"/>
        <v>0</v>
      </c>
      <c r="G55" s="84">
        <f t="shared" si="7"/>
        <v>0</v>
      </c>
      <c r="H55" s="84">
        <f t="shared" si="68"/>
        <v>0.7886400873839432</v>
      </c>
      <c r="I55" s="93"/>
      <c r="K55" s="93" t="s">
        <v>237</v>
      </c>
      <c r="L55"/>
      <c r="M55" s="4"/>
      <c r="N55" s="121">
        <f>Metasploit!$P45</f>
        <v>0</v>
      </c>
      <c r="O55" s="93">
        <f t="shared" si="69"/>
        <v>0</v>
      </c>
      <c r="P55" s="86">
        <f>INDEX('UmfrageWerte berechnung'!$A:$Z, MATCH(L$3, 'UmfrageWerte berechnung'!$A:$A, 0), MATCH($K55, 'UmfrageWerte berechnung'!$1:$1, 0))</f>
        <v>0.9375</v>
      </c>
      <c r="Q55" s="84">
        <f t="shared" si="70"/>
        <v>0</v>
      </c>
      <c r="R55" s="84">
        <f t="shared" si="71"/>
        <v>0</v>
      </c>
      <c r="S55" s="84">
        <f t="shared" si="72"/>
        <v>0.82788671023965144</v>
      </c>
      <c r="V55" s="4"/>
      <c r="W55" s="121">
        <f>Metasploit!$P45</f>
        <v>0</v>
      </c>
      <c r="X55" s="93">
        <f t="shared" si="73"/>
        <v>0</v>
      </c>
      <c r="Y55" s="86">
        <f>INDEX('UmfrageWerte berechnung'!$A:$Z, MATCH(U$3, 'UmfrageWerte berechnung'!$A:$A, 0), MATCH($K55, 'UmfrageWerte berechnung'!$1:$1, 0))</f>
        <v>0.75</v>
      </c>
      <c r="Z55" s="84">
        <f t="shared" si="74"/>
        <v>0</v>
      </c>
      <c r="AA55" s="84">
        <f t="shared" si="75"/>
        <v>0</v>
      </c>
      <c r="AB55" s="84">
        <f t="shared" si="76"/>
        <v>0.64650283553875276</v>
      </c>
      <c r="AE55" s="4"/>
      <c r="AF55" s="121">
        <f>Metasploit!$P45</f>
        <v>0</v>
      </c>
      <c r="AG55" s="93">
        <f t="shared" si="77"/>
        <v>0</v>
      </c>
      <c r="AH55" s="86">
        <f>INDEX('UmfrageWerte berechnung'!$A:$Z, MATCH(AD$3, 'UmfrageWerte berechnung'!$A:$A, 0), MATCH($K55, 'UmfrageWerte berechnung'!$1:$1, 0))</f>
        <v>1</v>
      </c>
      <c r="AI55" s="84">
        <f t="shared" si="78"/>
        <v>0</v>
      </c>
      <c r="AJ55" s="84">
        <f t="shared" si="79"/>
        <v>0</v>
      </c>
      <c r="AK55" s="84">
        <f t="shared" si="80"/>
        <v>0.83842794759825345</v>
      </c>
      <c r="AL55" s="66"/>
      <c r="AN55" s="4"/>
      <c r="AO55" s="121">
        <f>Metasploit!$P45</f>
        <v>0</v>
      </c>
      <c r="AP55" s="93">
        <f t="shared" si="81"/>
        <v>0</v>
      </c>
      <c r="AQ55" s="86">
        <f>INDEX('UmfrageWerte berechnung'!$A:$Z, MATCH(AM$3, 'UmfrageWerte berechnung'!$A:$A, 0), MATCH($K55, 'UmfrageWerte berechnung'!$1:$1, 0))</f>
        <v>0.6875</v>
      </c>
      <c r="AR55" s="84">
        <f t="shared" si="82"/>
        <v>0</v>
      </c>
      <c r="AS55" s="84">
        <f t="shared" si="83"/>
        <v>0</v>
      </c>
      <c r="AT55" s="84">
        <f t="shared" si="84"/>
        <v>0.5870786516853933</v>
      </c>
    </row>
    <row r="56" spans="1:46">
      <c r="B56" s="4"/>
      <c r="C56" s="121">
        <f>Metasploit!$P46</f>
        <v>3</v>
      </c>
      <c r="D56" s="93">
        <f t="shared" si="5"/>
        <v>2.3659202621518296</v>
      </c>
      <c r="E56" s="86">
        <f>INDEX('UmfrageWerte berechnung'!$A:$Z, MATCH(A$3, 'UmfrageWerte berechnung'!$A:$A, 0), MATCH($K56, 'UmfrageWerte berechnung'!$1:$1, 0))</f>
        <v>0.95</v>
      </c>
      <c r="F56" s="84">
        <f t="shared" si="6"/>
        <v>2.7075</v>
      </c>
      <c r="G56" s="84">
        <f t="shared" si="7"/>
        <v>2.8499999999999996</v>
      </c>
      <c r="H56" s="84">
        <f t="shared" si="68"/>
        <v>0.7886400873839432</v>
      </c>
      <c r="I56" s="93"/>
      <c r="K56" s="93" t="s">
        <v>237</v>
      </c>
      <c r="L56"/>
      <c r="M56" s="4"/>
      <c r="N56" s="121">
        <f>Metasploit!$P46</f>
        <v>3</v>
      </c>
      <c r="O56" s="93">
        <f t="shared" si="69"/>
        <v>2.4836601307189543</v>
      </c>
      <c r="P56" s="86">
        <f>INDEX('UmfrageWerte berechnung'!$A:$Z, MATCH(L$3, 'UmfrageWerte berechnung'!$A:$A, 0), MATCH($K56, 'UmfrageWerte berechnung'!$1:$1, 0))</f>
        <v>0.9375</v>
      </c>
      <c r="Q56" s="84">
        <f t="shared" si="70"/>
        <v>2.63671875</v>
      </c>
      <c r="R56" s="84">
        <f t="shared" si="71"/>
        <v>2.8125</v>
      </c>
      <c r="S56" s="84">
        <f t="shared" si="72"/>
        <v>0.82788671023965144</v>
      </c>
      <c r="V56" s="4"/>
      <c r="W56" s="121">
        <f>Metasploit!$P46</f>
        <v>3</v>
      </c>
      <c r="X56" s="93">
        <f t="shared" si="73"/>
        <v>1.9395085066162583</v>
      </c>
      <c r="Y56" s="86">
        <f>INDEX('UmfrageWerte berechnung'!$A:$Z, MATCH(U$3, 'UmfrageWerte berechnung'!$A:$A, 0), MATCH($K56, 'UmfrageWerte berechnung'!$1:$1, 0))</f>
        <v>0.75</v>
      </c>
      <c r="Z56" s="84">
        <f t="shared" si="74"/>
        <v>1.6875</v>
      </c>
      <c r="AA56" s="84">
        <f t="shared" si="75"/>
        <v>2.25</v>
      </c>
      <c r="AB56" s="84">
        <f t="shared" si="76"/>
        <v>0.64650283553875276</v>
      </c>
      <c r="AE56" s="4"/>
      <c r="AF56" s="121">
        <f>Metasploit!$P46</f>
        <v>3</v>
      </c>
      <c r="AG56" s="93">
        <f t="shared" si="77"/>
        <v>2.5152838427947604</v>
      </c>
      <c r="AH56" s="86">
        <f>INDEX('UmfrageWerte berechnung'!$A:$Z, MATCH(AD$3, 'UmfrageWerte berechnung'!$A:$A, 0), MATCH($K56, 'UmfrageWerte berechnung'!$1:$1, 0))</f>
        <v>1</v>
      </c>
      <c r="AI56" s="84">
        <f t="shared" si="78"/>
        <v>3</v>
      </c>
      <c r="AJ56" s="84">
        <f t="shared" si="79"/>
        <v>3</v>
      </c>
      <c r="AK56" s="84">
        <f t="shared" si="80"/>
        <v>0.83842794759825345</v>
      </c>
      <c r="AL56" s="66"/>
      <c r="AN56" s="4"/>
      <c r="AO56" s="121">
        <f>Metasploit!$P46</f>
        <v>3</v>
      </c>
      <c r="AP56" s="93">
        <f t="shared" si="81"/>
        <v>1.76123595505618</v>
      </c>
      <c r="AQ56" s="86">
        <f>INDEX('UmfrageWerte berechnung'!$A:$Z, MATCH(AM$3, 'UmfrageWerte berechnung'!$A:$A, 0), MATCH($K56, 'UmfrageWerte berechnung'!$1:$1, 0))</f>
        <v>0.6875</v>
      </c>
      <c r="AR56" s="84">
        <f t="shared" si="82"/>
        <v>1.41796875</v>
      </c>
      <c r="AS56" s="84">
        <f t="shared" si="83"/>
        <v>2.0625</v>
      </c>
      <c r="AT56" s="84">
        <f t="shared" si="84"/>
        <v>0.5870786516853933</v>
      </c>
    </row>
    <row r="57" spans="1:46">
      <c r="B57" s="12"/>
      <c r="C57" s="121">
        <f>Metasploit!$P47</f>
        <v>0</v>
      </c>
      <c r="D57" s="93">
        <f t="shared" si="5"/>
        <v>0</v>
      </c>
      <c r="E57" s="86">
        <f>INDEX('UmfrageWerte berechnung'!$A:$Z, MATCH(A$3, 'UmfrageWerte berechnung'!$A:$A, 0), MATCH($K57, 'UmfrageWerte berechnung'!$1:$1, 0))</f>
        <v>1</v>
      </c>
      <c r="F57" s="84">
        <f t="shared" si="6"/>
        <v>0</v>
      </c>
      <c r="G57" s="84">
        <f t="shared" si="7"/>
        <v>0</v>
      </c>
      <c r="H57" s="84">
        <f t="shared" si="68"/>
        <v>0.83014746040415077</v>
      </c>
      <c r="I57" s="93"/>
      <c r="K57" s="93" t="s">
        <v>238</v>
      </c>
      <c r="L57"/>
      <c r="M57" s="12"/>
      <c r="N57" s="121">
        <f>Metasploit!$P47</f>
        <v>0</v>
      </c>
      <c r="O57" s="93">
        <f t="shared" si="69"/>
        <v>0</v>
      </c>
      <c r="P57" s="86">
        <f>INDEX('UmfrageWerte berechnung'!$A:$Z, MATCH(L$3, 'UmfrageWerte berechnung'!$A:$A, 0), MATCH($K57, 'UmfrageWerte berechnung'!$1:$1, 0))</f>
        <v>1.0625</v>
      </c>
      <c r="Q57" s="84">
        <f t="shared" si="70"/>
        <v>0</v>
      </c>
      <c r="R57" s="84">
        <f t="shared" si="71"/>
        <v>0</v>
      </c>
      <c r="S57" s="84">
        <f t="shared" si="72"/>
        <v>0.93827160493827166</v>
      </c>
      <c r="V57" s="12"/>
      <c r="W57" s="121">
        <f>Metasploit!$P47</f>
        <v>0</v>
      </c>
      <c r="X57" s="93">
        <f t="shared" si="73"/>
        <v>0</v>
      </c>
      <c r="Y57" s="86">
        <f>INDEX('UmfrageWerte berechnung'!$A:$Z, MATCH(U$3, 'UmfrageWerte berechnung'!$A:$A, 0), MATCH($K57, 'UmfrageWerte berechnung'!$1:$1, 0))</f>
        <v>0.91666666666666663</v>
      </c>
      <c r="Z57" s="84">
        <f t="shared" si="74"/>
        <v>0</v>
      </c>
      <c r="AA57" s="84">
        <f t="shared" si="75"/>
        <v>0</v>
      </c>
      <c r="AB57" s="84">
        <f t="shared" si="76"/>
        <v>0.79017013232514233</v>
      </c>
      <c r="AE57" s="12"/>
      <c r="AF57" s="121">
        <f>Metasploit!$P47</f>
        <v>0</v>
      </c>
      <c r="AG57" s="93">
        <f t="shared" si="77"/>
        <v>0</v>
      </c>
      <c r="AH57" s="86">
        <f>INDEX('UmfrageWerte berechnung'!$A:$Z, MATCH(AD$3, 'UmfrageWerte berechnung'!$A:$A, 0), MATCH($K57, 'UmfrageWerte berechnung'!$1:$1, 0))</f>
        <v>1</v>
      </c>
      <c r="AI57" s="84">
        <f t="shared" si="78"/>
        <v>0</v>
      </c>
      <c r="AJ57" s="84">
        <f t="shared" si="79"/>
        <v>0</v>
      </c>
      <c r="AK57" s="84">
        <f t="shared" si="80"/>
        <v>0.83842794759825345</v>
      </c>
      <c r="AL57" s="66"/>
      <c r="AN57" s="12"/>
      <c r="AO57" s="121">
        <f>Metasploit!$P47</f>
        <v>0</v>
      </c>
      <c r="AP57" s="93">
        <f t="shared" si="81"/>
        <v>0</v>
      </c>
      <c r="AQ57" s="86">
        <f>INDEX('UmfrageWerte berechnung'!$A:$Z, MATCH(AM$3, 'UmfrageWerte berechnung'!$A:$A, 0), MATCH($K57, 'UmfrageWerte berechnung'!$1:$1, 0))</f>
        <v>0.6875</v>
      </c>
      <c r="AR57" s="84">
        <f t="shared" si="82"/>
        <v>0</v>
      </c>
      <c r="AS57" s="84">
        <f t="shared" si="83"/>
        <v>0</v>
      </c>
      <c r="AT57" s="84">
        <f t="shared" si="84"/>
        <v>0.5870786516853933</v>
      </c>
    </row>
    <row r="58" spans="1:46">
      <c r="B58" s="12"/>
      <c r="C58" s="121">
        <f>Metasploit!$P48</f>
        <v>0</v>
      </c>
      <c r="D58" s="93">
        <f t="shared" si="5"/>
        <v>0</v>
      </c>
      <c r="E58" s="86">
        <f>INDEX('UmfrageWerte berechnung'!$A:$Z, MATCH(A$3, 'UmfrageWerte berechnung'!$A:$A, 0), MATCH($K58, 'UmfrageWerte berechnung'!$1:$1, 0))</f>
        <v>1</v>
      </c>
      <c r="F58" s="84">
        <f t="shared" si="6"/>
        <v>0</v>
      </c>
      <c r="G58" s="84">
        <f t="shared" si="7"/>
        <v>0</v>
      </c>
      <c r="H58" s="84">
        <f t="shared" si="68"/>
        <v>0.83014746040415077</v>
      </c>
      <c r="I58" s="93"/>
      <c r="K58" s="93" t="s">
        <v>238</v>
      </c>
      <c r="L58"/>
      <c r="M58" s="12"/>
      <c r="N58" s="121">
        <f>Metasploit!$P48</f>
        <v>0</v>
      </c>
      <c r="O58" s="93">
        <f t="shared" si="69"/>
        <v>0</v>
      </c>
      <c r="P58" s="86">
        <f>INDEX('UmfrageWerte berechnung'!$A:$Z, MATCH(L$3, 'UmfrageWerte berechnung'!$A:$A, 0), MATCH($K58, 'UmfrageWerte berechnung'!$1:$1, 0))</f>
        <v>1.0625</v>
      </c>
      <c r="Q58" s="84">
        <f t="shared" si="70"/>
        <v>0</v>
      </c>
      <c r="R58" s="84">
        <f t="shared" si="71"/>
        <v>0</v>
      </c>
      <c r="S58" s="84">
        <f t="shared" si="72"/>
        <v>0.93827160493827166</v>
      </c>
      <c r="V58" s="12"/>
      <c r="W58" s="121">
        <f>Metasploit!$P48</f>
        <v>0</v>
      </c>
      <c r="X58" s="93">
        <f t="shared" si="73"/>
        <v>0</v>
      </c>
      <c r="Y58" s="86">
        <f>INDEX('UmfrageWerte berechnung'!$A:$Z, MATCH(U$3, 'UmfrageWerte berechnung'!$A:$A, 0), MATCH($K58, 'UmfrageWerte berechnung'!$1:$1, 0))</f>
        <v>0.91666666666666663</v>
      </c>
      <c r="Z58" s="84">
        <f t="shared" si="74"/>
        <v>0</v>
      </c>
      <c r="AA58" s="84">
        <f t="shared" si="75"/>
        <v>0</v>
      </c>
      <c r="AB58" s="84">
        <f t="shared" si="76"/>
        <v>0.79017013232514233</v>
      </c>
      <c r="AE58" s="12"/>
      <c r="AF58" s="121">
        <f>Metasploit!$P48</f>
        <v>0</v>
      </c>
      <c r="AG58" s="93">
        <f t="shared" si="77"/>
        <v>0</v>
      </c>
      <c r="AH58" s="86">
        <f>INDEX('UmfrageWerte berechnung'!$A:$Z, MATCH(AD$3, 'UmfrageWerte berechnung'!$A:$A, 0), MATCH($K58, 'UmfrageWerte berechnung'!$1:$1, 0))</f>
        <v>1</v>
      </c>
      <c r="AI58" s="84">
        <f t="shared" si="78"/>
        <v>0</v>
      </c>
      <c r="AJ58" s="84">
        <f t="shared" si="79"/>
        <v>0</v>
      </c>
      <c r="AK58" s="84">
        <f t="shared" si="80"/>
        <v>0.83842794759825345</v>
      </c>
      <c r="AL58" s="66"/>
      <c r="AN58" s="12"/>
      <c r="AO58" s="121">
        <f>Metasploit!$P48</f>
        <v>0</v>
      </c>
      <c r="AP58" s="93">
        <f t="shared" si="81"/>
        <v>0</v>
      </c>
      <c r="AQ58" s="86">
        <f>INDEX('UmfrageWerte berechnung'!$A:$Z, MATCH(AM$3, 'UmfrageWerte berechnung'!$A:$A, 0), MATCH($K58, 'UmfrageWerte berechnung'!$1:$1, 0))</f>
        <v>0.6875</v>
      </c>
      <c r="AR58" s="84">
        <f t="shared" si="82"/>
        <v>0</v>
      </c>
      <c r="AS58" s="84">
        <f t="shared" si="83"/>
        <v>0</v>
      </c>
      <c r="AT58" s="84">
        <f t="shared" si="84"/>
        <v>0.5870786516853933</v>
      </c>
    </row>
    <row r="59" spans="1:46">
      <c r="B59" s="12"/>
      <c r="C59" s="121">
        <f>Metasploit!$P49</f>
        <v>3</v>
      </c>
      <c r="D59" s="93">
        <f t="shared" si="5"/>
        <v>2.4904423812124525</v>
      </c>
      <c r="E59" s="86">
        <f>INDEX('UmfrageWerte berechnung'!$A:$Z, MATCH(A$3, 'UmfrageWerte berechnung'!$A:$A, 0), MATCH($K59, 'UmfrageWerte berechnung'!$1:$1, 0))</f>
        <v>1</v>
      </c>
      <c r="F59" s="84">
        <f t="shared" si="6"/>
        <v>3</v>
      </c>
      <c r="G59" s="84">
        <f t="shared" si="7"/>
        <v>3</v>
      </c>
      <c r="H59" s="84">
        <f t="shared" si="68"/>
        <v>0.83014746040415077</v>
      </c>
      <c r="I59" s="93"/>
      <c r="K59" s="93" t="s">
        <v>238</v>
      </c>
      <c r="L59"/>
      <c r="M59" s="12"/>
      <c r="N59" s="121">
        <f>Metasploit!$P49</f>
        <v>3</v>
      </c>
      <c r="O59" s="93">
        <f t="shared" si="69"/>
        <v>2.8148148148148149</v>
      </c>
      <c r="P59" s="86">
        <f>INDEX('UmfrageWerte berechnung'!$A:$Z, MATCH(L$3, 'UmfrageWerte berechnung'!$A:$A, 0), MATCH($K59, 'UmfrageWerte berechnung'!$1:$1, 0))</f>
        <v>1.0625</v>
      </c>
      <c r="Q59" s="84">
        <f t="shared" si="70"/>
        <v>3.38671875</v>
      </c>
      <c r="R59" s="84">
        <f t="shared" si="71"/>
        <v>3.1875</v>
      </c>
      <c r="S59" s="84">
        <f t="shared" si="72"/>
        <v>0.93827160493827166</v>
      </c>
      <c r="V59" s="12"/>
      <c r="W59" s="121">
        <f>Metasploit!$P49</f>
        <v>3</v>
      </c>
      <c r="X59" s="93">
        <f t="shared" si="73"/>
        <v>2.3705103969754271</v>
      </c>
      <c r="Y59" s="86">
        <f>INDEX('UmfrageWerte berechnung'!$A:$Z, MATCH(U$3, 'UmfrageWerte berechnung'!$A:$A, 0), MATCH($K59, 'UmfrageWerte berechnung'!$1:$1, 0))</f>
        <v>0.91666666666666663</v>
      </c>
      <c r="Z59" s="84">
        <f t="shared" si="74"/>
        <v>2.520833333333333</v>
      </c>
      <c r="AA59" s="84">
        <f t="shared" si="75"/>
        <v>2.75</v>
      </c>
      <c r="AB59" s="84">
        <f t="shared" si="76"/>
        <v>0.79017013232514233</v>
      </c>
      <c r="AE59" s="12"/>
      <c r="AF59" s="121">
        <f>Metasploit!$P49</f>
        <v>3</v>
      </c>
      <c r="AG59" s="93">
        <f t="shared" si="77"/>
        <v>2.5152838427947604</v>
      </c>
      <c r="AH59" s="86">
        <f>INDEX('UmfrageWerte berechnung'!$A:$Z, MATCH(AD$3, 'UmfrageWerte berechnung'!$A:$A, 0), MATCH($K59, 'UmfrageWerte berechnung'!$1:$1, 0))</f>
        <v>1</v>
      </c>
      <c r="AI59" s="84">
        <f t="shared" si="78"/>
        <v>3</v>
      </c>
      <c r="AJ59" s="84">
        <f t="shared" si="79"/>
        <v>3</v>
      </c>
      <c r="AK59" s="84">
        <f t="shared" si="80"/>
        <v>0.83842794759825345</v>
      </c>
      <c r="AL59" s="66"/>
      <c r="AN59" s="12"/>
      <c r="AO59" s="121">
        <f>Metasploit!$P49</f>
        <v>3</v>
      </c>
      <c r="AP59" s="93">
        <f t="shared" si="81"/>
        <v>1.76123595505618</v>
      </c>
      <c r="AQ59" s="86">
        <f>INDEX('UmfrageWerte berechnung'!$A:$Z, MATCH(AM$3, 'UmfrageWerte berechnung'!$A:$A, 0), MATCH($K59, 'UmfrageWerte berechnung'!$1:$1, 0))</f>
        <v>0.6875</v>
      </c>
      <c r="AR59" s="84">
        <f t="shared" si="82"/>
        <v>1.41796875</v>
      </c>
      <c r="AS59" s="84">
        <f t="shared" si="83"/>
        <v>2.0625</v>
      </c>
      <c r="AT59" s="84">
        <f t="shared" si="84"/>
        <v>0.5870786516853933</v>
      </c>
    </row>
    <row r="60" spans="1:46">
      <c r="B60" s="6"/>
      <c r="C60" s="121">
        <f>Metasploit!$P50</f>
        <v>3</v>
      </c>
      <c r="D60" s="93">
        <f t="shared" si="5"/>
        <v>3.2375750955761879</v>
      </c>
      <c r="E60" s="86">
        <f>INDEX('UmfrageWerte berechnung'!$A:$Z, MATCH(A$3, 'UmfrageWerte berechnung'!$A:$A, 0), MATCH($K60, 'UmfrageWerte berechnung'!$1:$1, 0))</f>
        <v>1.3</v>
      </c>
      <c r="F60" s="84">
        <f t="shared" si="6"/>
        <v>5.07</v>
      </c>
      <c r="G60" s="84">
        <f t="shared" si="7"/>
        <v>3.9000000000000004</v>
      </c>
      <c r="H60" s="84">
        <f t="shared" si="68"/>
        <v>1.079191698525396</v>
      </c>
      <c r="I60" s="93"/>
      <c r="K60" s="93" t="s">
        <v>239</v>
      </c>
      <c r="L60"/>
      <c r="M60" s="6"/>
      <c r="N60" s="121">
        <f>Metasploit!$P50</f>
        <v>3</v>
      </c>
      <c r="O60" s="93">
        <f t="shared" si="69"/>
        <v>3.1459694989106755</v>
      </c>
      <c r="P60" s="86">
        <f>INDEX('UmfrageWerte berechnung'!$A:$Z, MATCH(L$3, 'UmfrageWerte berechnung'!$A:$A, 0), MATCH($K60, 'UmfrageWerte berechnung'!$1:$1, 0))</f>
        <v>1.1875</v>
      </c>
      <c r="Q60" s="84">
        <f t="shared" si="70"/>
        <v>4.23046875</v>
      </c>
      <c r="R60" s="84">
        <f t="shared" si="71"/>
        <v>3.5625</v>
      </c>
      <c r="S60" s="84">
        <f t="shared" si="72"/>
        <v>1.0486564996368919</v>
      </c>
      <c r="V60" s="6"/>
      <c r="W60" s="121">
        <f>Metasploit!$P50</f>
        <v>3</v>
      </c>
      <c r="X60" s="93">
        <f t="shared" si="73"/>
        <v>3.4480151228733482</v>
      </c>
      <c r="Y60" s="86">
        <f>INDEX('UmfrageWerte berechnung'!$A:$Z, MATCH(U$3, 'UmfrageWerte berechnung'!$A:$A, 0), MATCH($K60, 'UmfrageWerte berechnung'!$1:$1, 0))</f>
        <v>1.3333333333333333</v>
      </c>
      <c r="Z60" s="84">
        <f t="shared" si="74"/>
        <v>5.333333333333333</v>
      </c>
      <c r="AA60" s="84">
        <f t="shared" si="75"/>
        <v>4</v>
      </c>
      <c r="AB60" s="84">
        <f t="shared" si="76"/>
        <v>1.1493383742911161</v>
      </c>
      <c r="AE60" s="6"/>
      <c r="AF60" s="121">
        <f>Metasploit!$P50</f>
        <v>3</v>
      </c>
      <c r="AG60" s="93">
        <f t="shared" si="77"/>
        <v>3.4585152838427957</v>
      </c>
      <c r="AH60" s="86">
        <f>INDEX('UmfrageWerte berechnung'!$A:$Z, MATCH(AD$3, 'UmfrageWerte berechnung'!$A:$A, 0), MATCH($K60, 'UmfrageWerte berechnung'!$1:$1, 0))</f>
        <v>1.375</v>
      </c>
      <c r="AI60" s="84">
        <f t="shared" si="78"/>
        <v>5.671875</v>
      </c>
      <c r="AJ60" s="84">
        <f t="shared" si="79"/>
        <v>4.125</v>
      </c>
      <c r="AK60" s="84">
        <f t="shared" si="80"/>
        <v>1.1528384279475985</v>
      </c>
      <c r="AL60" s="66"/>
      <c r="AN60" s="6"/>
      <c r="AO60" s="121">
        <f>Metasploit!$P50</f>
        <v>3</v>
      </c>
      <c r="AP60" s="93">
        <f t="shared" si="81"/>
        <v>3.0421348314606744</v>
      </c>
      <c r="AQ60" s="86">
        <f>INDEX('UmfrageWerte berechnung'!$A:$Z, MATCH(AM$3, 'UmfrageWerte berechnung'!$A:$A, 0), MATCH($K60, 'UmfrageWerte berechnung'!$1:$1, 0))</f>
        <v>1.1875</v>
      </c>
      <c r="AR60" s="84">
        <f t="shared" si="82"/>
        <v>4.23046875</v>
      </c>
      <c r="AS60" s="84">
        <f t="shared" si="83"/>
        <v>3.5625</v>
      </c>
      <c r="AT60" s="84">
        <f t="shared" si="84"/>
        <v>1.0140449438202248</v>
      </c>
    </row>
    <row r="61" spans="1:46">
      <c r="A61" t="s">
        <v>477</v>
      </c>
      <c r="C61" s="121">
        <f>Metasploit!$P51</f>
        <v>0</v>
      </c>
      <c r="D61" s="93">
        <f>H61*C61</f>
        <v>0</v>
      </c>
      <c r="E61" s="86"/>
      <c r="F61" s="84">
        <f t="shared" si="6"/>
        <v>0</v>
      </c>
      <c r="G61" s="84">
        <f t="shared" si="7"/>
        <v>0</v>
      </c>
      <c r="H61" s="84">
        <f t="shared" si="68"/>
        <v>0</v>
      </c>
      <c r="I61" s="93"/>
      <c r="K61" s="93">
        <v>0</v>
      </c>
      <c r="L61" t="s">
        <v>477</v>
      </c>
      <c r="N61" s="121">
        <f>Metasploit!$P51</f>
        <v>0</v>
      </c>
      <c r="O61" s="93">
        <f>S61*N61</f>
        <v>0</v>
      </c>
      <c r="P61" s="86"/>
      <c r="Q61" s="84">
        <f t="shared" si="70"/>
        <v>0</v>
      </c>
      <c r="R61" s="84">
        <f t="shared" si="71"/>
        <v>0</v>
      </c>
      <c r="S61" s="84">
        <f t="shared" si="72"/>
        <v>0</v>
      </c>
      <c r="U61" t="s">
        <v>477</v>
      </c>
      <c r="W61" s="121">
        <f>Metasploit!$P51</f>
        <v>0</v>
      </c>
      <c r="X61" s="93">
        <f>AB61*W61</f>
        <v>0</v>
      </c>
      <c r="Y61" s="86"/>
      <c r="Z61" s="84">
        <f t="shared" si="74"/>
        <v>0</v>
      </c>
      <c r="AA61" s="84">
        <f t="shared" si="75"/>
        <v>0</v>
      </c>
      <c r="AB61" s="84">
        <f t="shared" si="76"/>
        <v>0</v>
      </c>
      <c r="AD61" t="s">
        <v>477</v>
      </c>
      <c r="AF61" s="121">
        <f>Metasploit!$P51</f>
        <v>0</v>
      </c>
      <c r="AG61" s="93">
        <f>AK61*AF61</f>
        <v>0</v>
      </c>
      <c r="AH61" s="86"/>
      <c r="AI61" s="84">
        <f t="shared" si="78"/>
        <v>0</v>
      </c>
      <c r="AJ61" s="84">
        <f t="shared" si="79"/>
        <v>0</v>
      </c>
      <c r="AK61" s="84">
        <f t="shared" si="80"/>
        <v>0</v>
      </c>
      <c r="AL61" s="66"/>
      <c r="AM61" t="s">
        <v>477</v>
      </c>
      <c r="AO61" s="121">
        <f>Metasploit!$P51</f>
        <v>0</v>
      </c>
      <c r="AP61" s="93">
        <f>AT61*AO61</f>
        <v>0</v>
      </c>
      <c r="AQ61" s="86"/>
      <c r="AR61" s="84">
        <f t="shared" si="82"/>
        <v>0</v>
      </c>
      <c r="AS61" s="84">
        <f t="shared" si="83"/>
        <v>0</v>
      </c>
      <c r="AT61" s="84">
        <f t="shared" si="84"/>
        <v>0</v>
      </c>
    </row>
    <row r="62" spans="1:46">
      <c r="B62" s="21"/>
      <c r="C62" s="121">
        <f>Metasploit!$P52</f>
        <v>1</v>
      </c>
      <c r="D62" s="93">
        <f t="shared" si="5"/>
        <v>1.0376843255051884</v>
      </c>
      <c r="E62" s="86">
        <f>INDEX('UmfrageWerte berechnung'!$A:$Z, MATCH(A$3, 'UmfrageWerte berechnung'!$A:$A, 0), MATCH($K62, 'UmfrageWerte berechnung'!$1:$1, 0))</f>
        <v>1.25</v>
      </c>
      <c r="F62" s="84">
        <f t="shared" si="6"/>
        <v>1.5625</v>
      </c>
      <c r="G62" s="84">
        <f t="shared" si="7"/>
        <v>1.25</v>
      </c>
      <c r="H62" s="84">
        <f t="shared" si="68"/>
        <v>1.0376843255051884</v>
      </c>
      <c r="I62" s="93"/>
      <c r="K62" s="93" t="s">
        <v>371</v>
      </c>
      <c r="L62"/>
      <c r="M62" s="21"/>
      <c r="N62" s="121">
        <f>Metasploit!$P52</f>
        <v>1</v>
      </c>
      <c r="O62" s="93">
        <f t="shared" ref="O62:O70" si="85">S62*N62</f>
        <v>0.93827160493827166</v>
      </c>
      <c r="P62" s="86">
        <f>INDEX('UmfrageWerte berechnung'!$A:$Z, MATCH(L$3, 'UmfrageWerte berechnung'!$A:$A, 0), MATCH($K62, 'UmfrageWerte berechnung'!$1:$1, 0))</f>
        <v>1.0625</v>
      </c>
      <c r="Q62" s="84">
        <f t="shared" si="70"/>
        <v>1.12890625</v>
      </c>
      <c r="R62" s="84">
        <f t="shared" si="71"/>
        <v>1.0625</v>
      </c>
      <c r="S62" s="84">
        <f t="shared" si="72"/>
        <v>0.93827160493827166</v>
      </c>
      <c r="V62" s="21"/>
      <c r="W62" s="121">
        <f>Metasploit!$P52</f>
        <v>1</v>
      </c>
      <c r="X62" s="93">
        <f t="shared" ref="X62:X70" si="86">AB62*W62</f>
        <v>1.0056710775047266</v>
      </c>
      <c r="Y62" s="86">
        <f>INDEX('UmfrageWerte berechnung'!$A:$Z, MATCH(U$3, 'UmfrageWerte berechnung'!$A:$A, 0), MATCH($K62, 'UmfrageWerte berechnung'!$1:$1, 0))</f>
        <v>1.1666666666666667</v>
      </c>
      <c r="Z62" s="84">
        <f t="shared" si="74"/>
        <v>1.3611111111111114</v>
      </c>
      <c r="AA62" s="84">
        <f t="shared" si="75"/>
        <v>1.1666666666666667</v>
      </c>
      <c r="AB62" s="84">
        <f t="shared" si="76"/>
        <v>1.0056710775047266</v>
      </c>
      <c r="AE62" s="21"/>
      <c r="AF62" s="121">
        <f>Metasploit!$P52</f>
        <v>1</v>
      </c>
      <c r="AG62" s="93">
        <f t="shared" ref="AG62:AG70" si="87">AK62*AF62</f>
        <v>0.94323144104803514</v>
      </c>
      <c r="AH62" s="86">
        <f>INDEX('UmfrageWerte berechnung'!$A:$Z, MATCH(AD$3, 'UmfrageWerte berechnung'!$A:$A, 0), MATCH($K62, 'UmfrageWerte berechnung'!$1:$1, 0))</f>
        <v>1.125</v>
      </c>
      <c r="AI62" s="84">
        <f t="shared" si="78"/>
        <v>1.265625</v>
      </c>
      <c r="AJ62" s="84">
        <f t="shared" si="79"/>
        <v>1.125</v>
      </c>
      <c r="AK62" s="84">
        <f t="shared" si="80"/>
        <v>0.94323144104803514</v>
      </c>
      <c r="AL62" s="66"/>
      <c r="AN62" s="21"/>
      <c r="AO62" s="121">
        <f>Metasploit!$P52</f>
        <v>1</v>
      </c>
      <c r="AP62" s="93">
        <f t="shared" ref="AP62:AP70" si="88">AT62*AO62</f>
        <v>1.0140449438202248</v>
      </c>
      <c r="AQ62" s="86">
        <f>INDEX('UmfrageWerte berechnung'!$A:$Z, MATCH(AM$3, 'UmfrageWerte berechnung'!$A:$A, 0), MATCH($K62, 'UmfrageWerte berechnung'!$1:$1, 0))</f>
        <v>1.1875</v>
      </c>
      <c r="AR62" s="84">
        <f t="shared" si="82"/>
        <v>1.41015625</v>
      </c>
      <c r="AS62" s="84">
        <f t="shared" si="83"/>
        <v>1.1875</v>
      </c>
      <c r="AT62" s="84">
        <f t="shared" si="84"/>
        <v>1.0140449438202248</v>
      </c>
    </row>
    <row r="63" spans="1:46">
      <c r="B63" s="21"/>
      <c r="C63" s="121">
        <f>Metasploit!$P53</f>
        <v>1</v>
      </c>
      <c r="D63" s="93">
        <f t="shared" si="5"/>
        <v>1.0376843255051884</v>
      </c>
      <c r="E63" s="86">
        <f>INDEX('UmfrageWerte berechnung'!$A:$Z, MATCH(A$3, 'UmfrageWerte berechnung'!$A:$A, 0), MATCH($K63, 'UmfrageWerte berechnung'!$1:$1, 0))</f>
        <v>1.25</v>
      </c>
      <c r="F63" s="84">
        <f t="shared" si="6"/>
        <v>1.5625</v>
      </c>
      <c r="G63" s="84">
        <f t="shared" si="7"/>
        <v>1.25</v>
      </c>
      <c r="H63" s="84">
        <f t="shared" si="68"/>
        <v>1.0376843255051884</v>
      </c>
      <c r="I63" s="93"/>
      <c r="K63" s="93" t="s">
        <v>371</v>
      </c>
      <c r="L63"/>
      <c r="M63" s="21"/>
      <c r="N63" s="121">
        <f>Metasploit!$P53</f>
        <v>1</v>
      </c>
      <c r="O63" s="93">
        <f t="shared" si="85"/>
        <v>0.93827160493827166</v>
      </c>
      <c r="P63" s="86">
        <f>INDEX('UmfrageWerte berechnung'!$A:$Z, MATCH(L$3, 'UmfrageWerte berechnung'!$A:$A, 0), MATCH($K63, 'UmfrageWerte berechnung'!$1:$1, 0))</f>
        <v>1.0625</v>
      </c>
      <c r="Q63" s="84">
        <f t="shared" si="70"/>
        <v>1.12890625</v>
      </c>
      <c r="R63" s="84">
        <f t="shared" si="71"/>
        <v>1.0625</v>
      </c>
      <c r="S63" s="84">
        <f t="shared" si="72"/>
        <v>0.93827160493827166</v>
      </c>
      <c r="V63" s="21"/>
      <c r="W63" s="121">
        <f>Metasploit!$P53</f>
        <v>1</v>
      </c>
      <c r="X63" s="93">
        <f t="shared" si="86"/>
        <v>1.0056710775047266</v>
      </c>
      <c r="Y63" s="86">
        <f>INDEX('UmfrageWerte berechnung'!$A:$Z, MATCH(U$3, 'UmfrageWerte berechnung'!$A:$A, 0), MATCH($K63, 'UmfrageWerte berechnung'!$1:$1, 0))</f>
        <v>1.1666666666666667</v>
      </c>
      <c r="Z63" s="84">
        <f t="shared" si="74"/>
        <v>1.3611111111111114</v>
      </c>
      <c r="AA63" s="84">
        <f t="shared" si="75"/>
        <v>1.1666666666666667</v>
      </c>
      <c r="AB63" s="84">
        <f t="shared" si="76"/>
        <v>1.0056710775047266</v>
      </c>
      <c r="AE63" s="21"/>
      <c r="AF63" s="121">
        <f>Metasploit!$P53</f>
        <v>1</v>
      </c>
      <c r="AG63" s="93">
        <f t="shared" si="87"/>
        <v>0.94323144104803514</v>
      </c>
      <c r="AH63" s="86">
        <f>INDEX('UmfrageWerte berechnung'!$A:$Z, MATCH(AD$3, 'UmfrageWerte berechnung'!$A:$A, 0), MATCH($K63, 'UmfrageWerte berechnung'!$1:$1, 0))</f>
        <v>1.125</v>
      </c>
      <c r="AI63" s="84">
        <f t="shared" si="78"/>
        <v>1.265625</v>
      </c>
      <c r="AJ63" s="84">
        <f t="shared" si="79"/>
        <v>1.125</v>
      </c>
      <c r="AK63" s="84">
        <f t="shared" si="80"/>
        <v>0.94323144104803514</v>
      </c>
      <c r="AL63" s="66"/>
      <c r="AN63" s="21"/>
      <c r="AO63" s="121">
        <f>Metasploit!$P53</f>
        <v>1</v>
      </c>
      <c r="AP63" s="93">
        <f t="shared" si="88"/>
        <v>1.0140449438202248</v>
      </c>
      <c r="AQ63" s="86">
        <f>INDEX('UmfrageWerte berechnung'!$A:$Z, MATCH(AM$3, 'UmfrageWerte berechnung'!$A:$A, 0), MATCH($K63, 'UmfrageWerte berechnung'!$1:$1, 0))</f>
        <v>1.1875</v>
      </c>
      <c r="AR63" s="84">
        <f t="shared" si="82"/>
        <v>1.41015625</v>
      </c>
      <c r="AS63" s="84">
        <f t="shared" si="83"/>
        <v>1.1875</v>
      </c>
      <c r="AT63" s="84">
        <f t="shared" si="84"/>
        <v>1.0140449438202248</v>
      </c>
    </row>
    <row r="64" spans="1:46">
      <c r="B64" s="21"/>
      <c r="C64" s="121">
        <f>Metasploit!$P54</f>
        <v>1</v>
      </c>
      <c r="D64" s="93">
        <f t="shared" si="5"/>
        <v>1.0376843255051884</v>
      </c>
      <c r="E64" s="86">
        <f>INDEX('UmfrageWerte berechnung'!$A:$Z, MATCH(A$3, 'UmfrageWerte berechnung'!$A:$A, 0), MATCH($K64, 'UmfrageWerte berechnung'!$1:$1, 0))</f>
        <v>1.25</v>
      </c>
      <c r="F64" s="84">
        <f t="shared" si="6"/>
        <v>1.5625</v>
      </c>
      <c r="G64" s="84">
        <f t="shared" si="7"/>
        <v>1.25</v>
      </c>
      <c r="H64" s="84">
        <f t="shared" si="68"/>
        <v>1.0376843255051884</v>
      </c>
      <c r="I64" s="93"/>
      <c r="K64" s="93" t="s">
        <v>371</v>
      </c>
      <c r="L64"/>
      <c r="M64" s="21"/>
      <c r="N64" s="121">
        <f>Metasploit!$P54</f>
        <v>1</v>
      </c>
      <c r="O64" s="93">
        <f t="shared" si="85"/>
        <v>0.93827160493827166</v>
      </c>
      <c r="P64" s="86">
        <f>INDEX('UmfrageWerte berechnung'!$A:$Z, MATCH(L$3, 'UmfrageWerte berechnung'!$A:$A, 0), MATCH($K64, 'UmfrageWerte berechnung'!$1:$1, 0))</f>
        <v>1.0625</v>
      </c>
      <c r="Q64" s="84">
        <f t="shared" si="70"/>
        <v>1.12890625</v>
      </c>
      <c r="R64" s="84">
        <f t="shared" si="71"/>
        <v>1.0625</v>
      </c>
      <c r="S64" s="84">
        <f t="shared" si="72"/>
        <v>0.93827160493827166</v>
      </c>
      <c r="V64" s="21"/>
      <c r="W64" s="121">
        <f>Metasploit!$P54</f>
        <v>1</v>
      </c>
      <c r="X64" s="93">
        <f t="shared" si="86"/>
        <v>1.0056710775047266</v>
      </c>
      <c r="Y64" s="86">
        <f>INDEX('UmfrageWerte berechnung'!$A:$Z, MATCH(U$3, 'UmfrageWerte berechnung'!$A:$A, 0), MATCH($K64, 'UmfrageWerte berechnung'!$1:$1, 0))</f>
        <v>1.1666666666666667</v>
      </c>
      <c r="Z64" s="84">
        <f t="shared" si="74"/>
        <v>1.3611111111111114</v>
      </c>
      <c r="AA64" s="84">
        <f t="shared" si="75"/>
        <v>1.1666666666666667</v>
      </c>
      <c r="AB64" s="84">
        <f t="shared" si="76"/>
        <v>1.0056710775047266</v>
      </c>
      <c r="AE64" s="21"/>
      <c r="AF64" s="121">
        <f>Metasploit!$P54</f>
        <v>1</v>
      </c>
      <c r="AG64" s="93">
        <f t="shared" si="87"/>
        <v>0.94323144104803514</v>
      </c>
      <c r="AH64" s="86">
        <f>INDEX('UmfrageWerte berechnung'!$A:$Z, MATCH(AD$3, 'UmfrageWerte berechnung'!$A:$A, 0), MATCH($K64, 'UmfrageWerte berechnung'!$1:$1, 0))</f>
        <v>1.125</v>
      </c>
      <c r="AI64" s="84">
        <f t="shared" si="78"/>
        <v>1.265625</v>
      </c>
      <c r="AJ64" s="84">
        <f t="shared" si="79"/>
        <v>1.125</v>
      </c>
      <c r="AK64" s="84">
        <f t="shared" si="80"/>
        <v>0.94323144104803514</v>
      </c>
      <c r="AL64" s="66"/>
      <c r="AN64" s="21"/>
      <c r="AO64" s="121">
        <f>Metasploit!$P54</f>
        <v>1</v>
      </c>
      <c r="AP64" s="93">
        <f t="shared" si="88"/>
        <v>1.0140449438202248</v>
      </c>
      <c r="AQ64" s="86">
        <f>INDEX('UmfrageWerte berechnung'!$A:$Z, MATCH(AM$3, 'UmfrageWerte berechnung'!$A:$A, 0), MATCH($K64, 'UmfrageWerte berechnung'!$1:$1, 0))</f>
        <v>1.1875</v>
      </c>
      <c r="AR64" s="84">
        <f t="shared" si="82"/>
        <v>1.41015625</v>
      </c>
      <c r="AS64" s="84">
        <f t="shared" si="83"/>
        <v>1.1875</v>
      </c>
      <c r="AT64" s="84">
        <f t="shared" si="84"/>
        <v>1.0140449438202248</v>
      </c>
    </row>
    <row r="65" spans="1:46">
      <c r="B65" s="21"/>
      <c r="C65" s="121">
        <f>Metasploit!$P55</f>
        <v>1</v>
      </c>
      <c r="D65" s="93">
        <f t="shared" si="5"/>
        <v>1.0376843255051884</v>
      </c>
      <c r="E65" s="86">
        <f>INDEX('UmfrageWerte berechnung'!$A:$Z, MATCH(A$3, 'UmfrageWerte berechnung'!$A:$A, 0), MATCH($K65, 'UmfrageWerte berechnung'!$1:$1, 0))</f>
        <v>1.25</v>
      </c>
      <c r="F65" s="84">
        <f t="shared" si="6"/>
        <v>1.5625</v>
      </c>
      <c r="G65" s="84">
        <f t="shared" si="7"/>
        <v>1.25</v>
      </c>
      <c r="H65" s="84">
        <f t="shared" si="68"/>
        <v>1.0376843255051884</v>
      </c>
      <c r="I65" s="93"/>
      <c r="K65" s="93" t="s">
        <v>371</v>
      </c>
      <c r="L65"/>
      <c r="M65" s="21"/>
      <c r="N65" s="121">
        <f>Metasploit!$P55</f>
        <v>1</v>
      </c>
      <c r="O65" s="93">
        <f t="shared" si="85"/>
        <v>0.93827160493827166</v>
      </c>
      <c r="P65" s="86">
        <f>INDEX('UmfrageWerte berechnung'!$A:$Z, MATCH(L$3, 'UmfrageWerte berechnung'!$A:$A, 0), MATCH($K65, 'UmfrageWerte berechnung'!$1:$1, 0))</f>
        <v>1.0625</v>
      </c>
      <c r="Q65" s="84">
        <f t="shared" si="70"/>
        <v>1.12890625</v>
      </c>
      <c r="R65" s="84">
        <f t="shared" si="71"/>
        <v>1.0625</v>
      </c>
      <c r="S65" s="84">
        <f t="shared" si="72"/>
        <v>0.93827160493827166</v>
      </c>
      <c r="V65" s="21"/>
      <c r="W65" s="121">
        <f>Metasploit!$P55</f>
        <v>1</v>
      </c>
      <c r="X65" s="93">
        <f t="shared" si="86"/>
        <v>1.0056710775047266</v>
      </c>
      <c r="Y65" s="86">
        <f>INDEX('UmfrageWerte berechnung'!$A:$Z, MATCH(U$3, 'UmfrageWerte berechnung'!$A:$A, 0), MATCH($K65, 'UmfrageWerte berechnung'!$1:$1, 0))</f>
        <v>1.1666666666666667</v>
      </c>
      <c r="Z65" s="84">
        <f t="shared" si="74"/>
        <v>1.3611111111111114</v>
      </c>
      <c r="AA65" s="84">
        <f t="shared" si="75"/>
        <v>1.1666666666666667</v>
      </c>
      <c r="AB65" s="84">
        <f t="shared" si="76"/>
        <v>1.0056710775047266</v>
      </c>
      <c r="AE65" s="21"/>
      <c r="AF65" s="121">
        <f>Metasploit!$P55</f>
        <v>1</v>
      </c>
      <c r="AG65" s="93">
        <f t="shared" si="87"/>
        <v>0.94323144104803514</v>
      </c>
      <c r="AH65" s="86">
        <f>INDEX('UmfrageWerte berechnung'!$A:$Z, MATCH(AD$3, 'UmfrageWerte berechnung'!$A:$A, 0), MATCH($K65, 'UmfrageWerte berechnung'!$1:$1, 0))</f>
        <v>1.125</v>
      </c>
      <c r="AI65" s="84">
        <f t="shared" si="78"/>
        <v>1.265625</v>
      </c>
      <c r="AJ65" s="84">
        <f t="shared" si="79"/>
        <v>1.125</v>
      </c>
      <c r="AK65" s="84">
        <f t="shared" si="80"/>
        <v>0.94323144104803514</v>
      </c>
      <c r="AL65" s="66"/>
      <c r="AN65" s="21"/>
      <c r="AO65" s="121">
        <f>Metasploit!$P55</f>
        <v>1</v>
      </c>
      <c r="AP65" s="93">
        <f t="shared" si="88"/>
        <v>1.0140449438202248</v>
      </c>
      <c r="AQ65" s="86">
        <f>INDEX('UmfrageWerte berechnung'!$A:$Z, MATCH(AM$3, 'UmfrageWerte berechnung'!$A:$A, 0), MATCH($K65, 'UmfrageWerte berechnung'!$1:$1, 0))</f>
        <v>1.1875</v>
      </c>
      <c r="AR65" s="84">
        <f t="shared" si="82"/>
        <v>1.41015625</v>
      </c>
      <c r="AS65" s="84">
        <f t="shared" si="83"/>
        <v>1.1875</v>
      </c>
      <c r="AT65" s="84">
        <f t="shared" si="84"/>
        <v>1.0140449438202248</v>
      </c>
    </row>
    <row r="66" spans="1:46">
      <c r="B66" s="21"/>
      <c r="C66" s="121">
        <f>Metasploit!$P56</f>
        <v>0</v>
      </c>
      <c r="D66" s="93">
        <f t="shared" si="5"/>
        <v>0</v>
      </c>
      <c r="E66" s="86">
        <f>INDEX('UmfrageWerte berechnung'!$A:$Z, MATCH(A$3, 'UmfrageWerte berechnung'!$A:$A, 0), MATCH($K66, 'UmfrageWerte berechnung'!$1:$1, 0))</f>
        <v>1.25</v>
      </c>
      <c r="F66" s="84">
        <f t="shared" si="6"/>
        <v>0</v>
      </c>
      <c r="G66" s="84">
        <f t="shared" si="7"/>
        <v>0</v>
      </c>
      <c r="H66" s="84">
        <f t="shared" si="68"/>
        <v>1.0376843255051884</v>
      </c>
      <c r="I66" s="93"/>
      <c r="K66" s="93" t="s">
        <v>371</v>
      </c>
      <c r="L66"/>
      <c r="M66" s="21"/>
      <c r="N66" s="121">
        <f>Metasploit!$P56</f>
        <v>0</v>
      </c>
      <c r="O66" s="93">
        <f t="shared" si="85"/>
        <v>0</v>
      </c>
      <c r="P66" s="86">
        <f>INDEX('UmfrageWerte berechnung'!$A:$Z, MATCH(L$3, 'UmfrageWerte berechnung'!$A:$A, 0), MATCH($K66, 'UmfrageWerte berechnung'!$1:$1, 0))</f>
        <v>1.0625</v>
      </c>
      <c r="Q66" s="84">
        <f t="shared" si="70"/>
        <v>0</v>
      </c>
      <c r="R66" s="84">
        <f t="shared" si="71"/>
        <v>0</v>
      </c>
      <c r="S66" s="84">
        <f t="shared" si="72"/>
        <v>0.93827160493827166</v>
      </c>
      <c r="V66" s="21"/>
      <c r="W66" s="121">
        <f>Metasploit!$P56</f>
        <v>0</v>
      </c>
      <c r="X66" s="93">
        <f t="shared" si="86"/>
        <v>0</v>
      </c>
      <c r="Y66" s="86">
        <f>INDEX('UmfrageWerte berechnung'!$A:$Z, MATCH(U$3, 'UmfrageWerte berechnung'!$A:$A, 0), MATCH($K66, 'UmfrageWerte berechnung'!$1:$1, 0))</f>
        <v>1.1666666666666667</v>
      </c>
      <c r="Z66" s="84">
        <f t="shared" si="74"/>
        <v>0</v>
      </c>
      <c r="AA66" s="84">
        <f t="shared" si="75"/>
        <v>0</v>
      </c>
      <c r="AB66" s="84">
        <f t="shared" si="76"/>
        <v>1.0056710775047266</v>
      </c>
      <c r="AE66" s="21"/>
      <c r="AF66" s="121">
        <f>Metasploit!$P56</f>
        <v>0</v>
      </c>
      <c r="AG66" s="93">
        <f t="shared" si="87"/>
        <v>0</v>
      </c>
      <c r="AH66" s="86">
        <f>INDEX('UmfrageWerte berechnung'!$A:$Z, MATCH(AD$3, 'UmfrageWerte berechnung'!$A:$A, 0), MATCH($K66, 'UmfrageWerte berechnung'!$1:$1, 0))</f>
        <v>1.125</v>
      </c>
      <c r="AI66" s="84">
        <f t="shared" si="78"/>
        <v>0</v>
      </c>
      <c r="AJ66" s="84">
        <f t="shared" si="79"/>
        <v>0</v>
      </c>
      <c r="AK66" s="84">
        <f t="shared" si="80"/>
        <v>0.94323144104803514</v>
      </c>
      <c r="AL66" s="66"/>
      <c r="AN66" s="21"/>
      <c r="AO66" s="121">
        <f>Metasploit!$P56</f>
        <v>0</v>
      </c>
      <c r="AP66" s="93">
        <f t="shared" si="88"/>
        <v>0</v>
      </c>
      <c r="AQ66" s="86">
        <f>INDEX('UmfrageWerte berechnung'!$A:$Z, MATCH(AM$3, 'UmfrageWerte berechnung'!$A:$A, 0), MATCH($K66, 'UmfrageWerte berechnung'!$1:$1, 0))</f>
        <v>1.1875</v>
      </c>
      <c r="AR66" s="84">
        <f t="shared" si="82"/>
        <v>0</v>
      </c>
      <c r="AS66" s="84">
        <f t="shared" si="83"/>
        <v>0</v>
      </c>
      <c r="AT66" s="84">
        <f t="shared" si="84"/>
        <v>1.0140449438202248</v>
      </c>
    </row>
    <row r="67" spans="1:46">
      <c r="B67" s="21"/>
      <c r="C67" s="121">
        <f>Metasploit!$P57</f>
        <v>0</v>
      </c>
      <c r="D67" s="93">
        <f t="shared" si="5"/>
        <v>0</v>
      </c>
      <c r="E67" s="86">
        <f>INDEX('UmfrageWerte berechnung'!$A:$Z, MATCH(A$3, 'UmfrageWerte berechnung'!$A:$A, 0), MATCH($K67, 'UmfrageWerte berechnung'!$1:$1, 0))</f>
        <v>1.25</v>
      </c>
      <c r="F67" s="84">
        <f t="shared" si="6"/>
        <v>0</v>
      </c>
      <c r="G67" s="84">
        <f t="shared" si="7"/>
        <v>0</v>
      </c>
      <c r="H67" s="84">
        <f t="shared" si="68"/>
        <v>1.0376843255051884</v>
      </c>
      <c r="I67" s="93"/>
      <c r="K67" s="93" t="s">
        <v>371</v>
      </c>
      <c r="L67"/>
      <c r="M67" s="21"/>
      <c r="N67" s="121">
        <f>Metasploit!$P57</f>
        <v>0</v>
      </c>
      <c r="O67" s="93">
        <f t="shared" si="85"/>
        <v>0</v>
      </c>
      <c r="P67" s="86">
        <f>INDEX('UmfrageWerte berechnung'!$A:$Z, MATCH(L$3, 'UmfrageWerte berechnung'!$A:$A, 0), MATCH($K67, 'UmfrageWerte berechnung'!$1:$1, 0))</f>
        <v>1.0625</v>
      </c>
      <c r="Q67" s="84">
        <f t="shared" si="70"/>
        <v>0</v>
      </c>
      <c r="R67" s="84">
        <f t="shared" si="71"/>
        <v>0</v>
      </c>
      <c r="S67" s="84">
        <f t="shared" si="72"/>
        <v>0.93827160493827166</v>
      </c>
      <c r="V67" s="21"/>
      <c r="W67" s="121">
        <f>Metasploit!$P57</f>
        <v>0</v>
      </c>
      <c r="X67" s="93">
        <f t="shared" si="86"/>
        <v>0</v>
      </c>
      <c r="Y67" s="86">
        <f>INDEX('UmfrageWerte berechnung'!$A:$Z, MATCH(U$3, 'UmfrageWerte berechnung'!$A:$A, 0), MATCH($K67, 'UmfrageWerte berechnung'!$1:$1, 0))</f>
        <v>1.1666666666666667</v>
      </c>
      <c r="Z67" s="84">
        <f t="shared" si="74"/>
        <v>0</v>
      </c>
      <c r="AA67" s="84">
        <f t="shared" si="75"/>
        <v>0</v>
      </c>
      <c r="AB67" s="84">
        <f t="shared" si="76"/>
        <v>1.0056710775047266</v>
      </c>
      <c r="AE67" s="21"/>
      <c r="AF67" s="121">
        <f>Metasploit!$P57</f>
        <v>0</v>
      </c>
      <c r="AG67" s="93">
        <f t="shared" si="87"/>
        <v>0</v>
      </c>
      <c r="AH67" s="86">
        <f>INDEX('UmfrageWerte berechnung'!$A:$Z, MATCH(AD$3, 'UmfrageWerte berechnung'!$A:$A, 0), MATCH($K67, 'UmfrageWerte berechnung'!$1:$1, 0))</f>
        <v>1.125</v>
      </c>
      <c r="AI67" s="84">
        <f t="shared" si="78"/>
        <v>0</v>
      </c>
      <c r="AJ67" s="84">
        <f t="shared" si="79"/>
        <v>0</v>
      </c>
      <c r="AK67" s="84">
        <f t="shared" si="80"/>
        <v>0.94323144104803514</v>
      </c>
      <c r="AL67" s="66"/>
      <c r="AN67" s="21"/>
      <c r="AO67" s="121">
        <f>Metasploit!$P57</f>
        <v>0</v>
      </c>
      <c r="AP67" s="93">
        <f t="shared" si="88"/>
        <v>0</v>
      </c>
      <c r="AQ67" s="86">
        <f>INDEX('UmfrageWerte berechnung'!$A:$Z, MATCH(AM$3, 'UmfrageWerte berechnung'!$A:$A, 0), MATCH($K67, 'UmfrageWerte berechnung'!$1:$1, 0))</f>
        <v>1.1875</v>
      </c>
      <c r="AR67" s="84">
        <f t="shared" si="82"/>
        <v>0</v>
      </c>
      <c r="AS67" s="84">
        <f t="shared" si="83"/>
        <v>0</v>
      </c>
      <c r="AT67" s="84">
        <f t="shared" si="84"/>
        <v>1.0140449438202248</v>
      </c>
    </row>
    <row r="68" spans="1:46">
      <c r="B68" s="22"/>
      <c r="C68" s="121">
        <f>Metasploit!$P58</f>
        <v>0</v>
      </c>
      <c r="D68" s="93">
        <f t="shared" si="5"/>
        <v>0</v>
      </c>
      <c r="E68" s="86">
        <f>INDEX('UmfrageWerte berechnung'!$A:$Z, MATCH(A$3, 'UmfrageWerte berechnung'!$A:$A, 0), MATCH($K68, 'UmfrageWerte berechnung'!$1:$1, 0))</f>
        <v>0.8</v>
      </c>
      <c r="F68" s="84">
        <f t="shared" si="6"/>
        <v>0</v>
      </c>
      <c r="G68" s="84">
        <f t="shared" si="7"/>
        <v>0</v>
      </c>
      <c r="H68" s="84">
        <f t="shared" si="68"/>
        <v>0.6641179683233206</v>
      </c>
      <c r="I68" s="93"/>
      <c r="K68" s="93" t="s">
        <v>241</v>
      </c>
      <c r="L68"/>
      <c r="M68" s="22"/>
      <c r="N68" s="121">
        <f>Metasploit!$P58</f>
        <v>0</v>
      </c>
      <c r="O68" s="93">
        <f t="shared" si="85"/>
        <v>0</v>
      </c>
      <c r="P68" s="86">
        <f>INDEX('UmfrageWerte berechnung'!$A:$Z, MATCH(L$3, 'UmfrageWerte berechnung'!$A:$A, 0), MATCH($K68, 'UmfrageWerte berechnung'!$1:$1, 0))</f>
        <v>0.8125</v>
      </c>
      <c r="Q68" s="84">
        <f t="shared" si="70"/>
        <v>0</v>
      </c>
      <c r="R68" s="84">
        <f t="shared" si="71"/>
        <v>0</v>
      </c>
      <c r="S68" s="84">
        <f t="shared" si="72"/>
        <v>0.71750181554103121</v>
      </c>
      <c r="V68" s="22"/>
      <c r="W68" s="121">
        <f>Metasploit!$P58</f>
        <v>0</v>
      </c>
      <c r="X68" s="93">
        <f t="shared" si="86"/>
        <v>0</v>
      </c>
      <c r="Y68" s="86">
        <f>INDEX('UmfrageWerte berechnung'!$A:$Z, MATCH(U$3, 'UmfrageWerte berechnung'!$A:$A, 0), MATCH($K68, 'UmfrageWerte berechnung'!$1:$1, 0))</f>
        <v>0.75</v>
      </c>
      <c r="Z68" s="84">
        <f t="shared" si="74"/>
        <v>0</v>
      </c>
      <c r="AA68" s="84">
        <f t="shared" si="75"/>
        <v>0</v>
      </c>
      <c r="AB68" s="84">
        <f t="shared" si="76"/>
        <v>0.64650283553875276</v>
      </c>
      <c r="AE68" s="22"/>
      <c r="AF68" s="121">
        <f>Metasploit!$P58</f>
        <v>0</v>
      </c>
      <c r="AG68" s="93">
        <f t="shared" si="87"/>
        <v>0</v>
      </c>
      <c r="AH68" s="86">
        <f>INDEX('UmfrageWerte berechnung'!$A:$Z, MATCH(AD$3, 'UmfrageWerte berechnung'!$A:$A, 0), MATCH($K68, 'UmfrageWerte berechnung'!$1:$1, 0))</f>
        <v>0.91666666666666663</v>
      </c>
      <c r="AI68" s="84">
        <f t="shared" si="78"/>
        <v>0</v>
      </c>
      <c r="AJ68" s="84">
        <f t="shared" si="79"/>
        <v>0</v>
      </c>
      <c r="AK68" s="84">
        <f t="shared" si="80"/>
        <v>0.76855895196506563</v>
      </c>
      <c r="AL68" s="66"/>
      <c r="AN68" s="22"/>
      <c r="AO68" s="121">
        <f>Metasploit!$P58</f>
        <v>0</v>
      </c>
      <c r="AP68" s="93">
        <f t="shared" si="88"/>
        <v>0</v>
      </c>
      <c r="AQ68" s="86">
        <f>INDEX('UmfrageWerte berechnung'!$A:$Z, MATCH(AM$3, 'UmfrageWerte berechnung'!$A:$A, 0), MATCH($K68, 'UmfrageWerte berechnung'!$1:$1, 0))</f>
        <v>0.625</v>
      </c>
      <c r="AR68" s="84">
        <f t="shared" si="82"/>
        <v>0</v>
      </c>
      <c r="AS68" s="84">
        <f t="shared" si="83"/>
        <v>0</v>
      </c>
      <c r="AT68" s="84">
        <f t="shared" si="84"/>
        <v>0.5337078651685393</v>
      </c>
    </row>
    <row r="69" spans="1:46">
      <c r="B69" s="5"/>
      <c r="C69" s="121">
        <f>Metasploit!$P59</f>
        <v>2</v>
      </c>
      <c r="D69" s="93">
        <f t="shared" si="5"/>
        <v>1.6602949208083015</v>
      </c>
      <c r="E69" s="86">
        <f>INDEX('UmfrageWerte berechnung'!$A:$Z, MATCH(A$3, 'UmfrageWerte berechnung'!$A:$A, 0), MATCH($K69, 'UmfrageWerte berechnung'!$1:$1, 0))</f>
        <v>1</v>
      </c>
      <c r="F69" s="84">
        <f t="shared" si="6"/>
        <v>2</v>
      </c>
      <c r="G69" s="84">
        <f t="shared" si="7"/>
        <v>2</v>
      </c>
      <c r="H69" s="84">
        <f t="shared" si="68"/>
        <v>0.83014746040415077</v>
      </c>
      <c r="I69" s="93"/>
      <c r="K69" s="93" t="s">
        <v>389</v>
      </c>
      <c r="L69"/>
      <c r="M69" s="5"/>
      <c r="N69" s="121">
        <f>Metasploit!$P59</f>
        <v>2</v>
      </c>
      <c r="O69" s="93">
        <f t="shared" si="85"/>
        <v>1.6557734204793029</v>
      </c>
      <c r="P69" s="86">
        <f>INDEX('UmfrageWerte berechnung'!$A:$Z, MATCH(L$3, 'UmfrageWerte berechnung'!$A:$A, 0), MATCH($K69, 'UmfrageWerte berechnung'!$1:$1, 0))</f>
        <v>0.9375</v>
      </c>
      <c r="Q69" s="84">
        <f t="shared" si="70"/>
        <v>1.7578125</v>
      </c>
      <c r="R69" s="84">
        <f t="shared" si="71"/>
        <v>1.875</v>
      </c>
      <c r="S69" s="84">
        <f t="shared" si="72"/>
        <v>0.82788671023965144</v>
      </c>
      <c r="V69" s="5"/>
      <c r="W69" s="121">
        <f>Metasploit!$P59</f>
        <v>2</v>
      </c>
      <c r="X69" s="93">
        <f t="shared" si="86"/>
        <v>1.5803402646502847</v>
      </c>
      <c r="Y69" s="86">
        <f>INDEX('UmfrageWerte berechnung'!$A:$Z, MATCH(U$3, 'UmfrageWerte berechnung'!$A:$A, 0), MATCH($K69, 'UmfrageWerte berechnung'!$1:$1, 0))</f>
        <v>0.91666666666666663</v>
      </c>
      <c r="Z69" s="84">
        <f t="shared" si="74"/>
        <v>1.6805555555555554</v>
      </c>
      <c r="AA69" s="84">
        <f t="shared" si="75"/>
        <v>1.8333333333333333</v>
      </c>
      <c r="AB69" s="84">
        <f t="shared" si="76"/>
        <v>0.79017013232514233</v>
      </c>
      <c r="AE69" s="5"/>
      <c r="AF69" s="121">
        <f>Metasploit!$P59</f>
        <v>2</v>
      </c>
      <c r="AG69" s="93">
        <f t="shared" si="87"/>
        <v>2.2358078602620091</v>
      </c>
      <c r="AH69" s="86">
        <f>INDEX('UmfrageWerte berechnung'!$A:$Z, MATCH(AD$3, 'UmfrageWerte berechnung'!$A:$A, 0), MATCH($K69, 'UmfrageWerte berechnung'!$1:$1, 0))</f>
        <v>1.3333333333333333</v>
      </c>
      <c r="AI69" s="84">
        <f t="shared" si="78"/>
        <v>3.5555555555555554</v>
      </c>
      <c r="AJ69" s="84">
        <f t="shared" si="79"/>
        <v>2.6666666666666665</v>
      </c>
      <c r="AK69" s="84">
        <f t="shared" si="80"/>
        <v>1.1179039301310045</v>
      </c>
      <c r="AL69" s="66"/>
      <c r="AN69" s="5"/>
      <c r="AO69" s="121">
        <f>Metasploit!$P59</f>
        <v>2</v>
      </c>
      <c r="AP69" s="93">
        <f t="shared" si="88"/>
        <v>1.9213483146067416</v>
      </c>
      <c r="AQ69" s="86">
        <f>INDEX('UmfrageWerte berechnung'!$A:$Z, MATCH(AM$3, 'UmfrageWerte berechnung'!$A:$A, 0), MATCH($K69, 'UmfrageWerte berechnung'!$1:$1, 0))</f>
        <v>1.125</v>
      </c>
      <c r="AR69" s="84">
        <f t="shared" si="82"/>
        <v>2.53125</v>
      </c>
      <c r="AS69" s="84">
        <f t="shared" si="83"/>
        <v>2.25</v>
      </c>
      <c r="AT69" s="84">
        <f t="shared" si="84"/>
        <v>0.9606741573033708</v>
      </c>
    </row>
    <row r="70" spans="1:46">
      <c r="B70" s="5"/>
      <c r="C70" s="122">
        <f>Metasploit!$P60</f>
        <v>0</v>
      </c>
      <c r="D70" s="84">
        <f t="shared" si="5"/>
        <v>0</v>
      </c>
      <c r="E70" s="84">
        <f>INDEX('UmfrageWerte berechnung'!$A:$Z, MATCH(A$3, 'UmfrageWerte berechnung'!$A:$A, 0), MATCH($K70, 'UmfrageWerte berechnung'!$1:$1, 0))</f>
        <v>1</v>
      </c>
      <c r="F70" s="86">
        <f t="shared" si="6"/>
        <v>0</v>
      </c>
      <c r="G70" s="84">
        <f t="shared" si="7"/>
        <v>0</v>
      </c>
      <c r="H70" s="84">
        <f t="shared" si="68"/>
        <v>0.83014746040415077</v>
      </c>
      <c r="I70" s="93"/>
      <c r="K70" s="93" t="s">
        <v>389</v>
      </c>
      <c r="L70"/>
      <c r="M70" s="5"/>
      <c r="N70" s="122">
        <f>Metasploit!$P60</f>
        <v>0</v>
      </c>
      <c r="O70" s="84">
        <f t="shared" si="85"/>
        <v>0</v>
      </c>
      <c r="P70" s="84">
        <f>INDEX('UmfrageWerte berechnung'!$A:$Z, MATCH(L$3, 'UmfrageWerte berechnung'!$A:$A, 0), MATCH($K70, 'UmfrageWerte berechnung'!$1:$1, 0))</f>
        <v>0.9375</v>
      </c>
      <c r="Q70" s="86">
        <f t="shared" si="70"/>
        <v>0</v>
      </c>
      <c r="R70" s="84">
        <f t="shared" si="71"/>
        <v>0</v>
      </c>
      <c r="S70" s="84">
        <f t="shared" si="72"/>
        <v>0.82788671023965144</v>
      </c>
      <c r="V70" s="5"/>
      <c r="W70" s="122">
        <f>Metasploit!$P60</f>
        <v>0</v>
      </c>
      <c r="X70" s="84">
        <f t="shared" si="86"/>
        <v>0</v>
      </c>
      <c r="Y70" s="84">
        <f>INDEX('UmfrageWerte berechnung'!$A:$Z, MATCH(U$3, 'UmfrageWerte berechnung'!$A:$A, 0), MATCH($K70, 'UmfrageWerte berechnung'!$1:$1, 0))</f>
        <v>0.91666666666666663</v>
      </c>
      <c r="Z70" s="86">
        <f t="shared" si="74"/>
        <v>0</v>
      </c>
      <c r="AA70" s="84">
        <f t="shared" si="75"/>
        <v>0</v>
      </c>
      <c r="AB70" s="84">
        <f t="shared" si="76"/>
        <v>0.79017013232514233</v>
      </c>
      <c r="AE70" s="5"/>
      <c r="AF70" s="122">
        <f>Metasploit!$P60</f>
        <v>0</v>
      </c>
      <c r="AG70" s="84">
        <f t="shared" si="87"/>
        <v>0</v>
      </c>
      <c r="AH70" s="84">
        <f>INDEX('UmfrageWerte berechnung'!$A:$Z, MATCH(AD$3, 'UmfrageWerte berechnung'!$A:$A, 0), MATCH($K70, 'UmfrageWerte berechnung'!$1:$1, 0))</f>
        <v>1.3333333333333333</v>
      </c>
      <c r="AI70" s="86">
        <f t="shared" si="78"/>
        <v>0</v>
      </c>
      <c r="AJ70" s="84">
        <f t="shared" si="79"/>
        <v>0</v>
      </c>
      <c r="AK70" s="84">
        <f t="shared" si="80"/>
        <v>1.1179039301310045</v>
      </c>
      <c r="AL70" s="66"/>
      <c r="AN70" s="5"/>
      <c r="AO70" s="122">
        <f>Metasploit!$P60</f>
        <v>0</v>
      </c>
      <c r="AP70" s="84">
        <f t="shared" si="88"/>
        <v>0</v>
      </c>
      <c r="AQ70" s="84">
        <f>INDEX('UmfrageWerte berechnung'!$A:$Z, MATCH(AM$3, 'UmfrageWerte berechnung'!$A:$A, 0), MATCH($K70, 'UmfrageWerte berechnung'!$1:$1, 0))</f>
        <v>1.125</v>
      </c>
      <c r="AR70" s="86">
        <f t="shared" si="82"/>
        <v>0</v>
      </c>
      <c r="AS70" s="84">
        <f t="shared" si="83"/>
        <v>0</v>
      </c>
      <c r="AT70" s="84">
        <f t="shared" si="84"/>
        <v>0.9606741573033708</v>
      </c>
    </row>
    <row r="71" spans="1:46">
      <c r="B71" t="s">
        <v>475</v>
      </c>
      <c r="C71" s="77">
        <f t="shared" ref="C71:H71" si="89">SUM(C52:C70)</f>
        <v>21</v>
      </c>
      <c r="D71" s="69">
        <f t="shared" si="89"/>
        <v>20.380120152921904</v>
      </c>
      <c r="E71" s="90">
        <f t="shared" si="89"/>
        <v>20.400000000000002</v>
      </c>
      <c r="F71" s="90">
        <f t="shared" si="89"/>
        <v>29.1675</v>
      </c>
      <c r="G71" s="85">
        <f t="shared" si="89"/>
        <v>24.55</v>
      </c>
      <c r="H71" s="85">
        <f t="shared" si="89"/>
        <v>16.935008192244673</v>
      </c>
      <c r="I71" s="93"/>
      <c r="K71" s="93">
        <v>0</v>
      </c>
      <c r="L71"/>
      <c r="M71" t="s">
        <v>475</v>
      </c>
      <c r="N71" s="77">
        <f t="shared" ref="N71:S71" si="90">SUM(N52:N70)</f>
        <v>21</v>
      </c>
      <c r="O71" s="69">
        <f t="shared" si="90"/>
        <v>20.807552650689907</v>
      </c>
      <c r="P71" s="90">
        <f t="shared" si="90"/>
        <v>19.25</v>
      </c>
      <c r="Q71" s="90">
        <f t="shared" si="90"/>
        <v>26.86328125</v>
      </c>
      <c r="R71" s="85">
        <f t="shared" si="90"/>
        <v>23.5625</v>
      </c>
      <c r="S71" s="85">
        <f t="shared" si="90"/>
        <v>16.999273783587512</v>
      </c>
      <c r="V71" t="s">
        <v>475</v>
      </c>
      <c r="W71" s="77">
        <f t="shared" ref="W71:AB71" si="91">SUM(W52:W70)</f>
        <v>21</v>
      </c>
      <c r="X71" s="69">
        <f t="shared" si="91"/>
        <v>20.257088846880919</v>
      </c>
      <c r="Y71" s="90">
        <f t="shared" si="91"/>
        <v>19.166666666666668</v>
      </c>
      <c r="Z71" s="90">
        <f t="shared" si="91"/>
        <v>27.333333333333329</v>
      </c>
      <c r="AA71" s="85">
        <f t="shared" si="91"/>
        <v>23.500000000000004</v>
      </c>
      <c r="AB71" s="85">
        <f t="shared" si="91"/>
        <v>16.521739130434788</v>
      </c>
      <c r="AE71" t="s">
        <v>475</v>
      </c>
      <c r="AF71" s="77">
        <f t="shared" ref="AF71:AK71" si="92">SUM(AF52:AF70)</f>
        <v>21</v>
      </c>
      <c r="AG71" s="69">
        <f t="shared" si="92"/>
        <v>22.043668122270745</v>
      </c>
      <c r="AH71" s="90">
        <f t="shared" si="92"/>
        <v>21.208333333333332</v>
      </c>
      <c r="AI71" s="90">
        <f t="shared" si="92"/>
        <v>33.789930555555557</v>
      </c>
      <c r="AJ71" s="85">
        <f t="shared" si="92"/>
        <v>26.291666666666668</v>
      </c>
      <c r="AK71" s="85">
        <f t="shared" si="92"/>
        <v>17.781659388646286</v>
      </c>
      <c r="AL71" s="66"/>
      <c r="AN71" t="s">
        <v>475</v>
      </c>
      <c r="AO71" s="77">
        <f t="shared" ref="AO71:AT71" si="93">SUM(AO52:AO70)</f>
        <v>21</v>
      </c>
      <c r="AP71" s="69">
        <f t="shared" si="93"/>
        <v>19.266853932584269</v>
      </c>
      <c r="AQ71" s="90">
        <f t="shared" si="93"/>
        <v>18.5625</v>
      </c>
      <c r="AR71" s="90">
        <f t="shared" si="93"/>
        <v>25.57421875</v>
      </c>
      <c r="AS71" s="85">
        <f t="shared" si="93"/>
        <v>22.5625</v>
      </c>
      <c r="AT71" s="85">
        <f t="shared" si="93"/>
        <v>15.851123595505618</v>
      </c>
    </row>
    <row r="72" spans="1:46">
      <c r="B72" t="s">
        <v>476</v>
      </c>
      <c r="C72" s="57">
        <v>57</v>
      </c>
      <c r="D72" s="89"/>
      <c r="E72" s="96">
        <f>COUNT(E52:E70)*5</f>
        <v>90</v>
      </c>
      <c r="F72" s="89">
        <f>C72*5^2</f>
        <v>1425</v>
      </c>
      <c r="G72" s="87">
        <f>C72*1.5</f>
        <v>85.5</v>
      </c>
      <c r="H72" s="87"/>
      <c r="I72" s="93"/>
      <c r="K72" s="93">
        <v>0</v>
      </c>
      <c r="L72"/>
      <c r="M72" t="s">
        <v>476</v>
      </c>
      <c r="N72" s="57">
        <v>57</v>
      </c>
      <c r="O72" s="89"/>
      <c r="P72" s="96">
        <f>COUNT(P52:P70)*5</f>
        <v>90</v>
      </c>
      <c r="Q72" s="89">
        <f>N72*5^2</f>
        <v>1425</v>
      </c>
      <c r="R72" s="87">
        <f>N72*1.5</f>
        <v>85.5</v>
      </c>
      <c r="S72" s="87"/>
      <c r="V72" t="s">
        <v>476</v>
      </c>
      <c r="W72" s="57">
        <v>57</v>
      </c>
      <c r="X72" s="89"/>
      <c r="Y72" s="96">
        <f>COUNT(Y52:Y70)*5</f>
        <v>90</v>
      </c>
      <c r="Z72" s="89">
        <f>W72*5^2</f>
        <v>1425</v>
      </c>
      <c r="AA72" s="87">
        <f>W72*1.5</f>
        <v>85.5</v>
      </c>
      <c r="AB72" s="87"/>
      <c r="AE72" t="s">
        <v>476</v>
      </c>
      <c r="AF72" s="57">
        <v>57</v>
      </c>
      <c r="AG72" s="89"/>
      <c r="AH72" s="96">
        <f>COUNT(AH52:AH70)*5</f>
        <v>90</v>
      </c>
      <c r="AI72" s="89">
        <f>AF72*5^2</f>
        <v>1425</v>
      </c>
      <c r="AJ72" s="87">
        <f>AF72*1.5</f>
        <v>85.5</v>
      </c>
      <c r="AK72" s="87"/>
      <c r="AL72" s="57"/>
      <c r="AN72" t="s">
        <v>476</v>
      </c>
      <c r="AO72" s="57">
        <v>57</v>
      </c>
      <c r="AP72" s="89"/>
      <c r="AQ72" s="96">
        <f>COUNT(AQ52:AQ70)*5</f>
        <v>90</v>
      </c>
      <c r="AR72" s="89">
        <f>AO72*5^2</f>
        <v>1425</v>
      </c>
      <c r="AS72" s="87">
        <f>AO72*1.5</f>
        <v>85.5</v>
      </c>
      <c r="AT72" s="87"/>
    </row>
    <row r="73" spans="1:46">
      <c r="C73" s="69"/>
      <c r="D73" s="86"/>
      <c r="E73" s="95"/>
      <c r="H73" s="84"/>
      <c r="I73" s="93"/>
      <c r="K73" s="93">
        <v>0</v>
      </c>
      <c r="L73"/>
      <c r="N73" s="69"/>
      <c r="O73" s="86"/>
      <c r="P73" s="95"/>
      <c r="Q73" s="86"/>
      <c r="R73" s="84"/>
      <c r="S73" s="84"/>
      <c r="W73" s="69"/>
      <c r="X73" s="86"/>
      <c r="Y73" s="95"/>
      <c r="Z73" s="86"/>
      <c r="AA73" s="84"/>
      <c r="AB73" s="84"/>
      <c r="AF73" s="69"/>
      <c r="AG73" s="86"/>
      <c r="AH73" s="95"/>
      <c r="AI73" s="86"/>
      <c r="AJ73" s="84"/>
      <c r="AK73" s="84"/>
      <c r="AL73" s="66"/>
      <c r="AO73" s="69"/>
      <c r="AP73" s="86"/>
      <c r="AQ73" s="95"/>
      <c r="AR73" s="86"/>
      <c r="AS73" s="84"/>
      <c r="AT73" s="84"/>
    </row>
    <row r="74" spans="1:46">
      <c r="C74" s="66"/>
      <c r="D74" s="86"/>
      <c r="H74" s="84"/>
      <c r="I74" s="93"/>
      <c r="K74" s="93">
        <v>0</v>
      </c>
      <c r="L74"/>
      <c r="N74" s="66"/>
      <c r="O74" s="86"/>
      <c r="P74" s="93"/>
      <c r="Q74" s="86"/>
      <c r="R74" s="84"/>
      <c r="S74" s="84"/>
      <c r="W74" s="66"/>
      <c r="X74" s="86"/>
      <c r="Y74" s="93"/>
      <c r="Z74" s="86"/>
      <c r="AA74" s="84"/>
      <c r="AB74" s="84"/>
      <c r="AF74" s="66"/>
      <c r="AG74" s="86"/>
      <c r="AH74" s="93"/>
      <c r="AI74" s="86"/>
      <c r="AJ74" s="84"/>
      <c r="AK74" s="84"/>
      <c r="AL74" s="66"/>
      <c r="AO74" s="66"/>
      <c r="AP74" s="86"/>
      <c r="AQ74" s="93"/>
      <c r="AR74" s="86"/>
      <c r="AS74" s="84"/>
      <c r="AT74" s="84"/>
    </row>
    <row r="75" spans="1:46">
      <c r="C75" s="67"/>
      <c r="D75" s="86"/>
      <c r="H75" s="84"/>
      <c r="I75" s="93"/>
      <c r="K75" s="93">
        <v>0</v>
      </c>
      <c r="L75"/>
      <c r="N75" s="67"/>
      <c r="O75" s="86"/>
      <c r="P75" s="93"/>
      <c r="Q75" s="86"/>
      <c r="R75" s="84"/>
      <c r="S75" s="84"/>
      <c r="W75" s="67"/>
      <c r="X75" s="86"/>
      <c r="Y75" s="93"/>
      <c r="Z75" s="86"/>
      <c r="AA75" s="84"/>
      <c r="AB75" s="84"/>
      <c r="AF75" s="67"/>
      <c r="AG75" s="86"/>
      <c r="AH75" s="93"/>
      <c r="AI75" s="86"/>
      <c r="AJ75" s="84"/>
      <c r="AK75" s="84"/>
      <c r="AL75" s="66"/>
      <c r="AO75" s="67"/>
      <c r="AP75" s="86"/>
      <c r="AQ75" s="93"/>
      <c r="AR75" s="86"/>
      <c r="AS75" s="84"/>
      <c r="AT75" s="84"/>
    </row>
    <row r="76" spans="1:46">
      <c r="B76" s="16"/>
      <c r="C76" s="66"/>
      <c r="D76" s="113"/>
      <c r="E76" s="90"/>
      <c r="F76" s="85"/>
      <c r="G76" s="85"/>
      <c r="H76" s="85"/>
      <c r="I76" s="93"/>
      <c r="L76"/>
      <c r="M76" s="16"/>
      <c r="N76" s="66"/>
      <c r="O76" s="113"/>
      <c r="P76" s="90"/>
      <c r="Q76" s="85"/>
      <c r="R76" s="85"/>
      <c r="S76" s="85"/>
      <c r="V76" s="16"/>
      <c r="W76" s="66"/>
      <c r="X76" s="113"/>
      <c r="Y76" s="90"/>
      <c r="Z76" s="85"/>
      <c r="AA76" s="85"/>
      <c r="AB76" s="85"/>
      <c r="AE76" s="16"/>
      <c r="AF76" s="66"/>
      <c r="AG76" s="113"/>
      <c r="AH76" s="90"/>
      <c r="AI76" s="85"/>
      <c r="AJ76" s="85"/>
      <c r="AK76" s="85"/>
      <c r="AL76" s="66"/>
      <c r="AN76" s="16"/>
      <c r="AO76" s="66"/>
      <c r="AP76" s="113"/>
      <c r="AQ76" s="90"/>
      <c r="AR76" s="85"/>
      <c r="AS76" s="85"/>
      <c r="AT76" s="85"/>
    </row>
    <row r="77" spans="1:46" ht="21">
      <c r="A77" s="19" t="s">
        <v>105</v>
      </c>
      <c r="C77" s="66"/>
      <c r="D77" s="92"/>
      <c r="E77" s="86"/>
      <c r="F77" s="84"/>
      <c r="H77" s="84"/>
      <c r="I77" s="93"/>
      <c r="L77" s="19"/>
      <c r="N77" s="66"/>
      <c r="O77" s="92"/>
      <c r="P77" s="86"/>
      <c r="Q77" s="84"/>
      <c r="R77" s="84"/>
      <c r="S77" s="84"/>
      <c r="T77" s="19"/>
      <c r="U77" s="19"/>
      <c r="W77" s="66"/>
      <c r="X77" s="92"/>
      <c r="Y77" s="86"/>
      <c r="Z77" s="84"/>
      <c r="AA77" s="84"/>
      <c r="AB77" s="84"/>
      <c r="AD77" s="19"/>
      <c r="AF77" s="66"/>
      <c r="AG77" s="92"/>
      <c r="AH77" s="86"/>
      <c r="AI77" s="84"/>
      <c r="AJ77" s="84"/>
      <c r="AK77" s="84"/>
      <c r="AL77" s="66"/>
      <c r="AM77" s="19"/>
      <c r="AO77" s="66"/>
      <c r="AP77" s="92"/>
      <c r="AQ77" s="86"/>
      <c r="AR77" s="84"/>
      <c r="AS77" s="84"/>
      <c r="AT77" s="84"/>
    </row>
    <row r="78" spans="1:46">
      <c r="C78" s="66">
        <f>Metasploit!$P67</f>
        <v>3</v>
      </c>
      <c r="D78" s="92">
        <f t="shared" ref="D78:D113" si="94">H78*C78</f>
        <v>3.113052976515565</v>
      </c>
      <c r="E78" s="86">
        <f>INDEX('UmfrageWerte berechnung'!$A:$AL, MATCH(A$3, 'UmfrageWerte berechnung'!$A:$A, 0), MATCH($K78, 'UmfrageWerte berechnung'!$1:$1, 0))</f>
        <v>1.25</v>
      </c>
      <c r="F78" s="84">
        <f t="shared" ref="F78:F113" si="95">(E78^2)*C78</f>
        <v>4.6875</v>
      </c>
      <c r="G78" s="84">
        <f t="shared" ref="G78:G113" si="96">E78*C78</f>
        <v>3.75</v>
      </c>
      <c r="H78" s="84">
        <f t="shared" ref="H78:H113" si="97">E78/(H$120/H$119)</f>
        <v>1.0376843255051884</v>
      </c>
      <c r="I78" s="93"/>
      <c r="K78" s="93" t="s">
        <v>225</v>
      </c>
      <c r="L78"/>
      <c r="N78" s="66">
        <f>Metasploit!$P67</f>
        <v>3</v>
      </c>
      <c r="O78" s="92">
        <f t="shared" ref="O78:O113" si="98">S78*N78</f>
        <v>3.3115468409586057</v>
      </c>
      <c r="P78" s="86">
        <f>INDEX('UmfrageWerte berechnung'!$A:$AL, MATCH(L$3, 'UmfrageWerte berechnung'!$A:$A, 0), MATCH($K78, 'UmfrageWerte berechnung'!$1:$1, 0))</f>
        <v>1.25</v>
      </c>
      <c r="Q78" s="84">
        <f t="shared" ref="Q78:Q113" si="99">(P78^2)*N78</f>
        <v>4.6875</v>
      </c>
      <c r="R78" s="84">
        <f t="shared" ref="R78:R113" si="100">P78*N78</f>
        <v>3.75</v>
      </c>
      <c r="S78" s="84">
        <f t="shared" ref="S78:S113" si="101">P78/(S$120/S$119)</f>
        <v>1.1038489469862018</v>
      </c>
      <c r="W78" s="66">
        <f>Metasploit!$P67</f>
        <v>3</v>
      </c>
      <c r="X78" s="92">
        <f t="shared" ref="X78:X113" si="102">AB78*W78</f>
        <v>3.2325141776937638</v>
      </c>
      <c r="Y78" s="86">
        <f>INDEX('UmfrageWerte berechnung'!$A:$AL, MATCH(U$3, 'UmfrageWerte berechnung'!$A:$A, 0), MATCH($K78, 'UmfrageWerte berechnung'!$1:$1, 0))</f>
        <v>1.25</v>
      </c>
      <c r="Z78" s="84">
        <f t="shared" ref="Z78:Z113" si="103">(Y78^2)*W78</f>
        <v>4.6875</v>
      </c>
      <c r="AA78" s="84">
        <f t="shared" ref="AA78:AA113" si="104">Y78*W78</f>
        <v>3.75</v>
      </c>
      <c r="AB78" s="84">
        <f t="shared" ref="AB78:AB113" si="105">Y78/(AB$120/AB$119)</f>
        <v>1.0775047258979213</v>
      </c>
      <c r="AF78" s="66">
        <f>Metasploit!$P67</f>
        <v>3</v>
      </c>
      <c r="AG78" s="92">
        <f t="shared" ref="AG78:AG113" si="106">AK78*AF78</f>
        <v>2.986899563318778</v>
      </c>
      <c r="AH78" s="86">
        <f>INDEX('UmfrageWerte berechnung'!$A:$AL, MATCH(AD$3, 'UmfrageWerte berechnung'!$A:$A, 0), MATCH($K78, 'UmfrageWerte berechnung'!$1:$1, 0))</f>
        <v>1.1875</v>
      </c>
      <c r="AI78" s="84">
        <f t="shared" ref="AI78:AI113" si="107">(AH78^2)*AF78</f>
        <v>4.23046875</v>
      </c>
      <c r="AJ78" s="84">
        <f t="shared" ref="AJ78:AJ113" si="108">AH78*AF78</f>
        <v>3.5625</v>
      </c>
      <c r="AK78" s="84">
        <f t="shared" ref="AK78:AK113" si="109">AH78/(AK$120/AK$119)</f>
        <v>0.99563318777292598</v>
      </c>
      <c r="AL78" s="66"/>
      <c r="AO78" s="66">
        <f>Metasploit!$P67</f>
        <v>3</v>
      </c>
      <c r="AP78" s="92">
        <f t="shared" ref="AP78:AP113" si="110">AT78*AO78</f>
        <v>2.7219101123595508</v>
      </c>
      <c r="AQ78" s="86">
        <f>INDEX('UmfrageWerte berechnung'!$A:$AL, MATCH(AM$3, 'UmfrageWerte berechnung'!$A:$A, 0), MATCH($K78, 'UmfrageWerte berechnung'!$1:$1, 0))</f>
        <v>1.0625</v>
      </c>
      <c r="AR78" s="84">
        <f t="shared" ref="AR78:AR113" si="111">(AQ78^2)*AO78</f>
        <v>3.38671875</v>
      </c>
      <c r="AS78" s="84">
        <f t="shared" ref="AS78:AS113" si="112">AQ78*AO78</f>
        <v>3.1875</v>
      </c>
      <c r="AT78" s="84">
        <f t="shared" ref="AT78:AT113" si="113">AQ78/(AT$120/AT$119)</f>
        <v>0.90730337078651691</v>
      </c>
    </row>
    <row r="79" spans="1:46">
      <c r="B79" s="4"/>
      <c r="C79" s="66">
        <f>Metasploit!$P68</f>
        <v>3</v>
      </c>
      <c r="D79" s="92">
        <f t="shared" si="94"/>
        <v>3.3620972146368109</v>
      </c>
      <c r="E79" s="86">
        <f>INDEX('UmfrageWerte berechnung'!$A:$AL, MATCH(A$3, 'UmfrageWerte berechnung'!$A:$A, 0), MATCH($K79, 'UmfrageWerte berechnung'!$1:$1, 0))</f>
        <v>1.35</v>
      </c>
      <c r="F79" s="84">
        <f t="shared" si="95"/>
        <v>5.4675000000000011</v>
      </c>
      <c r="G79" s="84">
        <f t="shared" si="96"/>
        <v>4.0500000000000007</v>
      </c>
      <c r="H79" s="84">
        <f t="shared" si="97"/>
        <v>1.1206990715456036</v>
      </c>
      <c r="I79" s="93"/>
      <c r="K79" s="93" t="s">
        <v>390</v>
      </c>
      <c r="L79"/>
      <c r="M79" s="4"/>
      <c r="N79" s="66">
        <f>Metasploit!$P68</f>
        <v>3</v>
      </c>
      <c r="O79" s="92">
        <f t="shared" si="98"/>
        <v>2.6492374727668846</v>
      </c>
      <c r="P79" s="86">
        <f>INDEX('UmfrageWerte berechnung'!$A:$AL, MATCH(L$3, 'UmfrageWerte berechnung'!$A:$A, 0), MATCH($K79, 'UmfrageWerte berechnung'!$1:$1, 0))</f>
        <v>1</v>
      </c>
      <c r="Q79" s="84">
        <f t="shared" si="99"/>
        <v>3</v>
      </c>
      <c r="R79" s="84">
        <f t="shared" si="100"/>
        <v>3</v>
      </c>
      <c r="S79" s="84">
        <f t="shared" si="101"/>
        <v>0.88307915758896149</v>
      </c>
      <c r="V79" s="4"/>
      <c r="W79" s="66">
        <f>Metasploit!$P68</f>
        <v>3</v>
      </c>
      <c r="X79" s="92">
        <f t="shared" si="102"/>
        <v>3.0170132325141799</v>
      </c>
      <c r="Y79" s="86">
        <f>INDEX('UmfrageWerte berechnung'!$A:$AL, MATCH(U$3, 'UmfrageWerte berechnung'!$A:$A, 0), MATCH($K79, 'UmfrageWerte berechnung'!$1:$1, 0))</f>
        <v>1.1666666666666667</v>
      </c>
      <c r="Z79" s="84">
        <f t="shared" si="103"/>
        <v>4.0833333333333339</v>
      </c>
      <c r="AA79" s="84">
        <f t="shared" si="104"/>
        <v>3.5</v>
      </c>
      <c r="AB79" s="84">
        <f t="shared" si="105"/>
        <v>1.0056710775047266</v>
      </c>
      <c r="AE79" s="4"/>
      <c r="AF79" s="66">
        <f>Metasploit!$P68</f>
        <v>3</v>
      </c>
      <c r="AG79" s="92">
        <f t="shared" si="106"/>
        <v>2.2008733624454155</v>
      </c>
      <c r="AH79" s="86">
        <f>INDEX('UmfrageWerte berechnung'!$A:$AL, MATCH(AD$3, 'UmfrageWerte berechnung'!$A:$A, 0), MATCH($K79, 'UmfrageWerte berechnung'!$1:$1, 0))</f>
        <v>0.875</v>
      </c>
      <c r="AI79" s="84">
        <f t="shared" si="107"/>
        <v>2.296875</v>
      </c>
      <c r="AJ79" s="84">
        <f t="shared" si="108"/>
        <v>2.625</v>
      </c>
      <c r="AK79" s="84">
        <f t="shared" si="109"/>
        <v>0.73362445414847177</v>
      </c>
      <c r="AL79" s="66"/>
      <c r="AN79" s="4"/>
      <c r="AO79" s="66">
        <f>Metasploit!$P68</f>
        <v>3</v>
      </c>
      <c r="AP79" s="92">
        <f t="shared" si="110"/>
        <v>3.3623595505617976</v>
      </c>
      <c r="AQ79" s="86">
        <f>INDEX('UmfrageWerte berechnung'!$A:$AL, MATCH(AM$3, 'UmfrageWerte berechnung'!$A:$A, 0), MATCH($K79, 'UmfrageWerte berechnung'!$1:$1, 0))</f>
        <v>1.3125</v>
      </c>
      <c r="AR79" s="84">
        <f t="shared" si="111"/>
        <v>5.16796875</v>
      </c>
      <c r="AS79" s="84">
        <f t="shared" si="112"/>
        <v>3.9375</v>
      </c>
      <c r="AT79" s="84">
        <f t="shared" si="113"/>
        <v>1.1207865168539326</v>
      </c>
    </row>
    <row r="80" spans="1:46">
      <c r="B80" s="4"/>
      <c r="C80" s="66"/>
      <c r="D80" s="92"/>
      <c r="E80" s="86"/>
      <c r="F80" s="84"/>
      <c r="H80" s="84"/>
      <c r="I80" s="93"/>
      <c r="L80"/>
      <c r="M80" s="4"/>
      <c r="N80" s="66"/>
      <c r="O80" s="92"/>
      <c r="P80" s="86"/>
      <c r="Q80" s="84"/>
      <c r="R80" s="84"/>
      <c r="S80" s="84"/>
      <c r="V80" s="4"/>
      <c r="W80" s="66"/>
      <c r="X80" s="92"/>
      <c r="Y80" s="86"/>
      <c r="Z80" s="84"/>
      <c r="AA80" s="84"/>
      <c r="AB80" s="84"/>
      <c r="AE80" s="4"/>
      <c r="AF80" s="66"/>
      <c r="AG80" s="92"/>
      <c r="AH80" s="86"/>
      <c r="AI80" s="84"/>
      <c r="AJ80" s="84"/>
      <c r="AK80" s="84"/>
      <c r="AL80" s="66"/>
      <c r="AN80" s="4"/>
      <c r="AO80" s="66"/>
      <c r="AP80" s="92"/>
      <c r="AQ80" s="86"/>
      <c r="AR80" s="84"/>
      <c r="AS80" s="84"/>
      <c r="AT80" s="84"/>
    </row>
    <row r="81" spans="2:46">
      <c r="B81" s="4"/>
      <c r="C81" s="66"/>
      <c r="D81" s="92"/>
      <c r="E81" s="86"/>
      <c r="F81" s="84"/>
      <c r="H81" s="84"/>
      <c r="I81" s="93"/>
      <c r="L81"/>
      <c r="M81" s="4"/>
      <c r="N81" s="66"/>
      <c r="O81" s="92"/>
      <c r="P81" s="86"/>
      <c r="Q81" s="84"/>
      <c r="R81" s="84"/>
      <c r="S81" s="84"/>
      <c r="V81" s="4"/>
      <c r="W81" s="66"/>
      <c r="X81" s="92"/>
      <c r="Y81" s="86"/>
      <c r="Z81" s="84"/>
      <c r="AA81" s="84"/>
      <c r="AB81" s="84"/>
      <c r="AE81" s="4"/>
      <c r="AF81" s="66"/>
      <c r="AG81" s="92"/>
      <c r="AH81" s="86"/>
      <c r="AI81" s="84"/>
      <c r="AJ81" s="84"/>
      <c r="AK81" s="84"/>
      <c r="AL81" s="66"/>
      <c r="AN81" s="4"/>
      <c r="AO81" s="66"/>
      <c r="AP81" s="92"/>
      <c r="AQ81" s="86"/>
      <c r="AR81" s="84"/>
      <c r="AS81" s="84"/>
      <c r="AT81" s="84"/>
    </row>
    <row r="82" spans="2:46">
      <c r="B82" s="4"/>
      <c r="C82" s="66">
        <f>Metasploit!$P71</f>
        <v>3</v>
      </c>
      <c r="D82" s="92">
        <f t="shared" si="94"/>
        <v>3.3620972146368109</v>
      </c>
      <c r="E82" s="86">
        <f>INDEX('UmfrageWerte berechnung'!$A:$AL, MATCH(A$3, 'UmfrageWerte berechnung'!$A:$A, 0), MATCH($K82, 'UmfrageWerte berechnung'!$1:$1, 0))</f>
        <v>1.35</v>
      </c>
      <c r="F82" s="84">
        <f t="shared" si="95"/>
        <v>5.4675000000000011</v>
      </c>
      <c r="G82" s="84">
        <f t="shared" si="96"/>
        <v>4.0500000000000007</v>
      </c>
      <c r="H82" s="84">
        <f t="shared" si="97"/>
        <v>1.1206990715456036</v>
      </c>
      <c r="I82" s="93"/>
      <c r="K82" s="93" t="s">
        <v>390</v>
      </c>
      <c r="L82"/>
      <c r="M82" s="4"/>
      <c r="N82" s="66">
        <f>Metasploit!$P71</f>
        <v>3</v>
      </c>
      <c r="O82" s="92">
        <f t="shared" si="98"/>
        <v>2.6492374727668846</v>
      </c>
      <c r="P82" s="86">
        <f>INDEX('UmfrageWerte berechnung'!$A:$AL, MATCH(L$3, 'UmfrageWerte berechnung'!$A:$A, 0), MATCH($K82, 'UmfrageWerte berechnung'!$1:$1, 0))</f>
        <v>1</v>
      </c>
      <c r="Q82" s="84">
        <f t="shared" si="99"/>
        <v>3</v>
      </c>
      <c r="R82" s="84">
        <f t="shared" si="100"/>
        <v>3</v>
      </c>
      <c r="S82" s="84">
        <f t="shared" si="101"/>
        <v>0.88307915758896149</v>
      </c>
      <c r="V82" s="4"/>
      <c r="W82" s="66">
        <f>Metasploit!$P71</f>
        <v>3</v>
      </c>
      <c r="X82" s="92">
        <f t="shared" si="102"/>
        <v>3.0170132325141799</v>
      </c>
      <c r="Y82" s="86">
        <f>INDEX('UmfrageWerte berechnung'!$A:$AL, MATCH(U$3, 'UmfrageWerte berechnung'!$A:$A, 0), MATCH($K82, 'UmfrageWerte berechnung'!$1:$1, 0))</f>
        <v>1.1666666666666667</v>
      </c>
      <c r="Z82" s="84">
        <f t="shared" si="103"/>
        <v>4.0833333333333339</v>
      </c>
      <c r="AA82" s="84">
        <f t="shared" si="104"/>
        <v>3.5</v>
      </c>
      <c r="AB82" s="84">
        <f t="shared" si="105"/>
        <v>1.0056710775047266</v>
      </c>
      <c r="AE82" s="4"/>
      <c r="AF82" s="66">
        <f>Metasploit!$P71</f>
        <v>3</v>
      </c>
      <c r="AG82" s="92">
        <f t="shared" si="106"/>
        <v>2.2008733624454155</v>
      </c>
      <c r="AH82" s="86">
        <f>INDEX('UmfrageWerte berechnung'!$A:$AL, MATCH(AD$3, 'UmfrageWerte berechnung'!$A:$A, 0), MATCH($K82, 'UmfrageWerte berechnung'!$1:$1, 0))</f>
        <v>0.875</v>
      </c>
      <c r="AI82" s="84">
        <f t="shared" si="107"/>
        <v>2.296875</v>
      </c>
      <c r="AJ82" s="84">
        <f t="shared" si="108"/>
        <v>2.625</v>
      </c>
      <c r="AK82" s="84">
        <f t="shared" si="109"/>
        <v>0.73362445414847177</v>
      </c>
      <c r="AL82" s="66"/>
      <c r="AN82" s="4"/>
      <c r="AO82" s="66">
        <f>Metasploit!$P71</f>
        <v>3</v>
      </c>
      <c r="AP82" s="92">
        <f t="shared" si="110"/>
        <v>3.3623595505617976</v>
      </c>
      <c r="AQ82" s="86">
        <f>INDEX('UmfrageWerte berechnung'!$A:$AL, MATCH(AM$3, 'UmfrageWerte berechnung'!$A:$A, 0), MATCH($K82, 'UmfrageWerte berechnung'!$1:$1, 0))</f>
        <v>1.3125</v>
      </c>
      <c r="AR82" s="84">
        <f t="shared" si="111"/>
        <v>5.16796875</v>
      </c>
      <c r="AS82" s="84">
        <f t="shared" si="112"/>
        <v>3.9375</v>
      </c>
      <c r="AT82" s="84">
        <f t="shared" si="113"/>
        <v>1.1207865168539326</v>
      </c>
    </row>
    <row r="83" spans="2:46">
      <c r="B83" s="4"/>
      <c r="C83" s="66"/>
      <c r="D83" s="92"/>
      <c r="E83" s="86"/>
      <c r="F83" s="84"/>
      <c r="H83" s="84"/>
      <c r="I83" s="93"/>
      <c r="L83"/>
      <c r="M83" s="4"/>
      <c r="N83" s="66"/>
      <c r="O83" s="92"/>
      <c r="P83" s="86"/>
      <c r="Q83" s="84"/>
      <c r="R83" s="84"/>
      <c r="S83" s="84"/>
      <c r="V83" s="4"/>
      <c r="W83" s="66"/>
      <c r="X83" s="92"/>
      <c r="Y83" s="86"/>
      <c r="Z83" s="84"/>
      <c r="AA83" s="84"/>
      <c r="AB83" s="84"/>
      <c r="AE83" s="4"/>
      <c r="AF83" s="66"/>
      <c r="AG83" s="92"/>
      <c r="AH83" s="86"/>
      <c r="AI83" s="84"/>
      <c r="AJ83" s="84"/>
      <c r="AK83" s="84"/>
      <c r="AL83" s="66"/>
      <c r="AN83" s="4"/>
      <c r="AO83" s="66"/>
      <c r="AP83" s="92"/>
      <c r="AQ83" s="86"/>
      <c r="AR83" s="84"/>
      <c r="AS83" s="84"/>
      <c r="AT83" s="84"/>
    </row>
    <row r="84" spans="2:46">
      <c r="B84" s="4"/>
      <c r="C84" s="66">
        <f>Metasploit!$P73</f>
        <v>0</v>
      </c>
      <c r="D84" s="92">
        <f t="shared" si="94"/>
        <v>0</v>
      </c>
      <c r="E84" s="86">
        <f>INDEX('UmfrageWerte berechnung'!$A:$AL, MATCH(A$3, 'UmfrageWerte berechnung'!$A:$A, 0), MATCH($K84, 'UmfrageWerte berechnung'!$1:$1, 0))</f>
        <v>1.35</v>
      </c>
      <c r="F84" s="84">
        <f t="shared" si="95"/>
        <v>0</v>
      </c>
      <c r="G84" s="84">
        <f t="shared" si="96"/>
        <v>0</v>
      </c>
      <c r="H84" s="84">
        <f t="shared" si="97"/>
        <v>1.1206990715456036</v>
      </c>
      <c r="I84" s="93"/>
      <c r="K84" s="93" t="s">
        <v>390</v>
      </c>
      <c r="L84"/>
      <c r="M84" s="4"/>
      <c r="N84" s="66">
        <f>Metasploit!$P73</f>
        <v>0</v>
      </c>
      <c r="O84" s="92">
        <f t="shared" si="98"/>
        <v>0</v>
      </c>
      <c r="P84" s="86">
        <f>INDEX('UmfrageWerte berechnung'!$A:$AL, MATCH(L$3, 'UmfrageWerte berechnung'!$A:$A, 0), MATCH($K84, 'UmfrageWerte berechnung'!$1:$1, 0))</f>
        <v>1</v>
      </c>
      <c r="Q84" s="84">
        <f t="shared" si="99"/>
        <v>0</v>
      </c>
      <c r="R84" s="84">
        <f t="shared" si="100"/>
        <v>0</v>
      </c>
      <c r="S84" s="84">
        <f t="shared" si="101"/>
        <v>0.88307915758896149</v>
      </c>
      <c r="V84" s="4"/>
      <c r="W84" s="66">
        <f>Metasploit!$P73</f>
        <v>0</v>
      </c>
      <c r="X84" s="92">
        <f t="shared" si="102"/>
        <v>0</v>
      </c>
      <c r="Y84" s="86">
        <f>INDEX('UmfrageWerte berechnung'!$A:$AL, MATCH(U$3, 'UmfrageWerte berechnung'!$A:$A, 0), MATCH($K84, 'UmfrageWerte berechnung'!$1:$1, 0))</f>
        <v>1.1666666666666667</v>
      </c>
      <c r="Z84" s="84">
        <f t="shared" si="103"/>
        <v>0</v>
      </c>
      <c r="AA84" s="84">
        <f t="shared" si="104"/>
        <v>0</v>
      </c>
      <c r="AB84" s="84">
        <f t="shared" si="105"/>
        <v>1.0056710775047266</v>
      </c>
      <c r="AE84" s="4"/>
      <c r="AF84" s="66">
        <f>Metasploit!$P73</f>
        <v>0</v>
      </c>
      <c r="AG84" s="92">
        <f t="shared" si="106"/>
        <v>0</v>
      </c>
      <c r="AH84" s="86">
        <f>INDEX('UmfrageWerte berechnung'!$A:$AL, MATCH(AD$3, 'UmfrageWerte berechnung'!$A:$A, 0), MATCH($K84, 'UmfrageWerte berechnung'!$1:$1, 0))</f>
        <v>0.875</v>
      </c>
      <c r="AI84" s="84">
        <f t="shared" si="107"/>
        <v>0</v>
      </c>
      <c r="AJ84" s="84">
        <f t="shared" si="108"/>
        <v>0</v>
      </c>
      <c r="AK84" s="84">
        <f t="shared" si="109"/>
        <v>0.73362445414847177</v>
      </c>
      <c r="AL84" s="66"/>
      <c r="AN84" s="4"/>
      <c r="AO84" s="66">
        <f>Metasploit!$P73</f>
        <v>0</v>
      </c>
      <c r="AP84" s="92">
        <f t="shared" si="110"/>
        <v>0</v>
      </c>
      <c r="AQ84" s="86">
        <f>INDEX('UmfrageWerte berechnung'!$A:$AL, MATCH(AM$3, 'UmfrageWerte berechnung'!$A:$A, 0), MATCH($K84, 'UmfrageWerte berechnung'!$1:$1, 0))</f>
        <v>1.3125</v>
      </c>
      <c r="AR84" s="84">
        <f t="shared" si="111"/>
        <v>0</v>
      </c>
      <c r="AS84" s="84">
        <f t="shared" si="112"/>
        <v>0</v>
      </c>
      <c r="AT84" s="84">
        <f t="shared" si="113"/>
        <v>1.1207865168539326</v>
      </c>
    </row>
    <row r="85" spans="2:46">
      <c r="B85" s="4"/>
      <c r="C85" s="66">
        <f>Metasploit!$P74</f>
        <v>0</v>
      </c>
      <c r="D85" s="92">
        <f t="shared" si="94"/>
        <v>0</v>
      </c>
      <c r="E85" s="86">
        <f>INDEX('UmfrageWerte berechnung'!$A:$AL, MATCH(A$3, 'UmfrageWerte berechnung'!$A:$A, 0), MATCH($K85, 'UmfrageWerte berechnung'!$1:$1, 0))</f>
        <v>1.35</v>
      </c>
      <c r="F85" s="84">
        <f t="shared" si="95"/>
        <v>0</v>
      </c>
      <c r="G85" s="84">
        <f t="shared" si="96"/>
        <v>0</v>
      </c>
      <c r="H85" s="84">
        <f t="shared" si="97"/>
        <v>1.1206990715456036</v>
      </c>
      <c r="I85" s="93"/>
      <c r="K85" s="93" t="s">
        <v>390</v>
      </c>
      <c r="L85"/>
      <c r="M85" s="4"/>
      <c r="N85" s="66">
        <f>Metasploit!$P74</f>
        <v>0</v>
      </c>
      <c r="O85" s="92">
        <f t="shared" si="98"/>
        <v>0</v>
      </c>
      <c r="P85" s="86">
        <f>INDEX('UmfrageWerte berechnung'!$A:$AL, MATCH(L$3, 'UmfrageWerte berechnung'!$A:$A, 0), MATCH($K85, 'UmfrageWerte berechnung'!$1:$1, 0))</f>
        <v>1</v>
      </c>
      <c r="Q85" s="84">
        <f t="shared" si="99"/>
        <v>0</v>
      </c>
      <c r="R85" s="84">
        <f t="shared" si="100"/>
        <v>0</v>
      </c>
      <c r="S85" s="84">
        <f t="shared" si="101"/>
        <v>0.88307915758896149</v>
      </c>
      <c r="V85" s="4"/>
      <c r="W85" s="66">
        <f>Metasploit!$P74</f>
        <v>0</v>
      </c>
      <c r="X85" s="92">
        <f t="shared" si="102"/>
        <v>0</v>
      </c>
      <c r="Y85" s="86">
        <f>INDEX('UmfrageWerte berechnung'!$A:$AL, MATCH(U$3, 'UmfrageWerte berechnung'!$A:$A, 0), MATCH($K85, 'UmfrageWerte berechnung'!$1:$1, 0))</f>
        <v>1.1666666666666667</v>
      </c>
      <c r="Z85" s="84">
        <f t="shared" si="103"/>
        <v>0</v>
      </c>
      <c r="AA85" s="84">
        <f t="shared" si="104"/>
        <v>0</v>
      </c>
      <c r="AB85" s="84">
        <f t="shared" si="105"/>
        <v>1.0056710775047266</v>
      </c>
      <c r="AE85" s="4"/>
      <c r="AF85" s="66">
        <f>Metasploit!$P74</f>
        <v>0</v>
      </c>
      <c r="AG85" s="92">
        <f t="shared" si="106"/>
        <v>0</v>
      </c>
      <c r="AH85" s="86">
        <f>INDEX('UmfrageWerte berechnung'!$A:$AL, MATCH(AD$3, 'UmfrageWerte berechnung'!$A:$A, 0), MATCH($K85, 'UmfrageWerte berechnung'!$1:$1, 0))</f>
        <v>0.875</v>
      </c>
      <c r="AI85" s="84">
        <f t="shared" si="107"/>
        <v>0</v>
      </c>
      <c r="AJ85" s="84">
        <f t="shared" si="108"/>
        <v>0</v>
      </c>
      <c r="AK85" s="84">
        <f t="shared" si="109"/>
        <v>0.73362445414847177</v>
      </c>
      <c r="AL85" s="66"/>
      <c r="AN85" s="4"/>
      <c r="AO85" s="66">
        <f>Metasploit!$P74</f>
        <v>0</v>
      </c>
      <c r="AP85" s="92">
        <f t="shared" si="110"/>
        <v>0</v>
      </c>
      <c r="AQ85" s="86">
        <f>INDEX('UmfrageWerte berechnung'!$A:$AL, MATCH(AM$3, 'UmfrageWerte berechnung'!$A:$A, 0), MATCH($K85, 'UmfrageWerte berechnung'!$1:$1, 0))</f>
        <v>1.3125</v>
      </c>
      <c r="AR85" s="84">
        <f t="shared" si="111"/>
        <v>0</v>
      </c>
      <c r="AS85" s="84">
        <f t="shared" si="112"/>
        <v>0</v>
      </c>
      <c r="AT85" s="84">
        <f t="shared" si="113"/>
        <v>1.1207865168539326</v>
      </c>
    </row>
    <row r="86" spans="2:46">
      <c r="B86" s="12"/>
      <c r="C86" s="66">
        <f>Metasploit!$P75</f>
        <v>3</v>
      </c>
      <c r="D86" s="92">
        <f t="shared" si="94"/>
        <v>2.4904423812124525</v>
      </c>
      <c r="E86" s="86">
        <f>INDEX('UmfrageWerte berechnung'!$A:$AL, MATCH(A$3, 'UmfrageWerte berechnung'!$A:$A, 0), MATCH($K86, 'UmfrageWerte berechnung'!$1:$1, 0))</f>
        <v>1</v>
      </c>
      <c r="F86" s="84">
        <f t="shared" si="95"/>
        <v>3</v>
      </c>
      <c r="G86" s="84">
        <f t="shared" si="96"/>
        <v>3</v>
      </c>
      <c r="H86" s="84">
        <f t="shared" si="97"/>
        <v>0.83014746040415077</v>
      </c>
      <c r="I86" s="93"/>
      <c r="K86" s="93" t="s">
        <v>377</v>
      </c>
      <c r="L86"/>
      <c r="M86" s="12"/>
      <c r="N86" s="66">
        <f>Metasploit!$P75</f>
        <v>3</v>
      </c>
      <c r="O86" s="92">
        <f t="shared" si="98"/>
        <v>2.318082788671024</v>
      </c>
      <c r="P86" s="86">
        <f>INDEX('UmfrageWerte berechnung'!$A:$AL, MATCH(L$3, 'UmfrageWerte berechnung'!$A:$A, 0), MATCH($K86, 'UmfrageWerte berechnung'!$1:$1, 0))</f>
        <v>0.875</v>
      </c>
      <c r="Q86" s="84">
        <f t="shared" si="99"/>
        <v>2.296875</v>
      </c>
      <c r="R86" s="84">
        <f t="shared" si="100"/>
        <v>2.625</v>
      </c>
      <c r="S86" s="84">
        <f t="shared" si="101"/>
        <v>0.77269426289034138</v>
      </c>
      <c r="V86" s="12"/>
      <c r="W86" s="66">
        <f>Metasploit!$P75</f>
        <v>3</v>
      </c>
      <c r="X86" s="92">
        <f t="shared" si="102"/>
        <v>3.0170132325141799</v>
      </c>
      <c r="Y86" s="86">
        <f>INDEX('UmfrageWerte berechnung'!$A:$AL, MATCH(U$3, 'UmfrageWerte berechnung'!$A:$A, 0), MATCH($K86, 'UmfrageWerte berechnung'!$1:$1, 0))</f>
        <v>1.1666666666666667</v>
      </c>
      <c r="Z86" s="84">
        <f t="shared" si="103"/>
        <v>4.0833333333333339</v>
      </c>
      <c r="AA86" s="84">
        <f t="shared" si="104"/>
        <v>3.5</v>
      </c>
      <c r="AB86" s="84">
        <f t="shared" si="105"/>
        <v>1.0056710775047266</v>
      </c>
      <c r="AE86" s="12"/>
      <c r="AF86" s="66">
        <f>Metasploit!$P75</f>
        <v>3</v>
      </c>
      <c r="AG86" s="92">
        <f t="shared" si="106"/>
        <v>3.4585152838427957</v>
      </c>
      <c r="AH86" s="86">
        <f>INDEX('UmfrageWerte berechnung'!$A:$AL, MATCH(AD$3, 'UmfrageWerte berechnung'!$A:$A, 0), MATCH($K86, 'UmfrageWerte berechnung'!$1:$1, 0))</f>
        <v>1.375</v>
      </c>
      <c r="AI86" s="84">
        <f t="shared" si="107"/>
        <v>5.671875</v>
      </c>
      <c r="AJ86" s="84">
        <f t="shared" si="108"/>
        <v>4.125</v>
      </c>
      <c r="AK86" s="84">
        <f t="shared" si="109"/>
        <v>1.1528384279475985</v>
      </c>
      <c r="AL86" s="66"/>
      <c r="AN86" s="12"/>
      <c r="AO86" s="66">
        <f>Metasploit!$P75</f>
        <v>3</v>
      </c>
      <c r="AP86" s="92">
        <f t="shared" si="110"/>
        <v>2.8820224719101124</v>
      </c>
      <c r="AQ86" s="86">
        <f>INDEX('UmfrageWerte berechnung'!$A:$AL, MATCH(AM$3, 'UmfrageWerte berechnung'!$A:$A, 0), MATCH($K86, 'UmfrageWerte berechnung'!$1:$1, 0))</f>
        <v>1.125</v>
      </c>
      <c r="AR86" s="84">
        <f t="shared" si="111"/>
        <v>3.796875</v>
      </c>
      <c r="AS86" s="84">
        <f t="shared" si="112"/>
        <v>3.375</v>
      </c>
      <c r="AT86" s="84">
        <f t="shared" si="113"/>
        <v>0.9606741573033708</v>
      </c>
    </row>
    <row r="87" spans="2:46">
      <c r="B87" s="12"/>
      <c r="C87" s="66">
        <f>Metasploit!$P76</f>
        <v>3</v>
      </c>
      <c r="D87" s="92">
        <f t="shared" si="94"/>
        <v>2.4904423812124525</v>
      </c>
      <c r="E87" s="86">
        <f>INDEX('UmfrageWerte berechnung'!$A:$AL, MATCH(A$3, 'UmfrageWerte berechnung'!$A:$A, 0), MATCH($K87, 'UmfrageWerte berechnung'!$1:$1, 0))</f>
        <v>1</v>
      </c>
      <c r="F87" s="84">
        <f t="shared" si="95"/>
        <v>3</v>
      </c>
      <c r="G87" s="84">
        <f t="shared" si="96"/>
        <v>3</v>
      </c>
      <c r="H87" s="84">
        <f t="shared" si="97"/>
        <v>0.83014746040415077</v>
      </c>
      <c r="I87" s="93"/>
      <c r="K87" s="93" t="s">
        <v>377</v>
      </c>
      <c r="L87"/>
      <c r="M87" s="12"/>
      <c r="N87" s="66">
        <f>Metasploit!$P76</f>
        <v>3</v>
      </c>
      <c r="O87" s="92">
        <f t="shared" si="98"/>
        <v>2.318082788671024</v>
      </c>
      <c r="P87" s="86">
        <f>INDEX('UmfrageWerte berechnung'!$A:$AL, MATCH(L$3, 'UmfrageWerte berechnung'!$A:$A, 0), MATCH($K87, 'UmfrageWerte berechnung'!$1:$1, 0))</f>
        <v>0.875</v>
      </c>
      <c r="Q87" s="84">
        <f t="shared" si="99"/>
        <v>2.296875</v>
      </c>
      <c r="R87" s="84">
        <f t="shared" si="100"/>
        <v>2.625</v>
      </c>
      <c r="S87" s="84">
        <f t="shared" si="101"/>
        <v>0.77269426289034138</v>
      </c>
      <c r="V87" s="12"/>
      <c r="W87" s="66">
        <f>Metasploit!$P76</f>
        <v>3</v>
      </c>
      <c r="X87" s="92">
        <f t="shared" si="102"/>
        <v>3.0170132325141799</v>
      </c>
      <c r="Y87" s="86">
        <f>INDEX('UmfrageWerte berechnung'!$A:$AL, MATCH(U$3, 'UmfrageWerte berechnung'!$A:$A, 0), MATCH($K87, 'UmfrageWerte berechnung'!$1:$1, 0))</f>
        <v>1.1666666666666667</v>
      </c>
      <c r="Z87" s="84">
        <f t="shared" si="103"/>
        <v>4.0833333333333339</v>
      </c>
      <c r="AA87" s="84">
        <f t="shared" si="104"/>
        <v>3.5</v>
      </c>
      <c r="AB87" s="84">
        <f t="shared" si="105"/>
        <v>1.0056710775047266</v>
      </c>
      <c r="AE87" s="12"/>
      <c r="AF87" s="66">
        <f>Metasploit!$P76</f>
        <v>3</v>
      </c>
      <c r="AG87" s="92">
        <f t="shared" si="106"/>
        <v>3.4585152838427957</v>
      </c>
      <c r="AH87" s="86">
        <f>INDEX('UmfrageWerte berechnung'!$A:$AL, MATCH(AD$3, 'UmfrageWerte berechnung'!$A:$A, 0), MATCH($K87, 'UmfrageWerte berechnung'!$1:$1, 0))</f>
        <v>1.375</v>
      </c>
      <c r="AI87" s="84">
        <f t="shared" si="107"/>
        <v>5.671875</v>
      </c>
      <c r="AJ87" s="84">
        <f t="shared" si="108"/>
        <v>4.125</v>
      </c>
      <c r="AK87" s="84">
        <f t="shared" si="109"/>
        <v>1.1528384279475985</v>
      </c>
      <c r="AL87" s="66"/>
      <c r="AN87" s="12"/>
      <c r="AO87" s="66">
        <f>Metasploit!$P76</f>
        <v>3</v>
      </c>
      <c r="AP87" s="92">
        <f t="shared" si="110"/>
        <v>2.8820224719101124</v>
      </c>
      <c r="AQ87" s="86">
        <f>INDEX('UmfrageWerte berechnung'!$A:$AL, MATCH(AM$3, 'UmfrageWerte berechnung'!$A:$A, 0), MATCH($K87, 'UmfrageWerte berechnung'!$1:$1, 0))</f>
        <v>1.125</v>
      </c>
      <c r="AR87" s="84">
        <f t="shared" si="111"/>
        <v>3.796875</v>
      </c>
      <c r="AS87" s="84">
        <f t="shared" si="112"/>
        <v>3.375</v>
      </c>
      <c r="AT87" s="84">
        <f t="shared" si="113"/>
        <v>0.9606741573033708</v>
      </c>
    </row>
    <row r="88" spans="2:46">
      <c r="B88" s="12"/>
      <c r="C88" s="66">
        <f>Metasploit!$P77</f>
        <v>3</v>
      </c>
      <c r="D88" s="92">
        <f t="shared" si="94"/>
        <v>2.4904423812124525</v>
      </c>
      <c r="E88" s="86">
        <f>INDEX('UmfrageWerte berechnung'!$A:$AL, MATCH(A$3, 'UmfrageWerte berechnung'!$A:$A, 0), MATCH($K88, 'UmfrageWerte berechnung'!$1:$1, 0))</f>
        <v>1</v>
      </c>
      <c r="F88" s="84">
        <f t="shared" si="95"/>
        <v>3</v>
      </c>
      <c r="G88" s="84">
        <f t="shared" si="96"/>
        <v>3</v>
      </c>
      <c r="H88" s="84">
        <f t="shared" si="97"/>
        <v>0.83014746040415077</v>
      </c>
      <c r="I88" s="93"/>
      <c r="K88" s="93" t="s">
        <v>377</v>
      </c>
      <c r="L88"/>
      <c r="M88" s="12"/>
      <c r="N88" s="66">
        <f>Metasploit!$P77</f>
        <v>3</v>
      </c>
      <c r="O88" s="92">
        <f t="shared" si="98"/>
        <v>2.318082788671024</v>
      </c>
      <c r="P88" s="86">
        <f>INDEX('UmfrageWerte berechnung'!$A:$AL, MATCH(L$3, 'UmfrageWerte berechnung'!$A:$A, 0), MATCH($K88, 'UmfrageWerte berechnung'!$1:$1, 0))</f>
        <v>0.875</v>
      </c>
      <c r="Q88" s="84">
        <f t="shared" si="99"/>
        <v>2.296875</v>
      </c>
      <c r="R88" s="84">
        <f t="shared" si="100"/>
        <v>2.625</v>
      </c>
      <c r="S88" s="84">
        <f t="shared" si="101"/>
        <v>0.77269426289034138</v>
      </c>
      <c r="V88" s="12"/>
      <c r="W88" s="66">
        <f>Metasploit!$P77</f>
        <v>3</v>
      </c>
      <c r="X88" s="92">
        <f t="shared" si="102"/>
        <v>3.0170132325141799</v>
      </c>
      <c r="Y88" s="86">
        <f>INDEX('UmfrageWerte berechnung'!$A:$AL, MATCH(U$3, 'UmfrageWerte berechnung'!$A:$A, 0), MATCH($K88, 'UmfrageWerte berechnung'!$1:$1, 0))</f>
        <v>1.1666666666666667</v>
      </c>
      <c r="Z88" s="84">
        <f t="shared" si="103"/>
        <v>4.0833333333333339</v>
      </c>
      <c r="AA88" s="84">
        <f t="shared" si="104"/>
        <v>3.5</v>
      </c>
      <c r="AB88" s="84">
        <f t="shared" si="105"/>
        <v>1.0056710775047266</v>
      </c>
      <c r="AE88" s="12"/>
      <c r="AF88" s="66">
        <f>Metasploit!$P77</f>
        <v>3</v>
      </c>
      <c r="AG88" s="92">
        <f t="shared" si="106"/>
        <v>3.4585152838427957</v>
      </c>
      <c r="AH88" s="86">
        <f>INDEX('UmfrageWerte berechnung'!$A:$AL, MATCH(AD$3, 'UmfrageWerte berechnung'!$A:$A, 0), MATCH($K88, 'UmfrageWerte berechnung'!$1:$1, 0))</f>
        <v>1.375</v>
      </c>
      <c r="AI88" s="84">
        <f t="shared" si="107"/>
        <v>5.671875</v>
      </c>
      <c r="AJ88" s="84">
        <f t="shared" si="108"/>
        <v>4.125</v>
      </c>
      <c r="AK88" s="84">
        <f t="shared" si="109"/>
        <v>1.1528384279475985</v>
      </c>
      <c r="AL88" s="66"/>
      <c r="AN88" s="12"/>
      <c r="AO88" s="66">
        <f>Metasploit!$P77</f>
        <v>3</v>
      </c>
      <c r="AP88" s="92">
        <f t="shared" si="110"/>
        <v>2.8820224719101124</v>
      </c>
      <c r="AQ88" s="86">
        <f>INDEX('UmfrageWerte berechnung'!$A:$AL, MATCH(AM$3, 'UmfrageWerte berechnung'!$A:$A, 0), MATCH($K88, 'UmfrageWerte berechnung'!$1:$1, 0))</f>
        <v>1.125</v>
      </c>
      <c r="AR88" s="84">
        <f t="shared" si="111"/>
        <v>3.796875</v>
      </c>
      <c r="AS88" s="84">
        <f t="shared" si="112"/>
        <v>3.375</v>
      </c>
      <c r="AT88" s="84">
        <f t="shared" si="113"/>
        <v>0.9606741573033708</v>
      </c>
    </row>
    <row r="89" spans="2:46">
      <c r="B89" s="6"/>
      <c r="C89" s="66">
        <f>Metasploit!$P78</f>
        <v>3</v>
      </c>
      <c r="D89" s="92">
        <f t="shared" si="94"/>
        <v>3.4866193336974325</v>
      </c>
      <c r="E89" s="86">
        <f>INDEX('UmfrageWerte berechnung'!$A:$AL, MATCH(A$3, 'UmfrageWerte berechnung'!$A:$A, 0), MATCH($K89, 'UmfrageWerte berechnung'!$1:$1, 0))</f>
        <v>1.4</v>
      </c>
      <c r="F89" s="84">
        <f t="shared" si="95"/>
        <v>5.879999999999999</v>
      </c>
      <c r="G89" s="84">
        <f t="shared" si="96"/>
        <v>4.1999999999999993</v>
      </c>
      <c r="H89" s="84">
        <f t="shared" si="97"/>
        <v>1.1622064445658109</v>
      </c>
      <c r="I89" s="93"/>
      <c r="K89" s="93" t="s">
        <v>391</v>
      </c>
      <c r="L89"/>
      <c r="M89" s="6"/>
      <c r="N89" s="66">
        <f>Metasploit!$P78</f>
        <v>3</v>
      </c>
      <c r="O89" s="92">
        <f t="shared" si="98"/>
        <v>2.9803921568627452</v>
      </c>
      <c r="P89" s="86">
        <f>INDEX('UmfrageWerte berechnung'!$A:$AL, MATCH(L$3, 'UmfrageWerte berechnung'!$A:$A, 0), MATCH($K89, 'UmfrageWerte berechnung'!$1:$1, 0))</f>
        <v>1.125</v>
      </c>
      <c r="Q89" s="84">
        <f t="shared" si="99"/>
        <v>3.796875</v>
      </c>
      <c r="R89" s="84">
        <f t="shared" si="100"/>
        <v>3.375</v>
      </c>
      <c r="S89" s="84">
        <f t="shared" si="101"/>
        <v>0.99346405228758172</v>
      </c>
      <c r="V89" s="6"/>
      <c r="W89" s="66">
        <f>Metasploit!$P78</f>
        <v>3</v>
      </c>
      <c r="X89" s="92">
        <f t="shared" si="102"/>
        <v>3.4480151228733482</v>
      </c>
      <c r="Y89" s="86">
        <f>INDEX('UmfrageWerte berechnung'!$A:$AL, MATCH(U$3, 'UmfrageWerte berechnung'!$A:$A, 0), MATCH($K89, 'UmfrageWerte berechnung'!$1:$1, 0))</f>
        <v>1.3333333333333333</v>
      </c>
      <c r="Z89" s="84">
        <f t="shared" si="103"/>
        <v>5.333333333333333</v>
      </c>
      <c r="AA89" s="84">
        <f t="shared" si="104"/>
        <v>4</v>
      </c>
      <c r="AB89" s="84">
        <f t="shared" si="105"/>
        <v>1.1493383742911161</v>
      </c>
      <c r="AE89" s="6"/>
      <c r="AF89" s="66">
        <f>Metasploit!$P78</f>
        <v>3</v>
      </c>
      <c r="AG89" s="92">
        <f t="shared" si="106"/>
        <v>3.7729257641921405</v>
      </c>
      <c r="AH89" s="86">
        <f>INDEX('UmfrageWerte berechnung'!$A:$AL, MATCH(AD$3, 'UmfrageWerte berechnung'!$A:$A, 0), MATCH($K89, 'UmfrageWerte berechnung'!$1:$1, 0))</f>
        <v>1.5</v>
      </c>
      <c r="AI89" s="84">
        <f t="shared" si="107"/>
        <v>6.75</v>
      </c>
      <c r="AJ89" s="84">
        <f t="shared" si="108"/>
        <v>4.5</v>
      </c>
      <c r="AK89" s="84">
        <f t="shared" si="109"/>
        <v>1.2576419213973802</v>
      </c>
      <c r="AL89" s="66"/>
      <c r="AN89" s="6"/>
      <c r="AO89" s="66">
        <f>Metasploit!$P78</f>
        <v>3</v>
      </c>
      <c r="AP89" s="92">
        <f t="shared" si="110"/>
        <v>3.3623595505617976</v>
      </c>
      <c r="AQ89" s="86">
        <f>INDEX('UmfrageWerte berechnung'!$A:$AL, MATCH(AM$3, 'UmfrageWerte berechnung'!$A:$A, 0), MATCH($K89, 'UmfrageWerte berechnung'!$1:$1, 0))</f>
        <v>1.3125</v>
      </c>
      <c r="AR89" s="84">
        <f t="shared" si="111"/>
        <v>5.16796875</v>
      </c>
      <c r="AS89" s="84">
        <f t="shared" si="112"/>
        <v>3.9375</v>
      </c>
      <c r="AT89" s="84">
        <f t="shared" si="113"/>
        <v>1.1207865168539326</v>
      </c>
    </row>
    <row r="90" spans="2:46">
      <c r="B90" s="6"/>
      <c r="C90" s="66">
        <f>Metasploit!$P79</f>
        <v>3</v>
      </c>
      <c r="D90" s="92">
        <f t="shared" si="94"/>
        <v>3.4866193336974325</v>
      </c>
      <c r="E90" s="86">
        <f>INDEX('UmfrageWerte berechnung'!$A:$AL, MATCH(A$3, 'UmfrageWerte berechnung'!$A:$A, 0), MATCH($K90, 'UmfrageWerte berechnung'!$1:$1, 0))</f>
        <v>1.4</v>
      </c>
      <c r="F90" s="84">
        <f t="shared" si="95"/>
        <v>5.879999999999999</v>
      </c>
      <c r="G90" s="84">
        <f t="shared" si="96"/>
        <v>4.1999999999999993</v>
      </c>
      <c r="H90" s="84">
        <f t="shared" si="97"/>
        <v>1.1622064445658109</v>
      </c>
      <c r="I90" s="93"/>
      <c r="K90" s="93" t="s">
        <v>391</v>
      </c>
      <c r="L90"/>
      <c r="M90" s="6"/>
      <c r="N90" s="66">
        <f>Metasploit!$P79</f>
        <v>3</v>
      </c>
      <c r="O90" s="92">
        <f t="shared" si="98"/>
        <v>2.9803921568627452</v>
      </c>
      <c r="P90" s="86">
        <f>INDEX('UmfrageWerte berechnung'!$A:$AL, MATCH(L$3, 'UmfrageWerte berechnung'!$A:$A, 0), MATCH($K90, 'UmfrageWerte berechnung'!$1:$1, 0))</f>
        <v>1.125</v>
      </c>
      <c r="Q90" s="84">
        <f t="shared" si="99"/>
        <v>3.796875</v>
      </c>
      <c r="R90" s="84">
        <f t="shared" si="100"/>
        <v>3.375</v>
      </c>
      <c r="S90" s="84">
        <f t="shared" si="101"/>
        <v>0.99346405228758172</v>
      </c>
      <c r="V90" s="6"/>
      <c r="W90" s="66">
        <f>Metasploit!$P79</f>
        <v>3</v>
      </c>
      <c r="X90" s="92">
        <f t="shared" si="102"/>
        <v>3.4480151228733482</v>
      </c>
      <c r="Y90" s="86">
        <f>INDEX('UmfrageWerte berechnung'!$A:$AL, MATCH(U$3, 'UmfrageWerte berechnung'!$A:$A, 0), MATCH($K90, 'UmfrageWerte berechnung'!$1:$1, 0))</f>
        <v>1.3333333333333333</v>
      </c>
      <c r="Z90" s="84">
        <f t="shared" si="103"/>
        <v>5.333333333333333</v>
      </c>
      <c r="AA90" s="84">
        <f t="shared" si="104"/>
        <v>4</v>
      </c>
      <c r="AB90" s="84">
        <f t="shared" si="105"/>
        <v>1.1493383742911161</v>
      </c>
      <c r="AE90" s="6"/>
      <c r="AF90" s="66">
        <f>Metasploit!$P79</f>
        <v>3</v>
      </c>
      <c r="AG90" s="92">
        <f t="shared" si="106"/>
        <v>3.7729257641921405</v>
      </c>
      <c r="AH90" s="86">
        <f>INDEX('UmfrageWerte berechnung'!$A:$AL, MATCH(AD$3, 'UmfrageWerte berechnung'!$A:$A, 0), MATCH($K90, 'UmfrageWerte berechnung'!$1:$1, 0))</f>
        <v>1.5</v>
      </c>
      <c r="AI90" s="84">
        <f t="shared" si="107"/>
        <v>6.75</v>
      </c>
      <c r="AJ90" s="84">
        <f t="shared" si="108"/>
        <v>4.5</v>
      </c>
      <c r="AK90" s="84">
        <f t="shared" si="109"/>
        <v>1.2576419213973802</v>
      </c>
      <c r="AL90" s="66"/>
      <c r="AN90" s="6"/>
      <c r="AO90" s="66">
        <f>Metasploit!$P79</f>
        <v>3</v>
      </c>
      <c r="AP90" s="92">
        <f t="shared" si="110"/>
        <v>3.3623595505617976</v>
      </c>
      <c r="AQ90" s="86">
        <f>INDEX('UmfrageWerte berechnung'!$A:$AL, MATCH(AM$3, 'UmfrageWerte berechnung'!$A:$A, 0), MATCH($K90, 'UmfrageWerte berechnung'!$1:$1, 0))</f>
        <v>1.3125</v>
      </c>
      <c r="AR90" s="84">
        <f t="shared" si="111"/>
        <v>5.16796875</v>
      </c>
      <c r="AS90" s="84">
        <f t="shared" si="112"/>
        <v>3.9375</v>
      </c>
      <c r="AT90" s="84">
        <f t="shared" si="113"/>
        <v>1.1207865168539326</v>
      </c>
    </row>
    <row r="91" spans="2:46">
      <c r="B91" s="6"/>
      <c r="C91" s="66">
        <f>Metasploit!$P80</f>
        <v>2</v>
      </c>
      <c r="D91" s="92">
        <f t="shared" si="94"/>
        <v>2.3244128891316218</v>
      </c>
      <c r="E91" s="86">
        <f>INDEX('UmfrageWerte berechnung'!$A:$AL, MATCH(A$3, 'UmfrageWerte berechnung'!$A:$A, 0), MATCH($K91, 'UmfrageWerte berechnung'!$1:$1, 0))</f>
        <v>1.4</v>
      </c>
      <c r="F91" s="84">
        <f t="shared" si="95"/>
        <v>3.9199999999999995</v>
      </c>
      <c r="G91" s="84">
        <f t="shared" si="96"/>
        <v>2.8</v>
      </c>
      <c r="H91" s="84">
        <f t="shared" si="97"/>
        <v>1.1622064445658109</v>
      </c>
      <c r="I91" s="93"/>
      <c r="K91" s="93" t="s">
        <v>391</v>
      </c>
      <c r="L91"/>
      <c r="M91" s="6"/>
      <c r="N91" s="66">
        <f>Metasploit!$P80</f>
        <v>2</v>
      </c>
      <c r="O91" s="92">
        <f t="shared" si="98"/>
        <v>1.9869281045751634</v>
      </c>
      <c r="P91" s="86">
        <f>INDEX('UmfrageWerte berechnung'!$A:$AL, MATCH(L$3, 'UmfrageWerte berechnung'!$A:$A, 0), MATCH($K91, 'UmfrageWerte berechnung'!$1:$1, 0))</f>
        <v>1.125</v>
      </c>
      <c r="Q91" s="84">
        <f t="shared" si="99"/>
        <v>2.53125</v>
      </c>
      <c r="R91" s="84">
        <f t="shared" si="100"/>
        <v>2.25</v>
      </c>
      <c r="S91" s="84">
        <f t="shared" si="101"/>
        <v>0.99346405228758172</v>
      </c>
      <c r="V91" s="6"/>
      <c r="W91" s="66">
        <f>Metasploit!$P80</f>
        <v>2</v>
      </c>
      <c r="X91" s="92">
        <f t="shared" si="102"/>
        <v>2.2986767485822321</v>
      </c>
      <c r="Y91" s="86">
        <f>INDEX('UmfrageWerte berechnung'!$A:$AL, MATCH(U$3, 'UmfrageWerte berechnung'!$A:$A, 0), MATCH($K91, 'UmfrageWerte berechnung'!$1:$1, 0))</f>
        <v>1.3333333333333333</v>
      </c>
      <c r="Z91" s="84">
        <f t="shared" si="103"/>
        <v>3.5555555555555554</v>
      </c>
      <c r="AA91" s="84">
        <f t="shared" si="104"/>
        <v>2.6666666666666665</v>
      </c>
      <c r="AB91" s="84">
        <f t="shared" si="105"/>
        <v>1.1493383742911161</v>
      </c>
      <c r="AE91" s="6"/>
      <c r="AF91" s="66">
        <f>Metasploit!$P80</f>
        <v>2</v>
      </c>
      <c r="AG91" s="92">
        <f t="shared" si="106"/>
        <v>2.5152838427947604</v>
      </c>
      <c r="AH91" s="86">
        <f>INDEX('UmfrageWerte berechnung'!$A:$AL, MATCH(AD$3, 'UmfrageWerte berechnung'!$A:$A, 0), MATCH($K91, 'UmfrageWerte berechnung'!$1:$1, 0))</f>
        <v>1.5</v>
      </c>
      <c r="AI91" s="84">
        <f t="shared" si="107"/>
        <v>4.5</v>
      </c>
      <c r="AJ91" s="84">
        <f t="shared" si="108"/>
        <v>3</v>
      </c>
      <c r="AK91" s="84">
        <f t="shared" si="109"/>
        <v>1.2576419213973802</v>
      </c>
      <c r="AL91" s="66"/>
      <c r="AN91" s="6"/>
      <c r="AO91" s="66">
        <f>Metasploit!$P80</f>
        <v>2</v>
      </c>
      <c r="AP91" s="92">
        <f t="shared" si="110"/>
        <v>2.2415730337078652</v>
      </c>
      <c r="AQ91" s="86">
        <f>INDEX('UmfrageWerte berechnung'!$A:$AL, MATCH(AM$3, 'UmfrageWerte berechnung'!$A:$A, 0), MATCH($K91, 'UmfrageWerte berechnung'!$1:$1, 0))</f>
        <v>1.3125</v>
      </c>
      <c r="AR91" s="84">
        <f t="shared" si="111"/>
        <v>3.4453125</v>
      </c>
      <c r="AS91" s="84">
        <f t="shared" si="112"/>
        <v>2.625</v>
      </c>
      <c r="AT91" s="84">
        <f t="shared" si="113"/>
        <v>1.1207865168539326</v>
      </c>
    </row>
    <row r="92" spans="2:46">
      <c r="B92" s="21"/>
      <c r="C92" s="66">
        <f>Metasploit!$P81</f>
        <v>3</v>
      </c>
      <c r="D92" s="92">
        <f t="shared" si="94"/>
        <v>3.3620972146368109</v>
      </c>
      <c r="E92" s="86">
        <f>INDEX('UmfrageWerte berechnung'!$A:$AL, MATCH(A$3, 'UmfrageWerte berechnung'!$A:$A, 0), MATCH($K92, 'UmfrageWerte berechnung'!$1:$1, 0))</f>
        <v>1.35</v>
      </c>
      <c r="F92" s="84">
        <f t="shared" si="95"/>
        <v>5.4675000000000011</v>
      </c>
      <c r="G92" s="84">
        <f t="shared" si="96"/>
        <v>4.0500000000000007</v>
      </c>
      <c r="H92" s="84">
        <f t="shared" si="97"/>
        <v>1.1206990715456036</v>
      </c>
      <c r="I92" s="93"/>
      <c r="K92" s="93" t="s">
        <v>379</v>
      </c>
      <c r="L92"/>
      <c r="M92" s="21"/>
      <c r="N92" s="66">
        <f>Metasploit!$P81</f>
        <v>3</v>
      </c>
      <c r="O92" s="92">
        <f t="shared" si="98"/>
        <v>3.6427015250544663</v>
      </c>
      <c r="P92" s="86">
        <f>INDEX('UmfrageWerte berechnung'!$A:$AL, MATCH(L$3, 'UmfrageWerte berechnung'!$A:$A, 0), MATCH($K92, 'UmfrageWerte berechnung'!$1:$1, 0))</f>
        <v>1.375</v>
      </c>
      <c r="Q92" s="84">
        <f t="shared" si="99"/>
        <v>5.671875</v>
      </c>
      <c r="R92" s="84">
        <f t="shared" si="100"/>
        <v>4.125</v>
      </c>
      <c r="S92" s="84">
        <f t="shared" si="101"/>
        <v>1.2142338416848222</v>
      </c>
      <c r="V92" s="21"/>
      <c r="W92" s="66">
        <f>Metasploit!$P81</f>
        <v>3</v>
      </c>
      <c r="X92" s="92">
        <f t="shared" si="102"/>
        <v>3.4480151228733482</v>
      </c>
      <c r="Y92" s="86">
        <f>INDEX('UmfrageWerte berechnung'!$A:$AL, MATCH(U$3, 'UmfrageWerte berechnung'!$A:$A, 0), MATCH($K92, 'UmfrageWerte berechnung'!$1:$1, 0))</f>
        <v>1.3333333333333333</v>
      </c>
      <c r="Z92" s="84">
        <f t="shared" si="103"/>
        <v>5.333333333333333</v>
      </c>
      <c r="AA92" s="84">
        <f t="shared" si="104"/>
        <v>4</v>
      </c>
      <c r="AB92" s="84">
        <f t="shared" si="105"/>
        <v>1.1493383742911161</v>
      </c>
      <c r="AE92" s="21"/>
      <c r="AF92" s="66">
        <f>Metasploit!$P81</f>
        <v>3</v>
      </c>
      <c r="AG92" s="92">
        <f t="shared" si="106"/>
        <v>3.3537117903930138</v>
      </c>
      <c r="AH92" s="86">
        <f>INDEX('UmfrageWerte berechnung'!$A:$AL, MATCH(AD$3, 'UmfrageWerte berechnung'!$A:$A, 0), MATCH($K92, 'UmfrageWerte berechnung'!$1:$1, 0))</f>
        <v>1.3333333333333333</v>
      </c>
      <c r="AI92" s="84">
        <f t="shared" si="107"/>
        <v>5.333333333333333</v>
      </c>
      <c r="AJ92" s="84">
        <f t="shared" si="108"/>
        <v>4</v>
      </c>
      <c r="AK92" s="84">
        <f t="shared" si="109"/>
        <v>1.1179039301310045</v>
      </c>
      <c r="AL92" s="66"/>
      <c r="AN92" s="21"/>
      <c r="AO92" s="66">
        <f>Metasploit!$P81</f>
        <v>3</v>
      </c>
      <c r="AP92" s="92">
        <f t="shared" si="110"/>
        <v>3.6825842696629212</v>
      </c>
      <c r="AQ92" s="86">
        <f>INDEX('UmfrageWerte berechnung'!$A:$AL, MATCH(AM$3, 'UmfrageWerte berechnung'!$A:$A, 0), MATCH($K92, 'UmfrageWerte berechnung'!$1:$1, 0))</f>
        <v>1.4375</v>
      </c>
      <c r="AR92" s="84">
        <f t="shared" si="111"/>
        <v>6.19921875</v>
      </c>
      <c r="AS92" s="84">
        <f t="shared" si="112"/>
        <v>4.3125</v>
      </c>
      <c r="AT92" s="84">
        <f t="shared" si="113"/>
        <v>1.2275280898876404</v>
      </c>
    </row>
    <row r="93" spans="2:46">
      <c r="B93" s="21"/>
      <c r="C93" s="66">
        <f>Metasploit!$P82</f>
        <v>3</v>
      </c>
      <c r="D93" s="92">
        <f t="shared" si="94"/>
        <v>3.3620972146368109</v>
      </c>
      <c r="E93" s="86">
        <f>INDEX('UmfrageWerte berechnung'!$A:$AL, MATCH(A$3, 'UmfrageWerte berechnung'!$A:$A, 0), MATCH($K93, 'UmfrageWerte berechnung'!$1:$1, 0))</f>
        <v>1.35</v>
      </c>
      <c r="F93" s="84">
        <f t="shared" si="95"/>
        <v>5.4675000000000011</v>
      </c>
      <c r="G93" s="84">
        <f t="shared" si="96"/>
        <v>4.0500000000000007</v>
      </c>
      <c r="H93" s="84">
        <f t="shared" si="97"/>
        <v>1.1206990715456036</v>
      </c>
      <c r="I93" s="93"/>
      <c r="K93" s="93" t="s">
        <v>379</v>
      </c>
      <c r="L93"/>
      <c r="M93" s="21"/>
      <c r="N93" s="66">
        <f>Metasploit!$P82</f>
        <v>3</v>
      </c>
      <c r="O93" s="92">
        <f t="shared" si="98"/>
        <v>3.6427015250544663</v>
      </c>
      <c r="P93" s="86">
        <f>INDEX('UmfrageWerte berechnung'!$A:$AL, MATCH(L$3, 'UmfrageWerte berechnung'!$A:$A, 0), MATCH($K93, 'UmfrageWerte berechnung'!$1:$1, 0))</f>
        <v>1.375</v>
      </c>
      <c r="Q93" s="84">
        <f t="shared" si="99"/>
        <v>5.671875</v>
      </c>
      <c r="R93" s="84">
        <f t="shared" si="100"/>
        <v>4.125</v>
      </c>
      <c r="S93" s="84">
        <f t="shared" si="101"/>
        <v>1.2142338416848222</v>
      </c>
      <c r="V93" s="21"/>
      <c r="W93" s="66">
        <f>Metasploit!$P82</f>
        <v>3</v>
      </c>
      <c r="X93" s="92">
        <f t="shared" si="102"/>
        <v>3.4480151228733482</v>
      </c>
      <c r="Y93" s="86">
        <f>INDEX('UmfrageWerte berechnung'!$A:$AL, MATCH(U$3, 'UmfrageWerte berechnung'!$A:$A, 0), MATCH($K93, 'UmfrageWerte berechnung'!$1:$1, 0))</f>
        <v>1.3333333333333333</v>
      </c>
      <c r="Z93" s="84">
        <f t="shared" si="103"/>
        <v>5.333333333333333</v>
      </c>
      <c r="AA93" s="84">
        <f t="shared" si="104"/>
        <v>4</v>
      </c>
      <c r="AB93" s="84">
        <f t="shared" si="105"/>
        <v>1.1493383742911161</v>
      </c>
      <c r="AE93" s="21"/>
      <c r="AF93" s="66">
        <f>Metasploit!$P82</f>
        <v>3</v>
      </c>
      <c r="AG93" s="92">
        <f t="shared" si="106"/>
        <v>3.3537117903930138</v>
      </c>
      <c r="AH93" s="86">
        <f>INDEX('UmfrageWerte berechnung'!$A:$AL, MATCH(AD$3, 'UmfrageWerte berechnung'!$A:$A, 0), MATCH($K93, 'UmfrageWerte berechnung'!$1:$1, 0))</f>
        <v>1.3333333333333333</v>
      </c>
      <c r="AI93" s="84">
        <f t="shared" si="107"/>
        <v>5.333333333333333</v>
      </c>
      <c r="AJ93" s="84">
        <f t="shared" si="108"/>
        <v>4</v>
      </c>
      <c r="AK93" s="84">
        <f t="shared" si="109"/>
        <v>1.1179039301310045</v>
      </c>
      <c r="AL93" s="66"/>
      <c r="AN93" s="21"/>
      <c r="AO93" s="66">
        <f>Metasploit!$P82</f>
        <v>3</v>
      </c>
      <c r="AP93" s="92">
        <f t="shared" si="110"/>
        <v>3.6825842696629212</v>
      </c>
      <c r="AQ93" s="86">
        <f>INDEX('UmfrageWerte berechnung'!$A:$AL, MATCH(AM$3, 'UmfrageWerte berechnung'!$A:$A, 0), MATCH($K93, 'UmfrageWerte berechnung'!$1:$1, 0))</f>
        <v>1.4375</v>
      </c>
      <c r="AR93" s="84">
        <f t="shared" si="111"/>
        <v>6.19921875</v>
      </c>
      <c r="AS93" s="84">
        <f t="shared" si="112"/>
        <v>4.3125</v>
      </c>
      <c r="AT93" s="84">
        <f t="shared" si="113"/>
        <v>1.2275280898876404</v>
      </c>
    </row>
    <row r="94" spans="2:46">
      <c r="B94" s="21"/>
      <c r="C94" s="66">
        <f>Metasploit!$P83</f>
        <v>0</v>
      </c>
      <c r="D94" s="92">
        <f t="shared" si="94"/>
        <v>0</v>
      </c>
      <c r="E94" s="86">
        <f>INDEX('UmfrageWerte berechnung'!$A:$AL, MATCH(A$3, 'UmfrageWerte berechnung'!$A:$A, 0), MATCH($K94, 'UmfrageWerte berechnung'!$1:$1, 0))</f>
        <v>1.35</v>
      </c>
      <c r="F94" s="84">
        <f t="shared" si="95"/>
        <v>0</v>
      </c>
      <c r="G94" s="84">
        <f t="shared" si="96"/>
        <v>0</v>
      </c>
      <c r="H94" s="84">
        <f t="shared" si="97"/>
        <v>1.1206990715456036</v>
      </c>
      <c r="I94" s="93"/>
      <c r="K94" s="93" t="s">
        <v>379</v>
      </c>
      <c r="L94"/>
      <c r="M94" s="21"/>
      <c r="N94" s="66">
        <f>Metasploit!$P83</f>
        <v>0</v>
      </c>
      <c r="O94" s="92">
        <f t="shared" si="98"/>
        <v>0</v>
      </c>
      <c r="P94" s="86">
        <f>INDEX('UmfrageWerte berechnung'!$A:$AL, MATCH(L$3, 'UmfrageWerte berechnung'!$A:$A, 0), MATCH($K94, 'UmfrageWerte berechnung'!$1:$1, 0))</f>
        <v>1.375</v>
      </c>
      <c r="Q94" s="84">
        <f t="shared" si="99"/>
        <v>0</v>
      </c>
      <c r="R94" s="84">
        <f t="shared" si="100"/>
        <v>0</v>
      </c>
      <c r="S94" s="84">
        <f t="shared" si="101"/>
        <v>1.2142338416848222</v>
      </c>
      <c r="V94" s="21"/>
      <c r="W94" s="66">
        <f>Metasploit!$P83</f>
        <v>0</v>
      </c>
      <c r="X94" s="92">
        <f t="shared" si="102"/>
        <v>0</v>
      </c>
      <c r="Y94" s="86">
        <f>INDEX('UmfrageWerte berechnung'!$A:$AL, MATCH(U$3, 'UmfrageWerte berechnung'!$A:$A, 0), MATCH($K94, 'UmfrageWerte berechnung'!$1:$1, 0))</f>
        <v>1.3333333333333333</v>
      </c>
      <c r="Z94" s="84">
        <f t="shared" si="103"/>
        <v>0</v>
      </c>
      <c r="AA94" s="84">
        <f t="shared" si="104"/>
        <v>0</v>
      </c>
      <c r="AB94" s="84">
        <f t="shared" si="105"/>
        <v>1.1493383742911161</v>
      </c>
      <c r="AE94" s="21"/>
      <c r="AF94" s="66">
        <f>Metasploit!$P83</f>
        <v>0</v>
      </c>
      <c r="AG94" s="92">
        <f t="shared" si="106"/>
        <v>0</v>
      </c>
      <c r="AH94" s="86">
        <f>INDEX('UmfrageWerte berechnung'!$A:$AL, MATCH(AD$3, 'UmfrageWerte berechnung'!$A:$A, 0), MATCH($K94, 'UmfrageWerte berechnung'!$1:$1, 0))</f>
        <v>1.3333333333333333</v>
      </c>
      <c r="AI94" s="84">
        <f t="shared" si="107"/>
        <v>0</v>
      </c>
      <c r="AJ94" s="84">
        <f t="shared" si="108"/>
        <v>0</v>
      </c>
      <c r="AK94" s="84">
        <f t="shared" si="109"/>
        <v>1.1179039301310045</v>
      </c>
      <c r="AL94" s="66"/>
      <c r="AN94" s="21"/>
      <c r="AO94" s="66">
        <f>Metasploit!$P83</f>
        <v>0</v>
      </c>
      <c r="AP94" s="92">
        <f t="shared" si="110"/>
        <v>0</v>
      </c>
      <c r="AQ94" s="86">
        <f>INDEX('UmfrageWerte berechnung'!$A:$AL, MATCH(AM$3, 'UmfrageWerte berechnung'!$A:$A, 0), MATCH($K94, 'UmfrageWerte berechnung'!$1:$1, 0))</f>
        <v>1.4375</v>
      </c>
      <c r="AR94" s="84">
        <f t="shared" si="111"/>
        <v>0</v>
      </c>
      <c r="AS94" s="84">
        <f t="shared" si="112"/>
        <v>0</v>
      </c>
      <c r="AT94" s="84">
        <f t="shared" si="113"/>
        <v>1.2275280898876404</v>
      </c>
    </row>
    <row r="95" spans="2:46">
      <c r="B95" s="22"/>
      <c r="C95" s="66">
        <f>Metasploit!$P84</f>
        <v>3</v>
      </c>
      <c r="D95" s="92">
        <f t="shared" si="94"/>
        <v>3.4866193336974325</v>
      </c>
      <c r="E95" s="86">
        <f>INDEX('UmfrageWerte berechnung'!$A:$AL, MATCH(A$3, 'UmfrageWerte berechnung'!$A:$A, 0), MATCH($K95, 'UmfrageWerte berechnung'!$1:$1, 0))</f>
        <v>1.4</v>
      </c>
      <c r="F95" s="84">
        <f t="shared" si="95"/>
        <v>5.879999999999999</v>
      </c>
      <c r="G95" s="84">
        <f t="shared" si="96"/>
        <v>4.1999999999999993</v>
      </c>
      <c r="H95" s="84">
        <f t="shared" si="97"/>
        <v>1.1622064445658109</v>
      </c>
      <c r="I95" s="93"/>
      <c r="K95" s="93" t="s">
        <v>380</v>
      </c>
      <c r="L95"/>
      <c r="M95" s="22"/>
      <c r="N95" s="66">
        <f>Metasploit!$P84</f>
        <v>3</v>
      </c>
      <c r="O95" s="92">
        <f t="shared" si="98"/>
        <v>3.477124183006536</v>
      </c>
      <c r="P95" s="86">
        <f>INDEX('UmfrageWerte berechnung'!$A:$AL, MATCH(L$3, 'UmfrageWerte berechnung'!$A:$A, 0), MATCH($K95, 'UmfrageWerte berechnung'!$1:$1, 0))</f>
        <v>1.3125</v>
      </c>
      <c r="Q95" s="84">
        <f t="shared" si="99"/>
        <v>5.16796875</v>
      </c>
      <c r="R95" s="84">
        <f t="shared" si="100"/>
        <v>3.9375</v>
      </c>
      <c r="S95" s="84">
        <f t="shared" si="101"/>
        <v>1.159041394335512</v>
      </c>
      <c r="V95" s="22"/>
      <c r="W95" s="66">
        <f>Metasploit!$P84</f>
        <v>3</v>
      </c>
      <c r="X95" s="92">
        <f t="shared" si="102"/>
        <v>3.2325141776937638</v>
      </c>
      <c r="Y95" s="86">
        <f>INDEX('UmfrageWerte berechnung'!$A:$AL, MATCH(U$3, 'UmfrageWerte berechnung'!$A:$A, 0), MATCH($K95, 'UmfrageWerte berechnung'!$1:$1, 0))</f>
        <v>1.25</v>
      </c>
      <c r="Z95" s="84">
        <f t="shared" si="103"/>
        <v>4.6875</v>
      </c>
      <c r="AA95" s="84">
        <f t="shared" si="104"/>
        <v>3.75</v>
      </c>
      <c r="AB95" s="84">
        <f t="shared" si="105"/>
        <v>1.0775047258979213</v>
      </c>
      <c r="AE95" s="22"/>
      <c r="AF95" s="66">
        <f>Metasploit!$P84</f>
        <v>3</v>
      </c>
      <c r="AG95" s="92">
        <f t="shared" si="106"/>
        <v>2.7248908296943233</v>
      </c>
      <c r="AH95" s="86">
        <f>INDEX('UmfrageWerte berechnung'!$A:$AL, MATCH(AD$3, 'UmfrageWerte berechnung'!$A:$A, 0), MATCH($K95, 'UmfrageWerte berechnung'!$1:$1, 0))</f>
        <v>1.0833333333333333</v>
      </c>
      <c r="AI95" s="84">
        <f t="shared" si="107"/>
        <v>3.520833333333333</v>
      </c>
      <c r="AJ95" s="84">
        <f t="shared" si="108"/>
        <v>3.25</v>
      </c>
      <c r="AK95" s="84">
        <f t="shared" si="109"/>
        <v>0.90829694323144117</v>
      </c>
      <c r="AL95" s="66"/>
      <c r="AN95" s="22"/>
      <c r="AO95" s="66">
        <f>Metasploit!$P84</f>
        <v>3</v>
      </c>
      <c r="AP95" s="92">
        <f t="shared" si="110"/>
        <v>3.8426966292134832</v>
      </c>
      <c r="AQ95" s="86">
        <f>INDEX('UmfrageWerte berechnung'!$A:$AL, MATCH(AM$3, 'UmfrageWerte berechnung'!$A:$A, 0), MATCH($K95, 'UmfrageWerte berechnung'!$1:$1, 0))</f>
        <v>1.5</v>
      </c>
      <c r="AR95" s="84">
        <f t="shared" si="111"/>
        <v>6.75</v>
      </c>
      <c r="AS95" s="84">
        <f t="shared" si="112"/>
        <v>4.5</v>
      </c>
      <c r="AT95" s="84">
        <f t="shared" si="113"/>
        <v>1.2808988764044944</v>
      </c>
    </row>
    <row r="96" spans="2:46">
      <c r="B96" s="22"/>
      <c r="C96" s="66">
        <f>Metasploit!$P85</f>
        <v>3</v>
      </c>
      <c r="D96" s="92">
        <f t="shared" si="94"/>
        <v>3.4866193336974325</v>
      </c>
      <c r="E96" s="86">
        <f>INDEX('UmfrageWerte berechnung'!$A:$AL, MATCH(A$3, 'UmfrageWerte berechnung'!$A:$A, 0), MATCH($K96, 'UmfrageWerte berechnung'!$1:$1, 0))</f>
        <v>1.4</v>
      </c>
      <c r="F96" s="84">
        <f t="shared" si="95"/>
        <v>5.879999999999999</v>
      </c>
      <c r="G96" s="84">
        <f t="shared" si="96"/>
        <v>4.1999999999999993</v>
      </c>
      <c r="H96" s="84">
        <f t="shared" si="97"/>
        <v>1.1622064445658109</v>
      </c>
      <c r="I96" s="93"/>
      <c r="K96" s="93" t="s">
        <v>380</v>
      </c>
      <c r="L96"/>
      <c r="M96" s="22"/>
      <c r="N96" s="66">
        <f>Metasploit!$P85</f>
        <v>3</v>
      </c>
      <c r="O96" s="92">
        <f t="shared" si="98"/>
        <v>3.477124183006536</v>
      </c>
      <c r="P96" s="86">
        <f>INDEX('UmfrageWerte berechnung'!$A:$AL, MATCH(L$3, 'UmfrageWerte berechnung'!$A:$A, 0), MATCH($K96, 'UmfrageWerte berechnung'!$1:$1, 0))</f>
        <v>1.3125</v>
      </c>
      <c r="Q96" s="84">
        <f t="shared" si="99"/>
        <v>5.16796875</v>
      </c>
      <c r="R96" s="84">
        <f t="shared" si="100"/>
        <v>3.9375</v>
      </c>
      <c r="S96" s="84">
        <f t="shared" si="101"/>
        <v>1.159041394335512</v>
      </c>
      <c r="V96" s="22"/>
      <c r="W96" s="66">
        <f>Metasploit!$P85</f>
        <v>3</v>
      </c>
      <c r="X96" s="92">
        <f t="shared" si="102"/>
        <v>3.2325141776937638</v>
      </c>
      <c r="Y96" s="86">
        <f>INDEX('UmfrageWerte berechnung'!$A:$AL, MATCH(U$3, 'UmfrageWerte berechnung'!$A:$A, 0), MATCH($K96, 'UmfrageWerte berechnung'!$1:$1, 0))</f>
        <v>1.25</v>
      </c>
      <c r="Z96" s="84">
        <f t="shared" si="103"/>
        <v>4.6875</v>
      </c>
      <c r="AA96" s="84">
        <f t="shared" si="104"/>
        <v>3.75</v>
      </c>
      <c r="AB96" s="84">
        <f t="shared" si="105"/>
        <v>1.0775047258979213</v>
      </c>
      <c r="AE96" s="22"/>
      <c r="AF96" s="66">
        <f>Metasploit!$P85</f>
        <v>3</v>
      </c>
      <c r="AG96" s="92">
        <f t="shared" si="106"/>
        <v>2.7248908296943233</v>
      </c>
      <c r="AH96" s="86">
        <f>INDEX('UmfrageWerte berechnung'!$A:$AL, MATCH(AD$3, 'UmfrageWerte berechnung'!$A:$A, 0), MATCH($K96, 'UmfrageWerte berechnung'!$1:$1, 0))</f>
        <v>1.0833333333333333</v>
      </c>
      <c r="AI96" s="84">
        <f t="shared" si="107"/>
        <v>3.520833333333333</v>
      </c>
      <c r="AJ96" s="84">
        <f t="shared" si="108"/>
        <v>3.25</v>
      </c>
      <c r="AK96" s="84">
        <f t="shared" si="109"/>
        <v>0.90829694323144117</v>
      </c>
      <c r="AL96" s="66"/>
      <c r="AN96" s="22"/>
      <c r="AO96" s="66">
        <f>Metasploit!$P85</f>
        <v>3</v>
      </c>
      <c r="AP96" s="92">
        <f t="shared" si="110"/>
        <v>3.8426966292134832</v>
      </c>
      <c r="AQ96" s="86">
        <f>INDEX('UmfrageWerte berechnung'!$A:$AL, MATCH(AM$3, 'UmfrageWerte berechnung'!$A:$A, 0), MATCH($K96, 'UmfrageWerte berechnung'!$1:$1, 0))</f>
        <v>1.5</v>
      </c>
      <c r="AR96" s="84">
        <f t="shared" si="111"/>
        <v>6.75</v>
      </c>
      <c r="AS96" s="84">
        <f t="shared" si="112"/>
        <v>4.5</v>
      </c>
      <c r="AT96" s="84">
        <f t="shared" si="113"/>
        <v>1.2808988764044944</v>
      </c>
    </row>
    <row r="97" spans="1:46">
      <c r="B97" s="5"/>
      <c r="C97" s="66">
        <f>Metasploit!$P86</f>
        <v>3</v>
      </c>
      <c r="D97" s="92">
        <f t="shared" si="94"/>
        <v>3.3620972146368109</v>
      </c>
      <c r="E97" s="86">
        <f>INDEX('UmfrageWerte berechnung'!$A:$AL, MATCH(A$3, 'UmfrageWerte berechnung'!$A:$A, 0), MATCH($K97, 'UmfrageWerte berechnung'!$1:$1, 0))</f>
        <v>1.35</v>
      </c>
      <c r="F97" s="84">
        <f t="shared" si="95"/>
        <v>5.4675000000000011</v>
      </c>
      <c r="G97" s="84">
        <f t="shared" si="96"/>
        <v>4.0500000000000007</v>
      </c>
      <c r="H97" s="84">
        <f t="shared" si="97"/>
        <v>1.1206990715456036</v>
      </c>
      <c r="I97" s="93"/>
      <c r="K97" s="93" t="s">
        <v>381</v>
      </c>
      <c r="L97"/>
      <c r="M97" s="5"/>
      <c r="N97" s="66">
        <f>Metasploit!$P86</f>
        <v>3</v>
      </c>
      <c r="O97" s="92">
        <f t="shared" si="98"/>
        <v>3.3115468409586057</v>
      </c>
      <c r="P97" s="86">
        <f>INDEX('UmfrageWerte berechnung'!$A:$AL, MATCH(L$3, 'UmfrageWerte berechnung'!$A:$A, 0), MATCH($K97, 'UmfrageWerte berechnung'!$1:$1, 0))</f>
        <v>1.25</v>
      </c>
      <c r="Q97" s="84">
        <f t="shared" si="99"/>
        <v>4.6875</v>
      </c>
      <c r="R97" s="84">
        <f t="shared" si="100"/>
        <v>3.75</v>
      </c>
      <c r="S97" s="84">
        <f t="shared" si="101"/>
        <v>1.1038489469862018</v>
      </c>
      <c r="V97" s="5"/>
      <c r="W97" s="66">
        <f>Metasploit!$P86</f>
        <v>3</v>
      </c>
      <c r="X97" s="92">
        <f t="shared" si="102"/>
        <v>3.2325141776937638</v>
      </c>
      <c r="Y97" s="86">
        <f>INDEX('UmfrageWerte berechnung'!$A:$AL, MATCH(U$3, 'UmfrageWerte berechnung'!$A:$A, 0), MATCH($K97, 'UmfrageWerte berechnung'!$1:$1, 0))</f>
        <v>1.25</v>
      </c>
      <c r="Z97" s="84">
        <f t="shared" si="103"/>
        <v>4.6875</v>
      </c>
      <c r="AA97" s="84">
        <f t="shared" si="104"/>
        <v>3.75</v>
      </c>
      <c r="AB97" s="84">
        <f t="shared" si="105"/>
        <v>1.0775047258979213</v>
      </c>
      <c r="AE97" s="5"/>
      <c r="AF97" s="66">
        <f>Metasploit!$P86</f>
        <v>3</v>
      </c>
      <c r="AG97" s="92">
        <f t="shared" si="106"/>
        <v>3.3537117903930138</v>
      </c>
      <c r="AH97" s="86">
        <f>INDEX('UmfrageWerte berechnung'!$A:$AL, MATCH(AD$3, 'UmfrageWerte berechnung'!$A:$A, 0), MATCH($K97, 'UmfrageWerte berechnung'!$1:$1, 0))</f>
        <v>1.3333333333333333</v>
      </c>
      <c r="AI97" s="84">
        <f t="shared" si="107"/>
        <v>5.333333333333333</v>
      </c>
      <c r="AJ97" s="84">
        <f t="shared" si="108"/>
        <v>4</v>
      </c>
      <c r="AK97" s="84">
        <f t="shared" si="109"/>
        <v>1.1179039301310045</v>
      </c>
      <c r="AL97" s="66"/>
      <c r="AN97" s="5"/>
      <c r="AO97" s="66">
        <f>Metasploit!$P86</f>
        <v>3</v>
      </c>
      <c r="AP97" s="92">
        <f t="shared" si="110"/>
        <v>3.52247191011236</v>
      </c>
      <c r="AQ97" s="86">
        <f>INDEX('UmfrageWerte berechnung'!$A:$AL, MATCH(AM$3, 'UmfrageWerte berechnung'!$A:$A, 0), MATCH($K97, 'UmfrageWerte berechnung'!$1:$1, 0))</f>
        <v>1.375</v>
      </c>
      <c r="AR97" s="84">
        <f t="shared" si="111"/>
        <v>5.671875</v>
      </c>
      <c r="AS97" s="84">
        <f t="shared" si="112"/>
        <v>4.125</v>
      </c>
      <c r="AT97" s="84">
        <f t="shared" si="113"/>
        <v>1.1741573033707866</v>
      </c>
    </row>
    <row r="98" spans="1:46">
      <c r="B98" s="5"/>
      <c r="C98" s="66">
        <f>Metasploit!$P87</f>
        <v>0</v>
      </c>
      <c r="D98" s="92">
        <f t="shared" si="94"/>
        <v>0</v>
      </c>
      <c r="E98" s="86">
        <f>INDEX('UmfrageWerte berechnung'!$A:$AL, MATCH(A$3, 'UmfrageWerte berechnung'!$A:$A, 0), MATCH($K98, 'UmfrageWerte berechnung'!$1:$1, 0))</f>
        <v>1.35</v>
      </c>
      <c r="F98" s="84">
        <f t="shared" si="95"/>
        <v>0</v>
      </c>
      <c r="G98" s="84">
        <f t="shared" si="96"/>
        <v>0</v>
      </c>
      <c r="H98" s="84">
        <f t="shared" si="97"/>
        <v>1.1206990715456036</v>
      </c>
      <c r="I98" s="93"/>
      <c r="K98" s="93" t="s">
        <v>381</v>
      </c>
      <c r="L98"/>
      <c r="M98" s="5"/>
      <c r="N98" s="66">
        <f>Metasploit!$P87</f>
        <v>0</v>
      </c>
      <c r="O98" s="92">
        <f t="shared" si="98"/>
        <v>0</v>
      </c>
      <c r="P98" s="86">
        <f>INDEX('UmfrageWerte berechnung'!$A:$AL, MATCH(L$3, 'UmfrageWerte berechnung'!$A:$A, 0), MATCH($K98, 'UmfrageWerte berechnung'!$1:$1, 0))</f>
        <v>1.25</v>
      </c>
      <c r="Q98" s="84">
        <f t="shared" si="99"/>
        <v>0</v>
      </c>
      <c r="R98" s="84">
        <f t="shared" si="100"/>
        <v>0</v>
      </c>
      <c r="S98" s="84">
        <f t="shared" si="101"/>
        <v>1.1038489469862018</v>
      </c>
      <c r="V98" s="5"/>
      <c r="W98" s="66">
        <f>Metasploit!$P87</f>
        <v>0</v>
      </c>
      <c r="X98" s="92">
        <f t="shared" si="102"/>
        <v>0</v>
      </c>
      <c r="Y98" s="86">
        <f>INDEX('UmfrageWerte berechnung'!$A:$AL, MATCH(U$3, 'UmfrageWerte berechnung'!$A:$A, 0), MATCH($K98, 'UmfrageWerte berechnung'!$1:$1, 0))</f>
        <v>1.25</v>
      </c>
      <c r="Z98" s="84">
        <f t="shared" si="103"/>
        <v>0</v>
      </c>
      <c r="AA98" s="84">
        <f t="shared" si="104"/>
        <v>0</v>
      </c>
      <c r="AB98" s="84">
        <f t="shared" si="105"/>
        <v>1.0775047258979213</v>
      </c>
      <c r="AE98" s="5"/>
      <c r="AF98" s="66">
        <f>Metasploit!$P87</f>
        <v>0</v>
      </c>
      <c r="AG98" s="92">
        <f t="shared" si="106"/>
        <v>0</v>
      </c>
      <c r="AH98" s="86">
        <f>INDEX('UmfrageWerte berechnung'!$A:$AL, MATCH(AD$3, 'UmfrageWerte berechnung'!$A:$A, 0), MATCH($K98, 'UmfrageWerte berechnung'!$1:$1, 0))</f>
        <v>1.3333333333333333</v>
      </c>
      <c r="AI98" s="84">
        <f t="shared" si="107"/>
        <v>0</v>
      </c>
      <c r="AJ98" s="84">
        <f t="shared" si="108"/>
        <v>0</v>
      </c>
      <c r="AK98" s="84">
        <f t="shared" si="109"/>
        <v>1.1179039301310045</v>
      </c>
      <c r="AL98" s="66"/>
      <c r="AN98" s="5"/>
      <c r="AO98" s="66">
        <f>Metasploit!$P87</f>
        <v>0</v>
      </c>
      <c r="AP98" s="92">
        <f t="shared" si="110"/>
        <v>0</v>
      </c>
      <c r="AQ98" s="86">
        <f>INDEX('UmfrageWerte berechnung'!$A:$AL, MATCH(AM$3, 'UmfrageWerte berechnung'!$A:$A, 0), MATCH($K98, 'UmfrageWerte berechnung'!$1:$1, 0))</f>
        <v>1.375</v>
      </c>
      <c r="AR98" s="84">
        <f t="shared" si="111"/>
        <v>0</v>
      </c>
      <c r="AS98" s="84">
        <f t="shared" si="112"/>
        <v>0</v>
      </c>
      <c r="AT98" s="84">
        <f t="shared" si="113"/>
        <v>1.1741573033707866</v>
      </c>
    </row>
    <row r="99" spans="1:46">
      <c r="B99" s="5"/>
      <c r="C99" s="66">
        <f>Metasploit!$P88</f>
        <v>3</v>
      </c>
      <c r="D99" s="92">
        <f t="shared" si="94"/>
        <v>3.3620972146368109</v>
      </c>
      <c r="E99" s="86">
        <f>INDEX('UmfrageWerte berechnung'!$A:$AL, MATCH(A$3, 'UmfrageWerte berechnung'!$A:$A, 0), MATCH($K99, 'UmfrageWerte berechnung'!$1:$1, 0))</f>
        <v>1.35</v>
      </c>
      <c r="F99" s="84">
        <f t="shared" si="95"/>
        <v>5.4675000000000011</v>
      </c>
      <c r="G99" s="84">
        <f t="shared" si="96"/>
        <v>4.0500000000000007</v>
      </c>
      <c r="H99" s="84">
        <f t="shared" si="97"/>
        <v>1.1206990715456036</v>
      </c>
      <c r="I99" s="93"/>
      <c r="K99" s="93" t="s">
        <v>381</v>
      </c>
      <c r="L99"/>
      <c r="M99" s="5"/>
      <c r="N99" s="66">
        <f>Metasploit!$P88</f>
        <v>3</v>
      </c>
      <c r="O99" s="92">
        <f t="shared" si="98"/>
        <v>3.3115468409586057</v>
      </c>
      <c r="P99" s="86">
        <f>INDEX('UmfrageWerte berechnung'!$A:$AL, MATCH(L$3, 'UmfrageWerte berechnung'!$A:$A, 0), MATCH($K99, 'UmfrageWerte berechnung'!$1:$1, 0))</f>
        <v>1.25</v>
      </c>
      <c r="Q99" s="84">
        <f t="shared" si="99"/>
        <v>4.6875</v>
      </c>
      <c r="R99" s="84">
        <f t="shared" si="100"/>
        <v>3.75</v>
      </c>
      <c r="S99" s="84">
        <f t="shared" si="101"/>
        <v>1.1038489469862018</v>
      </c>
      <c r="V99" s="5"/>
      <c r="W99" s="66">
        <f>Metasploit!$P88</f>
        <v>3</v>
      </c>
      <c r="X99" s="92">
        <f t="shared" si="102"/>
        <v>3.2325141776937638</v>
      </c>
      <c r="Y99" s="86">
        <f>INDEX('UmfrageWerte berechnung'!$A:$AL, MATCH(U$3, 'UmfrageWerte berechnung'!$A:$A, 0), MATCH($K99, 'UmfrageWerte berechnung'!$1:$1, 0))</f>
        <v>1.25</v>
      </c>
      <c r="Z99" s="84">
        <f t="shared" si="103"/>
        <v>4.6875</v>
      </c>
      <c r="AA99" s="84">
        <f t="shared" si="104"/>
        <v>3.75</v>
      </c>
      <c r="AB99" s="84">
        <f t="shared" si="105"/>
        <v>1.0775047258979213</v>
      </c>
      <c r="AE99" s="5"/>
      <c r="AF99" s="66">
        <f>Metasploit!$P88</f>
        <v>3</v>
      </c>
      <c r="AG99" s="92">
        <f t="shared" si="106"/>
        <v>3.3537117903930138</v>
      </c>
      <c r="AH99" s="86">
        <f>INDEX('UmfrageWerte berechnung'!$A:$AL, MATCH(AD$3, 'UmfrageWerte berechnung'!$A:$A, 0), MATCH($K99, 'UmfrageWerte berechnung'!$1:$1, 0))</f>
        <v>1.3333333333333333</v>
      </c>
      <c r="AI99" s="84">
        <f t="shared" si="107"/>
        <v>5.333333333333333</v>
      </c>
      <c r="AJ99" s="84">
        <f t="shared" si="108"/>
        <v>4</v>
      </c>
      <c r="AK99" s="84">
        <f t="shared" si="109"/>
        <v>1.1179039301310045</v>
      </c>
      <c r="AL99" s="66"/>
      <c r="AN99" s="5"/>
      <c r="AO99" s="66">
        <f>Metasploit!$P88</f>
        <v>3</v>
      </c>
      <c r="AP99" s="92">
        <f t="shared" si="110"/>
        <v>3.52247191011236</v>
      </c>
      <c r="AQ99" s="86">
        <f>INDEX('UmfrageWerte berechnung'!$A:$AL, MATCH(AM$3, 'UmfrageWerte berechnung'!$A:$A, 0), MATCH($K99, 'UmfrageWerte berechnung'!$1:$1, 0))</f>
        <v>1.375</v>
      </c>
      <c r="AR99" s="84">
        <f t="shared" si="111"/>
        <v>5.671875</v>
      </c>
      <c r="AS99" s="84">
        <f t="shared" si="112"/>
        <v>4.125</v>
      </c>
      <c r="AT99" s="84">
        <f t="shared" si="113"/>
        <v>1.1741573033707866</v>
      </c>
    </row>
    <row r="100" spans="1:46">
      <c r="B100" s="5"/>
      <c r="C100" s="66">
        <f>Metasploit!$P89</f>
        <v>0</v>
      </c>
      <c r="D100" s="92">
        <f t="shared" si="94"/>
        <v>0</v>
      </c>
      <c r="E100" s="86">
        <f>INDEX('UmfrageWerte berechnung'!$A:$AL, MATCH(A$3, 'UmfrageWerte berechnung'!$A:$A, 0), MATCH($K100, 'UmfrageWerte berechnung'!$1:$1, 0))</f>
        <v>1.35</v>
      </c>
      <c r="F100" s="84">
        <f t="shared" si="95"/>
        <v>0</v>
      </c>
      <c r="G100" s="84">
        <f t="shared" si="96"/>
        <v>0</v>
      </c>
      <c r="H100" s="84">
        <f t="shared" si="97"/>
        <v>1.1206990715456036</v>
      </c>
      <c r="I100" s="93"/>
      <c r="K100" s="93" t="s">
        <v>381</v>
      </c>
      <c r="L100"/>
      <c r="M100" s="5"/>
      <c r="N100" s="66">
        <f>Metasploit!$P89</f>
        <v>0</v>
      </c>
      <c r="O100" s="92">
        <f t="shared" si="98"/>
        <v>0</v>
      </c>
      <c r="P100" s="86">
        <f>INDEX('UmfrageWerte berechnung'!$A:$AL, MATCH(L$3, 'UmfrageWerte berechnung'!$A:$A, 0), MATCH($K100, 'UmfrageWerte berechnung'!$1:$1, 0))</f>
        <v>1.25</v>
      </c>
      <c r="Q100" s="84">
        <f t="shared" si="99"/>
        <v>0</v>
      </c>
      <c r="R100" s="84">
        <f t="shared" si="100"/>
        <v>0</v>
      </c>
      <c r="S100" s="84">
        <f t="shared" si="101"/>
        <v>1.1038489469862018</v>
      </c>
      <c r="V100" s="5"/>
      <c r="W100" s="66">
        <f>Metasploit!$P89</f>
        <v>0</v>
      </c>
      <c r="X100" s="92">
        <f t="shared" si="102"/>
        <v>0</v>
      </c>
      <c r="Y100" s="86">
        <f>INDEX('UmfrageWerte berechnung'!$A:$AL, MATCH(U$3, 'UmfrageWerte berechnung'!$A:$A, 0), MATCH($K100, 'UmfrageWerte berechnung'!$1:$1, 0))</f>
        <v>1.25</v>
      </c>
      <c r="Z100" s="84">
        <f t="shared" si="103"/>
        <v>0</v>
      </c>
      <c r="AA100" s="84">
        <f t="shared" si="104"/>
        <v>0</v>
      </c>
      <c r="AB100" s="84">
        <f t="shared" si="105"/>
        <v>1.0775047258979213</v>
      </c>
      <c r="AE100" s="5"/>
      <c r="AF100" s="66">
        <f>Metasploit!$P89</f>
        <v>0</v>
      </c>
      <c r="AG100" s="92">
        <f t="shared" si="106"/>
        <v>0</v>
      </c>
      <c r="AH100" s="86">
        <f>INDEX('UmfrageWerte berechnung'!$A:$AL, MATCH(AD$3, 'UmfrageWerte berechnung'!$A:$A, 0), MATCH($K100, 'UmfrageWerte berechnung'!$1:$1, 0))</f>
        <v>1.3333333333333333</v>
      </c>
      <c r="AI100" s="84">
        <f t="shared" si="107"/>
        <v>0</v>
      </c>
      <c r="AJ100" s="84">
        <f t="shared" si="108"/>
        <v>0</v>
      </c>
      <c r="AK100" s="84">
        <f t="shared" si="109"/>
        <v>1.1179039301310045</v>
      </c>
      <c r="AL100" s="66"/>
      <c r="AN100" s="5"/>
      <c r="AO100" s="66">
        <f>Metasploit!$P89</f>
        <v>0</v>
      </c>
      <c r="AP100" s="92">
        <f t="shared" si="110"/>
        <v>0</v>
      </c>
      <c r="AQ100" s="86">
        <f>INDEX('UmfrageWerte berechnung'!$A:$AL, MATCH(AM$3, 'UmfrageWerte berechnung'!$A:$A, 0), MATCH($K100, 'UmfrageWerte berechnung'!$1:$1, 0))</f>
        <v>1.375</v>
      </c>
      <c r="AR100" s="84">
        <f t="shared" si="111"/>
        <v>0</v>
      </c>
      <c r="AS100" s="84">
        <f t="shared" si="112"/>
        <v>0</v>
      </c>
      <c r="AT100" s="84">
        <f t="shared" si="113"/>
        <v>1.1741573033707866</v>
      </c>
    </row>
    <row r="101" spans="1:46">
      <c r="B101" s="26"/>
      <c r="C101" s="66">
        <f>Metasploit!$P90</f>
        <v>3</v>
      </c>
      <c r="D101" s="92">
        <f t="shared" si="94"/>
        <v>3.6111414527580554</v>
      </c>
      <c r="E101" s="86">
        <f>INDEX('UmfrageWerte berechnung'!$A:$AL, MATCH(A$3, 'UmfrageWerte berechnung'!$A:$A, 0), MATCH($K101, 'UmfrageWerte berechnung'!$1:$1, 0))</f>
        <v>1.45</v>
      </c>
      <c r="F101" s="84">
        <f t="shared" si="95"/>
        <v>6.3075000000000001</v>
      </c>
      <c r="G101" s="84">
        <f t="shared" si="96"/>
        <v>4.3499999999999996</v>
      </c>
      <c r="H101" s="84">
        <f t="shared" si="97"/>
        <v>1.2037138175860185</v>
      </c>
      <c r="I101" s="93"/>
      <c r="K101" s="93" t="s">
        <v>382</v>
      </c>
      <c r="L101"/>
      <c r="M101" s="26"/>
      <c r="N101" s="66">
        <f>Metasploit!$P90</f>
        <v>3</v>
      </c>
      <c r="O101" s="92">
        <f t="shared" si="98"/>
        <v>2.9803921568627452</v>
      </c>
      <c r="P101" s="86">
        <f>INDEX('UmfrageWerte berechnung'!$A:$AL, MATCH(L$3, 'UmfrageWerte berechnung'!$A:$A, 0), MATCH($K101, 'UmfrageWerte berechnung'!$1:$1, 0))</f>
        <v>1.125</v>
      </c>
      <c r="Q101" s="84">
        <f t="shared" si="99"/>
        <v>3.796875</v>
      </c>
      <c r="R101" s="84">
        <f t="shared" si="100"/>
        <v>3.375</v>
      </c>
      <c r="S101" s="84">
        <f t="shared" si="101"/>
        <v>0.99346405228758172</v>
      </c>
      <c r="V101" s="26"/>
      <c r="W101" s="66">
        <f>Metasploit!$P90</f>
        <v>3</v>
      </c>
      <c r="X101" s="92">
        <f t="shared" si="102"/>
        <v>3.6635160680529326</v>
      </c>
      <c r="Y101" s="86">
        <f>INDEX('UmfrageWerte berechnung'!$A:$AL, MATCH(U$3, 'UmfrageWerte berechnung'!$A:$A, 0), MATCH($K101, 'UmfrageWerte berechnung'!$1:$1, 0))</f>
        <v>1.4166666666666667</v>
      </c>
      <c r="Z101" s="84">
        <f t="shared" si="103"/>
        <v>6.0208333333333339</v>
      </c>
      <c r="AA101" s="84">
        <f t="shared" si="104"/>
        <v>4.25</v>
      </c>
      <c r="AB101" s="84">
        <f t="shared" si="105"/>
        <v>1.2211720226843108</v>
      </c>
      <c r="AE101" s="26"/>
      <c r="AF101" s="66">
        <f>Metasploit!$P90</f>
        <v>3</v>
      </c>
      <c r="AG101" s="92">
        <f t="shared" si="106"/>
        <v>3.4585152838427957</v>
      </c>
      <c r="AH101" s="86">
        <f>INDEX('UmfrageWerte berechnung'!$A:$AL, MATCH(AD$3, 'UmfrageWerte berechnung'!$A:$A, 0), MATCH($K101, 'UmfrageWerte berechnung'!$1:$1, 0))</f>
        <v>1.375</v>
      </c>
      <c r="AI101" s="84">
        <f t="shared" si="107"/>
        <v>5.671875</v>
      </c>
      <c r="AJ101" s="84">
        <f t="shared" si="108"/>
        <v>4.125</v>
      </c>
      <c r="AK101" s="84">
        <f t="shared" si="109"/>
        <v>1.1528384279475985</v>
      </c>
      <c r="AL101" s="66"/>
      <c r="AN101" s="26"/>
      <c r="AO101" s="66">
        <f>Metasploit!$P90</f>
        <v>3</v>
      </c>
      <c r="AP101" s="92">
        <f t="shared" si="110"/>
        <v>3.6825842696629212</v>
      </c>
      <c r="AQ101" s="86">
        <f>INDEX('UmfrageWerte berechnung'!$A:$AL, MATCH(AM$3, 'UmfrageWerte berechnung'!$A:$A, 0), MATCH($K101, 'UmfrageWerte berechnung'!$1:$1, 0))</f>
        <v>1.4375</v>
      </c>
      <c r="AR101" s="84">
        <f t="shared" si="111"/>
        <v>6.19921875</v>
      </c>
      <c r="AS101" s="84">
        <f t="shared" si="112"/>
        <v>4.3125</v>
      </c>
      <c r="AT101" s="84">
        <f t="shared" si="113"/>
        <v>1.2275280898876404</v>
      </c>
    </row>
    <row r="102" spans="1:46">
      <c r="B102" s="26"/>
      <c r="C102" s="66">
        <f>Metasploit!$P91</f>
        <v>3</v>
      </c>
      <c r="D102" s="92">
        <f t="shared" si="94"/>
        <v>3.6111414527580554</v>
      </c>
      <c r="E102" s="86">
        <f>INDEX('UmfrageWerte berechnung'!$A:$AL, MATCH(A$3, 'UmfrageWerte berechnung'!$A:$A, 0), MATCH($K102, 'UmfrageWerte berechnung'!$1:$1, 0))</f>
        <v>1.45</v>
      </c>
      <c r="F102" s="84">
        <f t="shared" si="95"/>
        <v>6.3075000000000001</v>
      </c>
      <c r="G102" s="84">
        <f t="shared" si="96"/>
        <v>4.3499999999999996</v>
      </c>
      <c r="H102" s="84">
        <f t="shared" si="97"/>
        <v>1.2037138175860185</v>
      </c>
      <c r="I102" s="93"/>
      <c r="K102" s="93" t="s">
        <v>382</v>
      </c>
      <c r="L102"/>
      <c r="M102" s="26"/>
      <c r="N102" s="66">
        <f>Metasploit!$P91</f>
        <v>3</v>
      </c>
      <c r="O102" s="92">
        <f t="shared" si="98"/>
        <v>2.9803921568627452</v>
      </c>
      <c r="P102" s="86">
        <f>INDEX('UmfrageWerte berechnung'!$A:$AL, MATCH(L$3, 'UmfrageWerte berechnung'!$A:$A, 0), MATCH($K102, 'UmfrageWerte berechnung'!$1:$1, 0))</f>
        <v>1.125</v>
      </c>
      <c r="Q102" s="84">
        <f t="shared" si="99"/>
        <v>3.796875</v>
      </c>
      <c r="R102" s="84">
        <f t="shared" si="100"/>
        <v>3.375</v>
      </c>
      <c r="S102" s="84">
        <f t="shared" si="101"/>
        <v>0.99346405228758172</v>
      </c>
      <c r="V102" s="26"/>
      <c r="W102" s="66">
        <f>Metasploit!$P91</f>
        <v>3</v>
      </c>
      <c r="X102" s="92">
        <f t="shared" si="102"/>
        <v>3.6635160680529326</v>
      </c>
      <c r="Y102" s="86">
        <f>INDEX('UmfrageWerte berechnung'!$A:$AL, MATCH(U$3, 'UmfrageWerte berechnung'!$A:$A, 0), MATCH($K102, 'UmfrageWerte berechnung'!$1:$1, 0))</f>
        <v>1.4166666666666667</v>
      </c>
      <c r="Z102" s="84">
        <f t="shared" si="103"/>
        <v>6.0208333333333339</v>
      </c>
      <c r="AA102" s="84">
        <f t="shared" si="104"/>
        <v>4.25</v>
      </c>
      <c r="AB102" s="84">
        <f t="shared" si="105"/>
        <v>1.2211720226843108</v>
      </c>
      <c r="AE102" s="26"/>
      <c r="AF102" s="66">
        <f>Metasploit!$P91</f>
        <v>3</v>
      </c>
      <c r="AG102" s="92">
        <f t="shared" si="106"/>
        <v>3.4585152838427957</v>
      </c>
      <c r="AH102" s="86">
        <f>INDEX('UmfrageWerte berechnung'!$A:$AL, MATCH(AD$3, 'UmfrageWerte berechnung'!$A:$A, 0), MATCH($K102, 'UmfrageWerte berechnung'!$1:$1, 0))</f>
        <v>1.375</v>
      </c>
      <c r="AI102" s="84">
        <f t="shared" si="107"/>
        <v>5.671875</v>
      </c>
      <c r="AJ102" s="84">
        <f t="shared" si="108"/>
        <v>4.125</v>
      </c>
      <c r="AK102" s="84">
        <f t="shared" si="109"/>
        <v>1.1528384279475985</v>
      </c>
      <c r="AL102" s="66"/>
      <c r="AN102" s="26"/>
      <c r="AO102" s="66">
        <f>Metasploit!$P91</f>
        <v>3</v>
      </c>
      <c r="AP102" s="92">
        <f t="shared" si="110"/>
        <v>3.6825842696629212</v>
      </c>
      <c r="AQ102" s="86">
        <f>INDEX('UmfrageWerte berechnung'!$A:$AL, MATCH(AM$3, 'UmfrageWerte berechnung'!$A:$A, 0), MATCH($K102, 'UmfrageWerte berechnung'!$1:$1, 0))</f>
        <v>1.4375</v>
      </c>
      <c r="AR102" s="84">
        <f t="shared" si="111"/>
        <v>6.19921875</v>
      </c>
      <c r="AS102" s="84">
        <f t="shared" si="112"/>
        <v>4.3125</v>
      </c>
      <c r="AT102" s="84">
        <f t="shared" si="113"/>
        <v>1.2275280898876404</v>
      </c>
    </row>
    <row r="103" spans="1:46">
      <c r="B103" s="73"/>
      <c r="C103" s="66">
        <f>Metasploit!$P92</f>
        <v>3</v>
      </c>
      <c r="D103" s="92">
        <f t="shared" si="94"/>
        <v>2.9885308574549425</v>
      </c>
      <c r="E103" s="86">
        <f>INDEX('UmfrageWerte berechnung'!$A:$AL, MATCH(A$3, 'UmfrageWerte berechnung'!$A:$A, 0), MATCH($K103, 'UmfrageWerte berechnung'!$1:$1, 0))</f>
        <v>1.2</v>
      </c>
      <c r="F103" s="84">
        <f t="shared" si="95"/>
        <v>4.32</v>
      </c>
      <c r="G103" s="84">
        <f t="shared" si="96"/>
        <v>3.5999999999999996</v>
      </c>
      <c r="H103" s="84">
        <f t="shared" si="97"/>
        <v>0.99617695248498084</v>
      </c>
      <c r="I103" s="93"/>
      <c r="K103" s="93" t="s">
        <v>385</v>
      </c>
      <c r="L103"/>
      <c r="M103" s="73"/>
      <c r="N103" s="66">
        <f>Metasploit!$P92</f>
        <v>3</v>
      </c>
      <c r="O103" s="92">
        <f t="shared" si="98"/>
        <v>2.9803921568627452</v>
      </c>
      <c r="P103" s="86">
        <f>INDEX('UmfrageWerte berechnung'!$A:$AL, MATCH(L$3, 'UmfrageWerte berechnung'!$A:$A, 0), MATCH($K103, 'UmfrageWerte berechnung'!$1:$1, 0))</f>
        <v>1.125</v>
      </c>
      <c r="Q103" s="84">
        <f t="shared" si="99"/>
        <v>3.796875</v>
      </c>
      <c r="R103" s="84">
        <f t="shared" si="100"/>
        <v>3.375</v>
      </c>
      <c r="S103" s="84">
        <f t="shared" si="101"/>
        <v>0.99346405228758172</v>
      </c>
      <c r="V103" s="73"/>
      <c r="W103" s="66">
        <f>Metasploit!$P92</f>
        <v>3</v>
      </c>
      <c r="X103" s="92">
        <f t="shared" si="102"/>
        <v>3.2325141776937638</v>
      </c>
      <c r="Y103" s="86">
        <f>INDEX('UmfrageWerte berechnung'!$A:$AL, MATCH(U$3, 'UmfrageWerte berechnung'!$A:$A, 0), MATCH($K103, 'UmfrageWerte berechnung'!$1:$1, 0))</f>
        <v>1.25</v>
      </c>
      <c r="Z103" s="84">
        <f t="shared" si="103"/>
        <v>4.6875</v>
      </c>
      <c r="AA103" s="84">
        <f t="shared" si="104"/>
        <v>3.75</v>
      </c>
      <c r="AB103" s="84">
        <f t="shared" si="105"/>
        <v>1.0775047258979213</v>
      </c>
      <c r="AE103" s="73"/>
      <c r="AF103" s="66">
        <f>Metasploit!$P92</f>
        <v>3</v>
      </c>
      <c r="AG103" s="92">
        <f t="shared" si="106"/>
        <v>2.9344978165938871</v>
      </c>
      <c r="AH103" s="86">
        <f>INDEX('UmfrageWerte berechnung'!$A:$AL, MATCH(AD$3, 'UmfrageWerte berechnung'!$A:$A, 0), MATCH($K103, 'UmfrageWerte berechnung'!$1:$1, 0))</f>
        <v>1.1666666666666667</v>
      </c>
      <c r="AI103" s="84">
        <f t="shared" si="107"/>
        <v>4.0833333333333339</v>
      </c>
      <c r="AJ103" s="84">
        <f t="shared" si="108"/>
        <v>3.5</v>
      </c>
      <c r="AK103" s="84">
        <f t="shared" si="109"/>
        <v>0.9781659388646291</v>
      </c>
      <c r="AL103" s="66"/>
      <c r="AN103" s="73"/>
      <c r="AO103" s="66">
        <f>Metasploit!$P92</f>
        <v>3</v>
      </c>
      <c r="AP103" s="92">
        <f t="shared" si="110"/>
        <v>3.52247191011236</v>
      </c>
      <c r="AQ103" s="86">
        <f>INDEX('UmfrageWerte berechnung'!$A:$AL, MATCH(AM$3, 'UmfrageWerte berechnung'!$A:$A, 0), MATCH($K103, 'UmfrageWerte berechnung'!$1:$1, 0))</f>
        <v>1.375</v>
      </c>
      <c r="AR103" s="84">
        <f t="shared" si="111"/>
        <v>5.671875</v>
      </c>
      <c r="AS103" s="84">
        <f t="shared" si="112"/>
        <v>4.125</v>
      </c>
      <c r="AT103" s="84">
        <f t="shared" si="113"/>
        <v>1.1741573033707866</v>
      </c>
    </row>
    <row r="104" spans="1:46">
      <c r="A104" t="s">
        <v>568</v>
      </c>
      <c r="C104" s="66">
        <f>Metasploit!$P93</f>
        <v>3</v>
      </c>
      <c r="D104" s="92">
        <f t="shared" si="94"/>
        <v>3.113052976515565</v>
      </c>
      <c r="E104" s="86">
        <f>INDEX('UmfrageWerte berechnung'!$A:$AL, MATCH(A$3, 'UmfrageWerte berechnung'!$A:$A, 0), MATCH($K104, 'UmfrageWerte berechnung'!$1:$1, 0))</f>
        <v>1.25</v>
      </c>
      <c r="F104" s="84">
        <f t="shared" si="95"/>
        <v>4.6875</v>
      </c>
      <c r="G104" s="84">
        <f t="shared" si="96"/>
        <v>3.75</v>
      </c>
      <c r="H104" s="84">
        <f t="shared" si="97"/>
        <v>1.0376843255051884</v>
      </c>
      <c r="I104" s="93"/>
      <c r="K104" s="93" t="s">
        <v>225</v>
      </c>
      <c r="L104" t="s">
        <v>568</v>
      </c>
      <c r="N104" s="66">
        <f>Metasploit!$P93</f>
        <v>3</v>
      </c>
      <c r="O104" s="92">
        <f t="shared" si="98"/>
        <v>3.3115468409586057</v>
      </c>
      <c r="P104" s="86">
        <f>INDEX('UmfrageWerte berechnung'!$A:$AL, MATCH(L$3, 'UmfrageWerte berechnung'!$A:$A, 0), MATCH($K104, 'UmfrageWerte berechnung'!$1:$1, 0))</f>
        <v>1.25</v>
      </c>
      <c r="Q104" s="84">
        <f t="shared" si="99"/>
        <v>4.6875</v>
      </c>
      <c r="R104" s="84">
        <f t="shared" si="100"/>
        <v>3.75</v>
      </c>
      <c r="S104" s="84">
        <f t="shared" si="101"/>
        <v>1.1038489469862018</v>
      </c>
      <c r="U104" t="s">
        <v>568</v>
      </c>
      <c r="W104" s="66">
        <f>Metasploit!$P93</f>
        <v>3</v>
      </c>
      <c r="X104" s="92">
        <f t="shared" si="102"/>
        <v>3.2325141776937638</v>
      </c>
      <c r="Y104" s="86">
        <f>INDEX('UmfrageWerte berechnung'!$A:$AL, MATCH(U$3, 'UmfrageWerte berechnung'!$A:$A, 0), MATCH($K104, 'UmfrageWerte berechnung'!$1:$1, 0))</f>
        <v>1.25</v>
      </c>
      <c r="Z104" s="84">
        <f t="shared" si="103"/>
        <v>4.6875</v>
      </c>
      <c r="AA104" s="84">
        <f t="shared" si="104"/>
        <v>3.75</v>
      </c>
      <c r="AB104" s="84">
        <f t="shared" si="105"/>
        <v>1.0775047258979213</v>
      </c>
      <c r="AD104" t="s">
        <v>568</v>
      </c>
      <c r="AF104" s="66">
        <f>Metasploit!$P93</f>
        <v>3</v>
      </c>
      <c r="AG104" s="92">
        <f t="shared" si="106"/>
        <v>2.986899563318778</v>
      </c>
      <c r="AH104" s="86">
        <f>INDEX('UmfrageWerte berechnung'!$A:$AL, MATCH(AD$3, 'UmfrageWerte berechnung'!$A:$A, 0), MATCH($K104, 'UmfrageWerte berechnung'!$1:$1, 0))</f>
        <v>1.1875</v>
      </c>
      <c r="AI104" s="84">
        <f t="shared" si="107"/>
        <v>4.23046875</v>
      </c>
      <c r="AJ104" s="84">
        <f t="shared" si="108"/>
        <v>3.5625</v>
      </c>
      <c r="AK104" s="84">
        <f t="shared" si="109"/>
        <v>0.99563318777292598</v>
      </c>
      <c r="AL104" s="66"/>
      <c r="AM104" t="s">
        <v>568</v>
      </c>
      <c r="AO104" s="66">
        <f>Metasploit!$P93</f>
        <v>3</v>
      </c>
      <c r="AP104" s="92">
        <f t="shared" si="110"/>
        <v>2.7219101123595508</v>
      </c>
      <c r="AQ104" s="86">
        <f>INDEX('UmfrageWerte berechnung'!$A:$AL, MATCH(AM$3, 'UmfrageWerte berechnung'!$A:$A, 0), MATCH($K104, 'UmfrageWerte berechnung'!$1:$1, 0))</f>
        <v>1.0625</v>
      </c>
      <c r="AR104" s="84">
        <f t="shared" si="111"/>
        <v>3.38671875</v>
      </c>
      <c r="AS104" s="84">
        <f t="shared" si="112"/>
        <v>3.1875</v>
      </c>
      <c r="AT104" s="84">
        <f t="shared" si="113"/>
        <v>0.90730337078651691</v>
      </c>
    </row>
    <row r="105" spans="1:46">
      <c r="A105" t="s">
        <v>568</v>
      </c>
      <c r="C105" s="66">
        <f>Metasploit!$P94</f>
        <v>3</v>
      </c>
      <c r="D105" s="92">
        <f t="shared" si="94"/>
        <v>3.113052976515565</v>
      </c>
      <c r="E105" s="86">
        <f>INDEX('UmfrageWerte berechnung'!$A:$AL, MATCH(A$3, 'UmfrageWerte berechnung'!$A:$A, 0), MATCH($K105, 'UmfrageWerte berechnung'!$1:$1, 0))</f>
        <v>1.25</v>
      </c>
      <c r="F105" s="84">
        <f t="shared" si="95"/>
        <v>4.6875</v>
      </c>
      <c r="G105" s="84">
        <f t="shared" si="96"/>
        <v>3.75</v>
      </c>
      <c r="H105" s="84">
        <f t="shared" si="97"/>
        <v>1.0376843255051884</v>
      </c>
      <c r="I105" s="93"/>
      <c r="K105" s="93" t="s">
        <v>225</v>
      </c>
      <c r="L105" t="s">
        <v>568</v>
      </c>
      <c r="N105" s="66">
        <f>Metasploit!$P94</f>
        <v>3</v>
      </c>
      <c r="O105" s="92">
        <f t="shared" si="98"/>
        <v>3.3115468409586057</v>
      </c>
      <c r="P105" s="86">
        <f>INDEX('UmfrageWerte berechnung'!$A:$AL, MATCH(L$3, 'UmfrageWerte berechnung'!$A:$A, 0), MATCH($K105, 'UmfrageWerte berechnung'!$1:$1, 0))</f>
        <v>1.25</v>
      </c>
      <c r="Q105" s="84">
        <f t="shared" si="99"/>
        <v>4.6875</v>
      </c>
      <c r="R105" s="84">
        <f t="shared" si="100"/>
        <v>3.75</v>
      </c>
      <c r="S105" s="84">
        <f t="shared" si="101"/>
        <v>1.1038489469862018</v>
      </c>
      <c r="U105" t="s">
        <v>568</v>
      </c>
      <c r="W105" s="66">
        <f>Metasploit!$P94</f>
        <v>3</v>
      </c>
      <c r="X105" s="92">
        <f t="shared" si="102"/>
        <v>3.2325141776937638</v>
      </c>
      <c r="Y105" s="86">
        <f>INDEX('UmfrageWerte berechnung'!$A:$AL, MATCH(U$3, 'UmfrageWerte berechnung'!$A:$A, 0), MATCH($K105, 'UmfrageWerte berechnung'!$1:$1, 0))</f>
        <v>1.25</v>
      </c>
      <c r="Z105" s="84">
        <f t="shared" si="103"/>
        <v>4.6875</v>
      </c>
      <c r="AA105" s="84">
        <f t="shared" si="104"/>
        <v>3.75</v>
      </c>
      <c r="AB105" s="84">
        <f t="shared" si="105"/>
        <v>1.0775047258979213</v>
      </c>
      <c r="AD105" t="s">
        <v>568</v>
      </c>
      <c r="AF105" s="66">
        <f>Metasploit!$P94</f>
        <v>3</v>
      </c>
      <c r="AG105" s="92">
        <f t="shared" si="106"/>
        <v>2.986899563318778</v>
      </c>
      <c r="AH105" s="86">
        <f>INDEX('UmfrageWerte berechnung'!$A:$AL, MATCH(AD$3, 'UmfrageWerte berechnung'!$A:$A, 0), MATCH($K105, 'UmfrageWerte berechnung'!$1:$1, 0))</f>
        <v>1.1875</v>
      </c>
      <c r="AI105" s="84">
        <f t="shared" si="107"/>
        <v>4.23046875</v>
      </c>
      <c r="AJ105" s="84">
        <f t="shared" si="108"/>
        <v>3.5625</v>
      </c>
      <c r="AK105" s="84">
        <f t="shared" si="109"/>
        <v>0.99563318777292598</v>
      </c>
      <c r="AL105" s="66"/>
      <c r="AM105" t="s">
        <v>568</v>
      </c>
      <c r="AO105" s="66">
        <f>Metasploit!$P94</f>
        <v>3</v>
      </c>
      <c r="AP105" s="92">
        <f t="shared" si="110"/>
        <v>2.7219101123595508</v>
      </c>
      <c r="AQ105" s="86">
        <f>INDEX('UmfrageWerte berechnung'!$A:$AL, MATCH(AM$3, 'UmfrageWerte berechnung'!$A:$A, 0), MATCH($K105, 'UmfrageWerte berechnung'!$1:$1, 0))</f>
        <v>1.0625</v>
      </c>
      <c r="AR105" s="84">
        <f t="shared" si="111"/>
        <v>3.38671875</v>
      </c>
      <c r="AS105" s="84">
        <f t="shared" si="112"/>
        <v>3.1875</v>
      </c>
      <c r="AT105" s="84">
        <f t="shared" si="113"/>
        <v>0.90730337078651691</v>
      </c>
    </row>
    <row r="106" spans="1:46">
      <c r="B106" s="72"/>
      <c r="C106" s="66">
        <f>Metasploit!$P95</f>
        <v>0</v>
      </c>
      <c r="D106" s="92">
        <f t="shared" si="94"/>
        <v>0</v>
      </c>
      <c r="E106" s="86">
        <f>INDEX('UmfrageWerte berechnung'!$A:$AL, MATCH(A$3, 'UmfrageWerte berechnung'!$A:$A, 0), MATCH($K106, 'UmfrageWerte berechnung'!$1:$1, 0))</f>
        <v>1.45</v>
      </c>
      <c r="F106" s="84">
        <f t="shared" si="95"/>
        <v>0</v>
      </c>
      <c r="G106" s="84">
        <f t="shared" si="96"/>
        <v>0</v>
      </c>
      <c r="H106" s="84">
        <f t="shared" si="97"/>
        <v>1.2037138175860185</v>
      </c>
      <c r="I106" s="93"/>
      <c r="K106" s="93" t="s">
        <v>382</v>
      </c>
      <c r="L106"/>
      <c r="M106" s="72"/>
      <c r="N106" s="66">
        <f>Metasploit!$P95</f>
        <v>0</v>
      </c>
      <c r="O106" s="92">
        <f t="shared" si="98"/>
        <v>0</v>
      </c>
      <c r="P106" s="86">
        <f>INDEX('UmfrageWerte berechnung'!$A:$AL, MATCH(L$3, 'UmfrageWerte berechnung'!$A:$A, 0), MATCH($K106, 'UmfrageWerte berechnung'!$1:$1, 0))</f>
        <v>1.125</v>
      </c>
      <c r="Q106" s="84">
        <f t="shared" si="99"/>
        <v>0</v>
      </c>
      <c r="R106" s="84">
        <f t="shared" si="100"/>
        <v>0</v>
      </c>
      <c r="S106" s="84">
        <f t="shared" si="101"/>
        <v>0.99346405228758172</v>
      </c>
      <c r="V106" s="72"/>
      <c r="W106" s="66">
        <f>Metasploit!$P95</f>
        <v>0</v>
      </c>
      <c r="X106" s="92">
        <f t="shared" si="102"/>
        <v>0</v>
      </c>
      <c r="Y106" s="86">
        <f>INDEX('UmfrageWerte berechnung'!$A:$AL, MATCH(U$3, 'UmfrageWerte berechnung'!$A:$A, 0), MATCH($K106, 'UmfrageWerte berechnung'!$1:$1, 0))</f>
        <v>1.4166666666666667</v>
      </c>
      <c r="Z106" s="84">
        <f t="shared" si="103"/>
        <v>0</v>
      </c>
      <c r="AA106" s="84">
        <f t="shared" si="104"/>
        <v>0</v>
      </c>
      <c r="AB106" s="84">
        <f t="shared" si="105"/>
        <v>1.2211720226843108</v>
      </c>
      <c r="AC106" s="117"/>
      <c r="AE106" s="72"/>
      <c r="AF106" s="66">
        <f>Metasploit!$P95</f>
        <v>0</v>
      </c>
      <c r="AG106" s="92">
        <f t="shared" si="106"/>
        <v>0</v>
      </c>
      <c r="AH106" s="86">
        <f>INDEX('UmfrageWerte berechnung'!$A:$AL, MATCH(AD$3, 'UmfrageWerte berechnung'!$A:$A, 0), MATCH($K106, 'UmfrageWerte berechnung'!$1:$1, 0))</f>
        <v>1.375</v>
      </c>
      <c r="AI106" s="84">
        <f t="shared" si="107"/>
        <v>0</v>
      </c>
      <c r="AJ106" s="84">
        <f t="shared" si="108"/>
        <v>0</v>
      </c>
      <c r="AK106" s="84">
        <f t="shared" si="109"/>
        <v>1.1528384279475985</v>
      </c>
      <c r="AL106" s="66"/>
      <c r="AN106" s="72"/>
      <c r="AO106" s="66">
        <f>Metasploit!$P95</f>
        <v>0</v>
      </c>
      <c r="AP106" s="92">
        <f t="shared" si="110"/>
        <v>0</v>
      </c>
      <c r="AQ106" s="86">
        <f>INDEX('UmfrageWerte berechnung'!$A:$AL, MATCH(AM$3, 'UmfrageWerte berechnung'!$A:$A, 0), MATCH($K106, 'UmfrageWerte berechnung'!$1:$1, 0))</f>
        <v>1.4375</v>
      </c>
      <c r="AR106" s="84">
        <f t="shared" si="111"/>
        <v>0</v>
      </c>
      <c r="AS106" s="84">
        <f t="shared" si="112"/>
        <v>0</v>
      </c>
      <c r="AT106" s="84">
        <f t="shared" si="113"/>
        <v>1.2275280898876404</v>
      </c>
    </row>
    <row r="107" spans="1:46">
      <c r="B107" s="25"/>
      <c r="C107" s="66">
        <f>Metasploit!$P96</f>
        <v>3</v>
      </c>
      <c r="D107" s="92">
        <f t="shared" si="94"/>
        <v>2.9885308574549425</v>
      </c>
      <c r="E107" s="86">
        <f>INDEX('UmfrageWerte berechnung'!$A:$AL, MATCH(A$3, 'UmfrageWerte berechnung'!$A:$A, 0), MATCH($K107, 'UmfrageWerte berechnung'!$1:$1, 0))</f>
        <v>1.2</v>
      </c>
      <c r="F107" s="84">
        <f t="shared" si="95"/>
        <v>4.32</v>
      </c>
      <c r="G107" s="84">
        <f t="shared" si="96"/>
        <v>3.5999999999999996</v>
      </c>
      <c r="H107" s="84">
        <f t="shared" si="97"/>
        <v>0.99617695248498084</v>
      </c>
      <c r="I107" s="93"/>
      <c r="K107" s="93" t="s">
        <v>383</v>
      </c>
      <c r="L107"/>
      <c r="M107" s="25"/>
      <c r="N107" s="66">
        <f>Metasploit!$P96</f>
        <v>3</v>
      </c>
      <c r="O107" s="92">
        <f t="shared" si="98"/>
        <v>2.8148148148148149</v>
      </c>
      <c r="P107" s="86">
        <f>INDEX('UmfrageWerte berechnung'!$A:$AL, MATCH(L$3, 'UmfrageWerte berechnung'!$A:$A, 0), MATCH($K107, 'UmfrageWerte berechnung'!$1:$1, 0))</f>
        <v>1.0625</v>
      </c>
      <c r="Q107" s="84">
        <f t="shared" si="99"/>
        <v>3.38671875</v>
      </c>
      <c r="R107" s="84">
        <f t="shared" si="100"/>
        <v>3.1875</v>
      </c>
      <c r="S107" s="84">
        <f t="shared" si="101"/>
        <v>0.93827160493827166</v>
      </c>
      <c r="V107" s="25"/>
      <c r="W107" s="66">
        <f>Metasploit!$P96</f>
        <v>3</v>
      </c>
      <c r="X107" s="92">
        <f t="shared" si="102"/>
        <v>3.6635160680529326</v>
      </c>
      <c r="Y107" s="86">
        <f>INDEX('UmfrageWerte berechnung'!$A:$AL, MATCH(U$3, 'UmfrageWerte berechnung'!$A:$A, 0), MATCH($K107, 'UmfrageWerte berechnung'!$1:$1, 0))</f>
        <v>1.4166666666666667</v>
      </c>
      <c r="Z107" s="84">
        <f t="shared" si="103"/>
        <v>6.0208333333333339</v>
      </c>
      <c r="AA107" s="84">
        <f t="shared" si="104"/>
        <v>4.25</v>
      </c>
      <c r="AB107" s="84">
        <f t="shared" si="105"/>
        <v>1.2211720226843108</v>
      </c>
      <c r="AE107" s="25"/>
      <c r="AF107" s="66">
        <f>Metasploit!$P96</f>
        <v>3</v>
      </c>
      <c r="AG107" s="92">
        <f t="shared" si="106"/>
        <v>3.3013100436681233</v>
      </c>
      <c r="AH107" s="86">
        <f>INDEX('UmfrageWerte berechnung'!$A:$AL, MATCH(AD$3, 'UmfrageWerte berechnung'!$A:$A, 0), MATCH($K107, 'UmfrageWerte berechnung'!$1:$1, 0))</f>
        <v>1.3125</v>
      </c>
      <c r="AI107" s="84">
        <f t="shared" si="107"/>
        <v>5.16796875</v>
      </c>
      <c r="AJ107" s="84">
        <f t="shared" si="108"/>
        <v>3.9375</v>
      </c>
      <c r="AK107" s="84">
        <f t="shared" si="109"/>
        <v>1.1004366812227078</v>
      </c>
      <c r="AL107" s="66"/>
      <c r="AN107" s="25"/>
      <c r="AO107" s="66">
        <f>Metasploit!$P96</f>
        <v>3</v>
      </c>
      <c r="AP107" s="92">
        <f t="shared" si="110"/>
        <v>3.202247191011236</v>
      </c>
      <c r="AQ107" s="86">
        <f>INDEX('UmfrageWerte berechnung'!$A:$AL, MATCH(AM$3, 'UmfrageWerte berechnung'!$A:$A, 0), MATCH($K107, 'UmfrageWerte berechnung'!$1:$1, 0))</f>
        <v>1.25</v>
      </c>
      <c r="AR107" s="84">
        <f t="shared" si="111"/>
        <v>4.6875</v>
      </c>
      <c r="AS107" s="84">
        <f t="shared" si="112"/>
        <v>3.75</v>
      </c>
      <c r="AT107" s="84">
        <f t="shared" si="113"/>
        <v>1.0674157303370786</v>
      </c>
    </row>
    <row r="108" spans="1:46">
      <c r="B108" s="38"/>
      <c r="C108" s="66"/>
      <c r="D108" s="92"/>
      <c r="E108" s="86"/>
      <c r="F108" s="84"/>
      <c r="H108" s="84"/>
      <c r="I108" s="93"/>
      <c r="L108"/>
      <c r="M108" s="38"/>
      <c r="N108" s="66"/>
      <c r="O108" s="92"/>
      <c r="P108" s="86"/>
      <c r="Q108" s="84"/>
      <c r="R108" s="84"/>
      <c r="S108" s="84"/>
      <c r="V108" s="38"/>
      <c r="W108" s="66"/>
      <c r="X108" s="92"/>
      <c r="Y108" s="86"/>
      <c r="Z108" s="84"/>
      <c r="AA108" s="84"/>
      <c r="AB108" s="86"/>
      <c r="AE108" s="38"/>
      <c r="AF108" s="66"/>
      <c r="AG108" s="92"/>
      <c r="AH108" s="86"/>
      <c r="AI108" s="84"/>
      <c r="AJ108" s="84"/>
      <c r="AK108" s="84"/>
      <c r="AL108" s="66"/>
      <c r="AN108" s="38"/>
      <c r="AO108" s="66"/>
      <c r="AP108" s="92"/>
      <c r="AQ108" s="86"/>
      <c r="AR108" s="84"/>
      <c r="AS108" s="84"/>
      <c r="AT108" s="84"/>
    </row>
    <row r="109" spans="1:46">
      <c r="A109" t="s">
        <v>568</v>
      </c>
      <c r="B109" s="38"/>
      <c r="C109" s="66">
        <f>Metasploit!$P98</f>
        <v>3</v>
      </c>
      <c r="D109" s="92">
        <f t="shared" si="94"/>
        <v>2.614964500273075</v>
      </c>
      <c r="E109" s="86">
        <f>INDEX('UmfrageWerte berechnung'!$A:$AL, MATCH(A$3, 'UmfrageWerte berechnung'!$A:$A, 0), MATCH($K109, 'UmfrageWerte berechnung'!$1:$1, 0))</f>
        <v>1.05</v>
      </c>
      <c r="F109" s="84">
        <f t="shared" si="95"/>
        <v>3.3075000000000001</v>
      </c>
      <c r="G109" s="84">
        <f t="shared" si="96"/>
        <v>3.1500000000000004</v>
      </c>
      <c r="H109" s="84">
        <f t="shared" si="97"/>
        <v>0.87165483342435834</v>
      </c>
      <c r="I109" s="93"/>
      <c r="K109" s="93" t="s">
        <v>392</v>
      </c>
      <c r="L109" t="s">
        <v>568</v>
      </c>
      <c r="M109" s="38"/>
      <c r="N109" s="66">
        <f>Metasploit!$P98</f>
        <v>3</v>
      </c>
      <c r="O109" s="92">
        <f t="shared" si="98"/>
        <v>2.8148148148148149</v>
      </c>
      <c r="P109" s="86">
        <f>INDEX('UmfrageWerte berechnung'!$A:$AL, MATCH(L$3, 'UmfrageWerte berechnung'!$A:$A, 0), MATCH($K109, 'UmfrageWerte berechnung'!$1:$1, 0))</f>
        <v>1.0625</v>
      </c>
      <c r="Q109" s="84">
        <f t="shared" si="99"/>
        <v>3.38671875</v>
      </c>
      <c r="R109" s="84">
        <f t="shared" si="100"/>
        <v>3.1875</v>
      </c>
      <c r="S109" s="84">
        <f t="shared" si="101"/>
        <v>0.93827160493827166</v>
      </c>
      <c r="U109" t="s">
        <v>568</v>
      </c>
      <c r="V109" s="38"/>
      <c r="W109" s="66">
        <f>Metasploit!$P98</f>
        <v>3</v>
      </c>
      <c r="X109" s="92">
        <f t="shared" si="102"/>
        <v>2.8015122873345955</v>
      </c>
      <c r="Y109" s="86">
        <f>INDEX('UmfrageWerte berechnung'!$A:$AL, MATCH(U$3, 'UmfrageWerte berechnung'!$A:$A, 0), MATCH($K109, 'UmfrageWerte berechnung'!$1:$1, 0))</f>
        <v>1.0833333333333333</v>
      </c>
      <c r="Z109" s="84">
        <f t="shared" si="103"/>
        <v>3.520833333333333</v>
      </c>
      <c r="AA109" s="84">
        <f t="shared" si="104"/>
        <v>3.25</v>
      </c>
      <c r="AB109" s="86">
        <f t="shared" si="105"/>
        <v>0.93383742911153178</v>
      </c>
      <c r="AD109" t="s">
        <v>568</v>
      </c>
      <c r="AE109" s="38"/>
      <c r="AF109" s="66">
        <f>Metasploit!$P98</f>
        <v>3</v>
      </c>
      <c r="AG109" s="92">
        <f t="shared" si="106"/>
        <v>2.8296943231441052</v>
      </c>
      <c r="AH109" s="86">
        <f>INDEX('UmfrageWerte berechnung'!$A:$AL, MATCH(AD$3, 'UmfrageWerte berechnung'!$A:$A, 0), MATCH($K109, 'UmfrageWerte berechnung'!$1:$1, 0))</f>
        <v>1.125</v>
      </c>
      <c r="AI109" s="84">
        <f t="shared" si="107"/>
        <v>3.796875</v>
      </c>
      <c r="AJ109" s="84">
        <f t="shared" si="108"/>
        <v>3.375</v>
      </c>
      <c r="AK109" s="84">
        <f t="shared" si="109"/>
        <v>0.94323144104803514</v>
      </c>
      <c r="AL109" s="66"/>
      <c r="AM109" t="s">
        <v>568</v>
      </c>
      <c r="AN109" s="38"/>
      <c r="AO109" s="66">
        <f>Metasploit!$P98</f>
        <v>3</v>
      </c>
      <c r="AP109" s="92">
        <f t="shared" si="110"/>
        <v>2.4016853932584272</v>
      </c>
      <c r="AQ109" s="86">
        <f>INDEX('UmfrageWerte berechnung'!$A:$AL, MATCH(AM$3, 'UmfrageWerte berechnung'!$A:$A, 0), MATCH($K109, 'UmfrageWerte berechnung'!$1:$1, 0))</f>
        <v>0.9375</v>
      </c>
      <c r="AR109" s="84">
        <f t="shared" si="111"/>
        <v>2.63671875</v>
      </c>
      <c r="AS109" s="84">
        <f t="shared" si="112"/>
        <v>2.8125</v>
      </c>
      <c r="AT109" s="84">
        <f t="shared" si="113"/>
        <v>0.800561797752809</v>
      </c>
    </row>
    <row r="110" spans="1:46">
      <c r="A110" t="s">
        <v>568</v>
      </c>
      <c r="B110" s="38"/>
      <c r="C110" s="66">
        <f>Metasploit!$P99</f>
        <v>3</v>
      </c>
      <c r="D110" s="92">
        <f t="shared" si="94"/>
        <v>2.614964500273075</v>
      </c>
      <c r="E110" s="86">
        <f>INDEX('UmfrageWerte berechnung'!$A:$AL, MATCH(A$3, 'UmfrageWerte berechnung'!$A:$A, 0), MATCH($K110, 'UmfrageWerte berechnung'!$1:$1, 0))</f>
        <v>1.05</v>
      </c>
      <c r="F110" s="84">
        <f t="shared" si="95"/>
        <v>3.3075000000000001</v>
      </c>
      <c r="G110" s="84">
        <f t="shared" si="96"/>
        <v>3.1500000000000004</v>
      </c>
      <c r="H110" s="84">
        <f t="shared" si="97"/>
        <v>0.87165483342435834</v>
      </c>
      <c r="I110" s="93"/>
      <c r="K110" s="93" t="s">
        <v>392</v>
      </c>
      <c r="L110" t="s">
        <v>568</v>
      </c>
      <c r="M110" s="38"/>
      <c r="N110" s="66">
        <f>Metasploit!$P99</f>
        <v>3</v>
      </c>
      <c r="O110" s="92">
        <f t="shared" si="98"/>
        <v>2.8148148148148149</v>
      </c>
      <c r="P110" s="86">
        <f>INDEX('UmfrageWerte berechnung'!$A:$AL, MATCH(L$3, 'UmfrageWerte berechnung'!$A:$A, 0), MATCH($K110, 'UmfrageWerte berechnung'!$1:$1, 0))</f>
        <v>1.0625</v>
      </c>
      <c r="Q110" s="84">
        <f t="shared" si="99"/>
        <v>3.38671875</v>
      </c>
      <c r="R110" s="84">
        <f t="shared" si="100"/>
        <v>3.1875</v>
      </c>
      <c r="S110" s="84">
        <f t="shared" si="101"/>
        <v>0.93827160493827166</v>
      </c>
      <c r="U110" t="s">
        <v>568</v>
      </c>
      <c r="V110" s="38"/>
      <c r="W110" s="66">
        <f>Metasploit!$P99</f>
        <v>3</v>
      </c>
      <c r="X110" s="92">
        <f t="shared" si="102"/>
        <v>2.8015122873345955</v>
      </c>
      <c r="Y110" s="86">
        <f>INDEX('UmfrageWerte berechnung'!$A:$AL, MATCH(U$3, 'UmfrageWerte berechnung'!$A:$A, 0), MATCH($K110, 'UmfrageWerte berechnung'!$1:$1, 0))</f>
        <v>1.0833333333333333</v>
      </c>
      <c r="Z110" s="84">
        <f t="shared" si="103"/>
        <v>3.520833333333333</v>
      </c>
      <c r="AA110" s="84">
        <f t="shared" si="104"/>
        <v>3.25</v>
      </c>
      <c r="AB110" s="86">
        <f t="shared" si="105"/>
        <v>0.93383742911153178</v>
      </c>
      <c r="AD110" t="s">
        <v>568</v>
      </c>
      <c r="AE110" s="38"/>
      <c r="AF110" s="66">
        <f>Metasploit!$P99</f>
        <v>3</v>
      </c>
      <c r="AG110" s="92">
        <f t="shared" si="106"/>
        <v>2.8296943231441052</v>
      </c>
      <c r="AH110" s="86">
        <f>INDEX('UmfrageWerte berechnung'!$A:$AL, MATCH(AD$3, 'UmfrageWerte berechnung'!$A:$A, 0), MATCH($K110, 'UmfrageWerte berechnung'!$1:$1, 0))</f>
        <v>1.125</v>
      </c>
      <c r="AI110" s="84">
        <f t="shared" si="107"/>
        <v>3.796875</v>
      </c>
      <c r="AJ110" s="84">
        <f t="shared" si="108"/>
        <v>3.375</v>
      </c>
      <c r="AK110" s="84">
        <f t="shared" si="109"/>
        <v>0.94323144104803514</v>
      </c>
      <c r="AL110" s="66"/>
      <c r="AM110" t="s">
        <v>568</v>
      </c>
      <c r="AN110" s="38"/>
      <c r="AO110" s="66">
        <f>Metasploit!$P99</f>
        <v>3</v>
      </c>
      <c r="AP110" s="92">
        <f t="shared" si="110"/>
        <v>2.4016853932584272</v>
      </c>
      <c r="AQ110" s="86">
        <f>INDEX('UmfrageWerte berechnung'!$A:$AL, MATCH(AM$3, 'UmfrageWerte berechnung'!$A:$A, 0), MATCH($K110, 'UmfrageWerte berechnung'!$1:$1, 0))</f>
        <v>0.9375</v>
      </c>
      <c r="AR110" s="84">
        <f t="shared" si="111"/>
        <v>2.63671875</v>
      </c>
      <c r="AS110" s="84">
        <f t="shared" si="112"/>
        <v>2.8125</v>
      </c>
      <c r="AT110" s="84">
        <f t="shared" si="113"/>
        <v>0.800561797752809</v>
      </c>
    </row>
    <row r="111" spans="1:46">
      <c r="B111" s="36"/>
      <c r="C111" s="66">
        <f>Metasploit!$P100</f>
        <v>3</v>
      </c>
      <c r="D111" s="92">
        <f t="shared" si="94"/>
        <v>2.9885308574549425</v>
      </c>
      <c r="E111" s="86">
        <f>INDEX('UmfrageWerte berechnung'!$A:$AL, MATCH(A$3, 'UmfrageWerte berechnung'!$A:$A, 0), MATCH($K111, 'UmfrageWerte berechnung'!$1:$1, 0))</f>
        <v>1.2</v>
      </c>
      <c r="F111" s="84">
        <f t="shared" si="95"/>
        <v>4.32</v>
      </c>
      <c r="G111" s="84">
        <f t="shared" si="96"/>
        <v>3.5999999999999996</v>
      </c>
      <c r="H111" s="84">
        <f t="shared" si="97"/>
        <v>0.99617695248498084</v>
      </c>
      <c r="I111" s="93"/>
      <c r="K111" s="93" t="s">
        <v>385</v>
      </c>
      <c r="L111"/>
      <c r="M111" s="36"/>
      <c r="N111" s="66">
        <f>Metasploit!$P100</f>
        <v>3</v>
      </c>
      <c r="O111" s="92">
        <f t="shared" si="98"/>
        <v>2.9803921568627452</v>
      </c>
      <c r="P111" s="86">
        <f>INDEX('UmfrageWerte berechnung'!$A:$AL, MATCH(L$3, 'UmfrageWerte berechnung'!$A:$A, 0), MATCH($K111, 'UmfrageWerte berechnung'!$1:$1, 0))</f>
        <v>1.125</v>
      </c>
      <c r="Q111" s="84">
        <f t="shared" si="99"/>
        <v>3.796875</v>
      </c>
      <c r="R111" s="84">
        <f t="shared" si="100"/>
        <v>3.375</v>
      </c>
      <c r="S111" s="84">
        <f t="shared" si="101"/>
        <v>0.99346405228758172</v>
      </c>
      <c r="V111" s="36"/>
      <c r="W111" s="66">
        <f>Metasploit!$P100</f>
        <v>3</v>
      </c>
      <c r="X111" s="92">
        <f t="shared" si="102"/>
        <v>3.2325141776937638</v>
      </c>
      <c r="Y111" s="86">
        <f>INDEX('UmfrageWerte berechnung'!$A:$AL, MATCH(U$3, 'UmfrageWerte berechnung'!$A:$A, 0), MATCH($K111, 'UmfrageWerte berechnung'!$1:$1, 0))</f>
        <v>1.25</v>
      </c>
      <c r="Z111" s="84">
        <f t="shared" si="103"/>
        <v>4.6875</v>
      </c>
      <c r="AA111" s="84">
        <f t="shared" si="104"/>
        <v>3.75</v>
      </c>
      <c r="AB111" s="86">
        <f t="shared" si="105"/>
        <v>1.0775047258979213</v>
      </c>
      <c r="AC111" s="117"/>
      <c r="AE111" s="36"/>
      <c r="AF111" s="66">
        <f>Metasploit!$P100</f>
        <v>3</v>
      </c>
      <c r="AG111" s="92">
        <f t="shared" si="106"/>
        <v>2.9344978165938871</v>
      </c>
      <c r="AH111" s="86">
        <f>INDEX('UmfrageWerte berechnung'!$A:$AL, MATCH(AD$3, 'UmfrageWerte berechnung'!$A:$A, 0), MATCH($K111, 'UmfrageWerte berechnung'!$1:$1, 0))</f>
        <v>1.1666666666666667</v>
      </c>
      <c r="AI111" s="84">
        <f t="shared" si="107"/>
        <v>4.0833333333333339</v>
      </c>
      <c r="AJ111" s="84">
        <f t="shared" si="108"/>
        <v>3.5</v>
      </c>
      <c r="AK111" s="84">
        <f t="shared" si="109"/>
        <v>0.9781659388646291</v>
      </c>
      <c r="AL111" s="66"/>
      <c r="AN111" s="36"/>
      <c r="AO111" s="66">
        <f>Metasploit!$P100</f>
        <v>3</v>
      </c>
      <c r="AP111" s="92">
        <f t="shared" si="110"/>
        <v>3.52247191011236</v>
      </c>
      <c r="AQ111" s="86">
        <f>INDEX('UmfrageWerte berechnung'!$A:$AL, MATCH(AM$3, 'UmfrageWerte berechnung'!$A:$A, 0), MATCH($K111, 'UmfrageWerte berechnung'!$1:$1, 0))</f>
        <v>1.375</v>
      </c>
      <c r="AR111" s="84">
        <f t="shared" si="111"/>
        <v>5.671875</v>
      </c>
      <c r="AS111" s="84">
        <f t="shared" si="112"/>
        <v>4.125</v>
      </c>
      <c r="AT111" s="84">
        <f t="shared" si="113"/>
        <v>1.1741573033707866</v>
      </c>
    </row>
    <row r="112" spans="1:46">
      <c r="B112" s="72"/>
      <c r="C112" s="66">
        <f>Metasploit!$P101</f>
        <v>3</v>
      </c>
      <c r="D112" s="92">
        <f t="shared" si="94"/>
        <v>3.6111414527580554</v>
      </c>
      <c r="E112" s="86">
        <f>INDEX('UmfrageWerte berechnung'!$A:$AL, MATCH(A$3, 'UmfrageWerte berechnung'!$A:$A, 0), MATCH($K112, 'UmfrageWerte berechnung'!$1:$1, 0))</f>
        <v>1.45</v>
      </c>
      <c r="F112" s="84">
        <f t="shared" si="95"/>
        <v>6.3075000000000001</v>
      </c>
      <c r="G112" s="84">
        <f t="shared" si="96"/>
        <v>4.3499999999999996</v>
      </c>
      <c r="H112" s="84">
        <f t="shared" si="97"/>
        <v>1.2037138175860185</v>
      </c>
      <c r="I112" s="93"/>
      <c r="K112" s="93" t="s">
        <v>382</v>
      </c>
      <c r="L112"/>
      <c r="M112" s="72"/>
      <c r="N112" s="66">
        <f>Metasploit!$P101</f>
        <v>3</v>
      </c>
      <c r="O112" s="92">
        <f t="shared" si="98"/>
        <v>2.9803921568627452</v>
      </c>
      <c r="P112" s="86">
        <f>INDEX('UmfrageWerte berechnung'!$A:$AL, MATCH(L$3, 'UmfrageWerte berechnung'!$A:$A, 0), MATCH($K112, 'UmfrageWerte berechnung'!$1:$1, 0))</f>
        <v>1.125</v>
      </c>
      <c r="Q112" s="84">
        <f t="shared" si="99"/>
        <v>3.796875</v>
      </c>
      <c r="R112" s="84">
        <f t="shared" si="100"/>
        <v>3.375</v>
      </c>
      <c r="S112" s="84">
        <f t="shared" si="101"/>
        <v>0.99346405228758172</v>
      </c>
      <c r="V112" s="72"/>
      <c r="W112" s="66">
        <f>Metasploit!$P101</f>
        <v>3</v>
      </c>
      <c r="X112" s="92">
        <f t="shared" si="102"/>
        <v>3.6635160680529326</v>
      </c>
      <c r="Y112" s="86">
        <f>INDEX('UmfrageWerte berechnung'!$A:$AL, MATCH(U$3, 'UmfrageWerte berechnung'!$A:$A, 0), MATCH($K112, 'UmfrageWerte berechnung'!$1:$1, 0))</f>
        <v>1.4166666666666667</v>
      </c>
      <c r="Z112" s="84">
        <f t="shared" si="103"/>
        <v>6.0208333333333339</v>
      </c>
      <c r="AA112" s="84">
        <f t="shared" si="104"/>
        <v>4.25</v>
      </c>
      <c r="AB112" s="86">
        <f t="shared" si="105"/>
        <v>1.2211720226843108</v>
      </c>
      <c r="AC112" s="117"/>
      <c r="AE112" s="72"/>
      <c r="AF112" s="66">
        <f>Metasploit!$P101</f>
        <v>3</v>
      </c>
      <c r="AG112" s="92">
        <f t="shared" si="106"/>
        <v>3.4585152838427957</v>
      </c>
      <c r="AH112" s="86">
        <f>INDEX('UmfrageWerte berechnung'!$A:$AL, MATCH(AD$3, 'UmfrageWerte berechnung'!$A:$A, 0), MATCH($K112, 'UmfrageWerte berechnung'!$1:$1, 0))</f>
        <v>1.375</v>
      </c>
      <c r="AI112" s="84">
        <f t="shared" si="107"/>
        <v>5.671875</v>
      </c>
      <c r="AJ112" s="84">
        <f t="shared" si="108"/>
        <v>4.125</v>
      </c>
      <c r="AK112" s="84">
        <f t="shared" si="109"/>
        <v>1.1528384279475985</v>
      </c>
      <c r="AL112" s="66"/>
      <c r="AN112" s="72"/>
      <c r="AO112" s="66">
        <f>Metasploit!$P101</f>
        <v>3</v>
      </c>
      <c r="AP112" s="92">
        <f t="shared" si="110"/>
        <v>3.6825842696629212</v>
      </c>
      <c r="AQ112" s="86">
        <f>INDEX('UmfrageWerte berechnung'!$A:$AL, MATCH(AM$3, 'UmfrageWerte berechnung'!$A:$A, 0), MATCH($K112, 'UmfrageWerte berechnung'!$1:$1, 0))</f>
        <v>1.4375</v>
      </c>
      <c r="AR112" s="84">
        <f t="shared" si="111"/>
        <v>6.19921875</v>
      </c>
      <c r="AS112" s="84">
        <f t="shared" si="112"/>
        <v>4.3125</v>
      </c>
      <c r="AT112" s="86">
        <f t="shared" si="113"/>
        <v>1.2275280898876404</v>
      </c>
    </row>
    <row r="113" spans="2:46">
      <c r="B113" s="36"/>
      <c r="C113" s="66">
        <f>Metasploit!$P102</f>
        <v>3</v>
      </c>
      <c r="D113" s="93">
        <f t="shared" si="94"/>
        <v>2.9885308574549425</v>
      </c>
      <c r="E113" s="89">
        <f>INDEX('UmfrageWerte berechnung'!$A:$AL, MATCH(A$3, 'UmfrageWerte berechnung'!$A:$A, 0), MATCH($K113, 'UmfrageWerte berechnung'!$1:$1, 0))</f>
        <v>1.2</v>
      </c>
      <c r="F113" s="84">
        <f t="shared" si="95"/>
        <v>4.32</v>
      </c>
      <c r="G113" s="84">
        <f t="shared" si="96"/>
        <v>3.5999999999999996</v>
      </c>
      <c r="H113" s="93">
        <f t="shared" si="97"/>
        <v>0.99617695248498084</v>
      </c>
      <c r="K113" s="93" t="s">
        <v>385</v>
      </c>
      <c r="L113"/>
      <c r="M113" s="36"/>
      <c r="N113" s="66">
        <f>Metasploit!$P102</f>
        <v>3</v>
      </c>
      <c r="O113" s="93">
        <f t="shared" si="98"/>
        <v>2.9803921568627452</v>
      </c>
      <c r="P113" s="89">
        <f>INDEX('UmfrageWerte berechnung'!$A:$AL, MATCH(L$3, 'UmfrageWerte berechnung'!$A:$A, 0), MATCH($K113, 'UmfrageWerte berechnung'!$1:$1, 0))</f>
        <v>1.125</v>
      </c>
      <c r="Q113" s="84">
        <f t="shared" si="99"/>
        <v>3.796875</v>
      </c>
      <c r="R113" s="84">
        <f t="shared" si="100"/>
        <v>3.375</v>
      </c>
      <c r="S113" s="86">
        <f t="shared" si="101"/>
        <v>0.99346405228758172</v>
      </c>
      <c r="V113" s="36"/>
      <c r="W113" s="80">
        <f>Metasploit!$P102</f>
        <v>3</v>
      </c>
      <c r="X113" s="93">
        <f t="shared" si="102"/>
        <v>3.2325141776937638</v>
      </c>
      <c r="Y113" s="89">
        <f>INDEX('UmfrageWerte berechnung'!$A:$AL, MATCH(U$3, 'UmfrageWerte berechnung'!$A:$A, 0), MATCH($K113, 'UmfrageWerte berechnung'!$1:$1, 0))</f>
        <v>1.25</v>
      </c>
      <c r="Z113" s="84">
        <f t="shared" si="103"/>
        <v>4.6875</v>
      </c>
      <c r="AA113" s="84">
        <f t="shared" si="104"/>
        <v>3.75</v>
      </c>
      <c r="AB113" s="86">
        <f t="shared" si="105"/>
        <v>1.0775047258979213</v>
      </c>
      <c r="AC113" s="117"/>
      <c r="AE113" s="36"/>
      <c r="AF113" s="80">
        <f>Metasploit!$P102</f>
        <v>3</v>
      </c>
      <c r="AG113" s="93">
        <f t="shared" si="106"/>
        <v>2.9344978165938871</v>
      </c>
      <c r="AH113" s="89">
        <f>INDEX('UmfrageWerte berechnung'!$A:$AL, MATCH(AD$3, 'UmfrageWerte berechnung'!$A:$A, 0), MATCH($K113, 'UmfrageWerte berechnung'!$1:$1, 0))</f>
        <v>1.1666666666666667</v>
      </c>
      <c r="AI113" s="84">
        <f t="shared" si="107"/>
        <v>4.0833333333333339</v>
      </c>
      <c r="AJ113" s="84">
        <f t="shared" si="108"/>
        <v>3.5</v>
      </c>
      <c r="AK113" s="86">
        <f t="shared" si="109"/>
        <v>0.9781659388646291</v>
      </c>
      <c r="AL113" s="66"/>
      <c r="AN113" s="36"/>
      <c r="AO113" s="80">
        <f>Metasploit!$P102</f>
        <v>3</v>
      </c>
      <c r="AP113" s="93">
        <f t="shared" si="110"/>
        <v>3.52247191011236</v>
      </c>
      <c r="AQ113" s="89">
        <f>INDEX('UmfrageWerte berechnung'!$A:$AL, MATCH(AM$3, 'UmfrageWerte berechnung'!$A:$A, 0), MATCH($K113, 'UmfrageWerte berechnung'!$1:$1, 0))</f>
        <v>1.375</v>
      </c>
      <c r="AR113" s="84">
        <f t="shared" si="111"/>
        <v>5.671875</v>
      </c>
      <c r="AS113" s="84">
        <f t="shared" si="112"/>
        <v>4.125</v>
      </c>
      <c r="AT113" s="86">
        <f t="shared" si="113"/>
        <v>1.1741573033707866</v>
      </c>
    </row>
    <row r="114" spans="2:46">
      <c r="B114" t="s">
        <v>475</v>
      </c>
      <c r="C114" s="78">
        <f>SUM(C77:C113)</f>
        <v>77</v>
      </c>
      <c r="D114" s="90">
        <f>SUM(D77:D113)</f>
        <v>81.271436373566374</v>
      </c>
      <c r="E114" s="92">
        <f>SUM(E76:E113)</f>
        <v>41.300000000000011</v>
      </c>
      <c r="F114" s="90">
        <f>SUM(F76:F113)</f>
        <v>126.125</v>
      </c>
      <c r="G114" s="85">
        <f>SUM(G76:G113)</f>
        <v>97.899999999999977</v>
      </c>
      <c r="H114" s="85"/>
      <c r="L114"/>
      <c r="M114" t="s">
        <v>475</v>
      </c>
      <c r="N114" s="78">
        <f>SUM(N77:N113)</f>
        <v>77</v>
      </c>
      <c r="O114" s="90">
        <f>SUM(O77:O113)</f>
        <v>77.324618736383457</v>
      </c>
      <c r="P114" s="92">
        <f>SUM(P76:P113)</f>
        <v>36.5625</v>
      </c>
      <c r="Q114" s="90">
        <f>SUM(Q76:Q113)</f>
        <v>101.07421875</v>
      </c>
      <c r="R114" s="85">
        <f>SUM(R76:R113)</f>
        <v>87.5625</v>
      </c>
      <c r="S114" s="90"/>
      <c r="V114" t="s">
        <v>475</v>
      </c>
      <c r="W114" s="78">
        <f>SUM(W77:W113)</f>
        <v>77</v>
      </c>
      <c r="X114" s="90">
        <f>SUM(X77:X113)</f>
        <v>83.758034026465069</v>
      </c>
      <c r="Y114" s="92">
        <f>SUM(Y76:Y113)</f>
        <v>40.416666666666671</v>
      </c>
      <c r="Z114" s="90">
        <f>SUM(Z76:Z113)</f>
        <v>123.30555555555554</v>
      </c>
      <c r="AA114" s="85">
        <f>SUM(AA76:AA113)</f>
        <v>97.166666666666671</v>
      </c>
      <c r="AB114" s="90"/>
      <c r="AE114" t="s">
        <v>475</v>
      </c>
      <c r="AF114" s="78">
        <f>SUM(AF77:AF113)</f>
        <v>77</v>
      </c>
      <c r="AG114" s="90">
        <f>SUM(AG77:AG113)</f>
        <v>80.803493449781698</v>
      </c>
      <c r="AH114" s="92">
        <f>SUM(AH76:AH113)</f>
        <v>39.749999999999986</v>
      </c>
      <c r="AI114" s="90">
        <f>SUM(AI76:AI113)</f>
        <v>122.70312499999999</v>
      </c>
      <c r="AJ114" s="85">
        <f>SUM(AJ76:AJ113)</f>
        <v>96.375</v>
      </c>
      <c r="AK114" s="90"/>
      <c r="AL114" s="66"/>
      <c r="AN114" t="s">
        <v>475</v>
      </c>
      <c r="AO114" s="78">
        <f>SUM(AO77:AO113)</f>
        <v>77</v>
      </c>
      <c r="AP114" s="90">
        <f>SUM(AP77:AP113)</f>
        <v>84.219101123595507</v>
      </c>
      <c r="AQ114" s="92">
        <f>SUM(AQ76:AQ113)</f>
        <v>41.5625</v>
      </c>
      <c r="AR114" s="90">
        <f>SUM(AR76:AR113)</f>
        <v>128.484375</v>
      </c>
      <c r="AS114" s="85">
        <f>SUM(AS76:AS113)</f>
        <v>98.625</v>
      </c>
      <c r="AT114" s="90"/>
    </row>
    <row r="115" spans="2:46">
      <c r="B115" t="s">
        <v>476</v>
      </c>
      <c r="C115" s="57">
        <v>96</v>
      </c>
      <c r="D115" s="86"/>
      <c r="E115" s="96">
        <f>COUNT(E77:E113)*5</f>
        <v>160</v>
      </c>
      <c r="F115" s="89">
        <f>C115*5^2</f>
        <v>2400</v>
      </c>
      <c r="G115" s="87">
        <f>C115*1.5</f>
        <v>144</v>
      </c>
      <c r="L115"/>
      <c r="M115" t="s">
        <v>476</v>
      </c>
      <c r="N115" s="57">
        <v>96</v>
      </c>
      <c r="O115" s="86"/>
      <c r="P115" s="96">
        <f>COUNT(P77:P113)*5</f>
        <v>160</v>
      </c>
      <c r="Q115" s="89">
        <f>N115*5^2</f>
        <v>2400</v>
      </c>
      <c r="R115" s="87">
        <f>N115*1.5</f>
        <v>144</v>
      </c>
      <c r="S115" s="86"/>
      <c r="V115" t="s">
        <v>476</v>
      </c>
      <c r="W115" s="57">
        <v>96</v>
      </c>
      <c r="X115" s="86"/>
      <c r="Y115" s="96">
        <f>COUNT(Y77:Y113)*5</f>
        <v>160</v>
      </c>
      <c r="Z115" s="89">
        <f>W115*5^2</f>
        <v>2400</v>
      </c>
      <c r="AA115" s="87">
        <f>W115*1.5</f>
        <v>144</v>
      </c>
      <c r="AB115" s="86"/>
      <c r="AE115" t="s">
        <v>476</v>
      </c>
      <c r="AF115" s="57">
        <v>96</v>
      </c>
      <c r="AG115" s="86"/>
      <c r="AH115" s="96">
        <f>COUNT(AH77:AH113)*5</f>
        <v>160</v>
      </c>
      <c r="AI115" s="89">
        <f>AF115*5^2</f>
        <v>2400</v>
      </c>
      <c r="AJ115" s="87">
        <f>AF115*1.5</f>
        <v>144</v>
      </c>
      <c r="AK115" s="86"/>
      <c r="AL115" s="57"/>
      <c r="AN115" t="s">
        <v>476</v>
      </c>
      <c r="AO115" s="57">
        <v>96</v>
      </c>
      <c r="AP115" s="86"/>
      <c r="AQ115" s="96">
        <f>COUNT(AQ77:AQ113)*5</f>
        <v>160</v>
      </c>
      <c r="AR115" s="89">
        <f>AO115*5^2</f>
        <v>2400</v>
      </c>
      <c r="AS115" s="87">
        <f>AO115*1.5</f>
        <v>144</v>
      </c>
      <c r="AT115" s="86"/>
    </row>
    <row r="116" spans="2:46">
      <c r="C116" s="78"/>
      <c r="D116" s="85"/>
      <c r="E116" s="113"/>
      <c r="H116" s="85"/>
      <c r="L116"/>
      <c r="N116" s="78"/>
      <c r="O116" s="85"/>
      <c r="P116" s="113"/>
      <c r="Q116" s="86"/>
      <c r="R116" s="84"/>
      <c r="S116" s="90"/>
      <c r="W116" s="78"/>
      <c r="X116" s="85"/>
      <c r="Y116" s="113"/>
      <c r="Z116" s="86"/>
      <c r="AA116" s="84"/>
      <c r="AB116" s="90"/>
      <c r="AF116" s="78"/>
      <c r="AG116" s="85"/>
      <c r="AH116" s="113"/>
      <c r="AI116" s="86"/>
      <c r="AJ116" s="84"/>
      <c r="AK116" s="90"/>
      <c r="AL116" s="66"/>
      <c r="AO116" s="78"/>
      <c r="AP116" s="85"/>
      <c r="AQ116" s="113"/>
      <c r="AR116" s="86"/>
      <c r="AS116" s="84"/>
      <c r="AT116" s="90"/>
    </row>
    <row r="117" spans="2:46">
      <c r="L117"/>
      <c r="O117" s="84"/>
      <c r="P117" s="93"/>
      <c r="Q117" s="86"/>
      <c r="R117" s="84"/>
      <c r="S117" s="86"/>
      <c r="X117" s="84"/>
      <c r="Y117" s="93"/>
      <c r="Z117" s="86"/>
      <c r="AA117" s="84"/>
      <c r="AB117" s="86"/>
      <c r="AG117" s="84"/>
      <c r="AH117" s="93"/>
      <c r="AI117" s="86"/>
      <c r="AJ117" s="84"/>
      <c r="AK117" s="86"/>
      <c r="AL117" s="66"/>
      <c r="AP117" s="84"/>
      <c r="AQ117" s="93"/>
      <c r="AR117" s="86"/>
      <c r="AS117" s="84"/>
      <c r="AT117" s="86"/>
    </row>
    <row r="118" spans="2:46">
      <c r="L118"/>
      <c r="O118" s="84"/>
      <c r="P118" s="93"/>
      <c r="Q118" s="86"/>
      <c r="R118" s="84"/>
      <c r="S118" s="86"/>
      <c r="X118" s="84"/>
      <c r="Y118" s="93"/>
      <c r="Z118" s="86"/>
      <c r="AA118" s="84"/>
      <c r="AB118" s="86"/>
      <c r="AG118" s="84"/>
      <c r="AH118" s="93"/>
      <c r="AI118" s="86"/>
      <c r="AJ118" s="84"/>
      <c r="AK118" s="86"/>
      <c r="AL118" s="66"/>
      <c r="AP118" s="84"/>
      <c r="AQ118" s="93"/>
      <c r="AR118" s="86"/>
      <c r="AS118" s="84"/>
      <c r="AT118" s="86"/>
    </row>
    <row r="119" spans="2:46" ht="21">
      <c r="B119" s="101" t="s">
        <v>478</v>
      </c>
      <c r="C119" s="102">
        <f>SUM(C114,C71,C47,C27,C15)</f>
        <v>164</v>
      </c>
      <c r="E119" s="93" t="s">
        <v>479</v>
      </c>
      <c r="H119" s="84">
        <f>COUNT(E77:E113,E52:E70,E32:E46,E20:E25,E9:E14)</f>
        <v>76</v>
      </c>
      <c r="L119"/>
      <c r="M119" s="101" t="s">
        <v>478</v>
      </c>
      <c r="N119" s="102">
        <f>SUM(N114,N71,N47,N27,N15)</f>
        <v>164</v>
      </c>
      <c r="O119" s="84"/>
      <c r="P119" s="93" t="s">
        <v>479</v>
      </c>
      <c r="Q119" s="86"/>
      <c r="R119" s="84"/>
      <c r="S119" s="86">
        <f>COUNT(P77:P113,P52:P70,P32:P46,P20:P25,P9:P14)</f>
        <v>76</v>
      </c>
      <c r="V119" s="101" t="s">
        <v>478</v>
      </c>
      <c r="W119" s="102">
        <f>SUM(W114,W71,W47,W27,W15)</f>
        <v>164</v>
      </c>
      <c r="X119" s="84"/>
      <c r="Y119" s="93" t="s">
        <v>479</v>
      </c>
      <c r="Z119" s="86"/>
      <c r="AA119" s="84"/>
      <c r="AB119" s="86">
        <f>COUNT(Y77:Y113,Y52:Y70,Y32:Y46,Y20:Y25,Y9:Y14)</f>
        <v>76</v>
      </c>
      <c r="AC119" s="101"/>
      <c r="AE119" s="101" t="s">
        <v>478</v>
      </c>
      <c r="AF119" s="102">
        <f>SUM(AF114,AF71,AF47,AF27,AF15)</f>
        <v>164</v>
      </c>
      <c r="AG119" s="84"/>
      <c r="AH119" s="93" t="s">
        <v>479</v>
      </c>
      <c r="AI119" s="86"/>
      <c r="AJ119" s="84"/>
      <c r="AK119" s="86">
        <f>COUNT(AH77:AH113,AH52:AH70,AH32:AH46,AH20:AH25,AH9:AH14)</f>
        <v>76</v>
      </c>
      <c r="AL119" s="118"/>
      <c r="AN119" s="101" t="s">
        <v>478</v>
      </c>
      <c r="AO119" s="102">
        <f>SUM(AO114,AO71,AO47,AO27,AO15)</f>
        <v>164</v>
      </c>
      <c r="AP119" s="84"/>
      <c r="AQ119" s="93" t="s">
        <v>479</v>
      </c>
      <c r="AR119" s="86"/>
      <c r="AS119" s="84"/>
      <c r="AT119" s="86">
        <f>COUNT(AQ77:AQ113,AQ52:AQ70,AQ32:AQ46,AQ20:AQ25,AQ9:AQ14)</f>
        <v>76</v>
      </c>
    </row>
    <row r="120" spans="2:46" ht="21">
      <c r="B120" s="101" t="s">
        <v>480</v>
      </c>
      <c r="C120" s="102">
        <f>SUM(C115,C72,C48,C28,C16)</f>
        <v>231</v>
      </c>
      <c r="E120" s="93" t="s">
        <v>481</v>
      </c>
      <c r="H120" s="84">
        <f>SUM(E77:E113,E52:E70,E32:E46,E20:E25,E9:E14)</f>
        <v>91.55</v>
      </c>
      <c r="L120"/>
      <c r="M120" s="101" t="s">
        <v>480</v>
      </c>
      <c r="N120" s="102">
        <f>SUM(N115,N72,N48,N28,N16)</f>
        <v>231</v>
      </c>
      <c r="O120" s="84"/>
      <c r="P120" s="93" t="s">
        <v>481</v>
      </c>
      <c r="Q120" s="86"/>
      <c r="R120" s="84"/>
      <c r="S120" s="86">
        <f>SUM(P77:P113,P52:P70,P32:P46,P20:P25,P9:P14)</f>
        <v>86.0625</v>
      </c>
      <c r="V120" s="101" t="s">
        <v>480</v>
      </c>
      <c r="W120" s="102">
        <f>SUM(W115,W72,W48,W28,W16)</f>
        <v>231</v>
      </c>
      <c r="X120" s="84"/>
      <c r="Y120" s="93" t="s">
        <v>481</v>
      </c>
      <c r="Z120" s="86"/>
      <c r="AA120" s="84"/>
      <c r="AB120" s="86">
        <f>SUM(Y77:Y113,Y52:Y70,Y32:Y46,Y20:Y25,Y9:Y14)</f>
        <v>88.166666666666615</v>
      </c>
      <c r="AC120" s="101"/>
      <c r="AE120" s="101" t="s">
        <v>480</v>
      </c>
      <c r="AF120" s="102">
        <f>SUM(AF115,AF72,AF48,AF28,AF16)</f>
        <v>231</v>
      </c>
      <c r="AG120" s="84"/>
      <c r="AH120" s="93" t="s">
        <v>481</v>
      </c>
      <c r="AI120" s="86"/>
      <c r="AJ120" s="84"/>
      <c r="AK120" s="86">
        <f>SUM(AH77:AH113,AH52:AH70,AH32:AH46,AH20:AH25,AH9:AH14)</f>
        <v>90.645833333333314</v>
      </c>
      <c r="AL120" s="118"/>
      <c r="AN120" s="101" t="s">
        <v>480</v>
      </c>
      <c r="AO120" s="102">
        <f>SUM(AO115,AO72,AO48,AO28,AO16)</f>
        <v>231</v>
      </c>
      <c r="AP120" s="84"/>
      <c r="AQ120" s="93" t="s">
        <v>481</v>
      </c>
      <c r="AR120" s="86"/>
      <c r="AS120" s="84"/>
      <c r="AT120" s="86">
        <f>SUM(AQ77:AQ113,AQ52:AQ70,AQ32:AQ46,AQ20:AQ25,AQ9:AQ14)</f>
        <v>89</v>
      </c>
    </row>
    <row r="121" spans="2:46">
      <c r="E121" s="93" t="s">
        <v>480</v>
      </c>
      <c r="H121" s="84">
        <f>COUNT(E77:E113,E52:E70,E32:E46,E20:E25,E9:E14)*5</f>
        <v>380</v>
      </c>
      <c r="L121"/>
      <c r="O121" s="84"/>
      <c r="P121" s="93" t="s">
        <v>480</v>
      </c>
      <c r="Q121" s="86"/>
      <c r="R121" s="84"/>
      <c r="S121" s="86">
        <f>COUNT(P77:P113,P52:P70,P32:P46,P20:P25,P9:P14)*5</f>
        <v>380</v>
      </c>
      <c r="X121" s="84"/>
      <c r="Y121" s="93" t="s">
        <v>480</v>
      </c>
      <c r="Z121" s="86"/>
      <c r="AA121" s="84"/>
      <c r="AB121" s="86">
        <f>COUNT(Y77:Y113,Y52:Y70,Y32:Y46,Y20:Y25,Y9:Y14)*5</f>
        <v>380</v>
      </c>
      <c r="AG121" s="84"/>
      <c r="AH121" s="93" t="s">
        <v>480</v>
      </c>
      <c r="AI121" s="86"/>
      <c r="AJ121" s="84"/>
      <c r="AK121" s="86">
        <f>COUNT(AH77:AH113,AH52:AH70,AH32:AH46,AH20:AH25,AH9:AH14)*5</f>
        <v>380</v>
      </c>
      <c r="AL121" s="66"/>
      <c r="AP121" s="84"/>
      <c r="AQ121" s="93" t="s">
        <v>480</v>
      </c>
      <c r="AR121" s="86"/>
      <c r="AS121" s="84"/>
      <c r="AT121" s="86">
        <f>COUNT(AQ77:AQ113,AQ52:AQ70,AQ32:AQ46,AQ20:AQ25,AQ9:AQ14)*5</f>
        <v>380</v>
      </c>
    </row>
    <row r="122" spans="2:46">
      <c r="L122"/>
      <c r="O122" s="84"/>
      <c r="P122" s="93"/>
      <c r="Q122" s="86"/>
      <c r="R122" s="84"/>
      <c r="S122" s="93"/>
      <c r="X122" s="84"/>
      <c r="Y122" s="93"/>
      <c r="Z122" s="86"/>
      <c r="AA122" s="84"/>
      <c r="AB122" s="93"/>
      <c r="AG122" s="84"/>
      <c r="AH122" s="93"/>
      <c r="AI122" s="86"/>
      <c r="AJ122" s="84"/>
      <c r="AK122" s="93"/>
      <c r="AL122" s="66"/>
      <c r="AP122" s="84"/>
      <c r="AQ122" s="93"/>
      <c r="AR122" s="86"/>
      <c r="AS122" s="84"/>
      <c r="AT122" s="93"/>
    </row>
    <row r="123" spans="2:46" ht="21">
      <c r="B123" s="101" t="s">
        <v>482</v>
      </c>
      <c r="C123" s="105">
        <f>SUM(D77:D113,D52:D70,D32:D46,D20:D25,D9:D14)</f>
        <v>162.41835062807201</v>
      </c>
      <c r="L123"/>
      <c r="M123" s="101" t="s">
        <v>482</v>
      </c>
      <c r="N123" s="105">
        <f>SUM(O77:O113,O52:O70,O32:O46,O20:O25,O9:O14)</f>
        <v>164.1975308641976</v>
      </c>
      <c r="O123" s="84"/>
      <c r="P123" s="93"/>
      <c r="Q123" s="86"/>
      <c r="R123" s="84"/>
      <c r="S123" s="93"/>
      <c r="V123" s="101" t="s">
        <v>482</v>
      </c>
      <c r="W123" s="105">
        <f>SUM(X77:X113,X52:X70,X32:X46,X20:X25,X9:X14)</f>
        <v>164.35538752362962</v>
      </c>
      <c r="X123" s="84"/>
      <c r="Y123" s="93"/>
      <c r="Z123" s="86"/>
      <c r="AA123" s="84"/>
      <c r="AB123" s="93"/>
      <c r="AC123" s="101"/>
      <c r="AE123" s="101" t="s">
        <v>482</v>
      </c>
      <c r="AF123" s="105">
        <f>SUM(AG77:AG113,AG52:AG70,AG32:AG46,AG20:AG25,AG9:AG14)</f>
        <v>165.10043668122279</v>
      </c>
      <c r="AG123" s="84"/>
      <c r="AH123" s="93"/>
      <c r="AI123" s="86"/>
      <c r="AJ123" s="84"/>
      <c r="AK123" s="93"/>
      <c r="AL123" s="119"/>
      <c r="AN123" s="101" t="s">
        <v>482</v>
      </c>
      <c r="AO123" s="105">
        <f>SUM(AP77:AP113,AP52:AP70,AP32:AP46,AP20:AP25,AP9:AP14)</f>
        <v>164.80898876404498</v>
      </c>
      <c r="AP123" s="84"/>
      <c r="AQ123" s="93"/>
      <c r="AR123" s="86"/>
      <c r="AS123" s="84"/>
      <c r="AT123" s="93"/>
    </row>
    <row r="124" spans="2:46" ht="21">
      <c r="B124" s="101" t="s">
        <v>480</v>
      </c>
      <c r="C124" s="102">
        <f>SUM(C115,C72,C48,C28,C16)</f>
        <v>231</v>
      </c>
      <c r="L124"/>
      <c r="M124" s="101" t="s">
        <v>480</v>
      </c>
      <c r="N124" s="102">
        <f>SUM(N115,N72,N48,N28,N16)</f>
        <v>231</v>
      </c>
      <c r="O124" s="84"/>
      <c r="P124" s="93"/>
      <c r="Q124" s="86"/>
      <c r="R124" s="84"/>
      <c r="S124" s="93"/>
      <c r="V124" s="101" t="s">
        <v>480</v>
      </c>
      <c r="W124" s="102">
        <f>SUM(W115,W72,W48,W28,W16)</f>
        <v>231</v>
      </c>
      <c r="X124" s="84"/>
      <c r="Y124" s="93"/>
      <c r="Z124" s="86"/>
      <c r="AA124" s="84"/>
      <c r="AB124" s="93"/>
      <c r="AC124" s="101"/>
      <c r="AE124" s="101" t="s">
        <v>480</v>
      </c>
      <c r="AF124" s="102">
        <f>SUM(AF115,AF72,AF48,AF28,AF16)</f>
        <v>231</v>
      </c>
      <c r="AG124" s="84"/>
      <c r="AH124" s="93"/>
      <c r="AI124" s="86"/>
      <c r="AJ124" s="84"/>
      <c r="AK124" s="93"/>
      <c r="AL124" s="118"/>
      <c r="AN124" s="101" t="s">
        <v>480</v>
      </c>
      <c r="AO124" s="102">
        <f>SUM(AO115,AO72,AO48,AO28,AO16)</f>
        <v>231</v>
      </c>
      <c r="AP124" s="84"/>
      <c r="AQ124" s="93"/>
      <c r="AR124" s="86"/>
      <c r="AS124" s="84"/>
      <c r="AT124" s="93"/>
    </row>
    <row r="125" spans="2:46">
      <c r="L125"/>
      <c r="O125" s="84"/>
      <c r="P125" s="93"/>
      <c r="Q125" s="86"/>
      <c r="R125" s="84"/>
      <c r="S125" s="93"/>
      <c r="X125" s="84"/>
      <c r="Y125" s="93"/>
      <c r="Z125" s="86"/>
      <c r="AA125" s="84"/>
      <c r="AB125" s="93"/>
      <c r="AG125" s="84"/>
      <c r="AH125" s="93"/>
      <c r="AI125" s="86"/>
      <c r="AJ125" s="84"/>
      <c r="AK125" s="93"/>
      <c r="AP125" s="84"/>
      <c r="AQ125" s="93"/>
      <c r="AR125" s="86"/>
      <c r="AS125" s="84"/>
      <c r="AT125" s="93"/>
    </row>
    <row r="126" spans="2:46">
      <c r="L126"/>
      <c r="O126" s="84"/>
      <c r="P126" s="93"/>
      <c r="Q126" s="86"/>
      <c r="R126" s="84"/>
      <c r="S126" s="93"/>
      <c r="X126" s="84"/>
      <c r="Y126" s="93"/>
      <c r="Z126" s="86"/>
      <c r="AA126" s="84"/>
      <c r="AB126" s="93"/>
      <c r="AG126" s="84"/>
      <c r="AH126" s="93"/>
      <c r="AI126" s="86"/>
      <c r="AJ126" s="84"/>
      <c r="AK126" s="93"/>
      <c r="AP126" s="84"/>
      <c r="AQ126" s="93"/>
      <c r="AR126" s="86"/>
      <c r="AS126" s="84"/>
      <c r="AT126" s="93"/>
    </row>
    <row r="127" spans="2:46">
      <c r="L127"/>
      <c r="O127" s="84"/>
      <c r="P127" s="93"/>
      <c r="Q127" s="86"/>
      <c r="R127" s="84"/>
      <c r="S127" s="93"/>
      <c r="X127" s="84"/>
      <c r="Y127" s="93"/>
      <c r="Z127" s="86"/>
      <c r="AA127" s="84"/>
      <c r="AB127" s="93"/>
      <c r="AG127" s="84"/>
      <c r="AH127" s="93"/>
      <c r="AI127" s="86"/>
      <c r="AJ127" s="84"/>
      <c r="AK127" s="93"/>
      <c r="AP127" s="84"/>
      <c r="AQ127" s="93"/>
      <c r="AR127" s="86"/>
      <c r="AS127" s="84"/>
      <c r="AT127" s="93"/>
    </row>
    <row r="128" spans="2:46">
      <c r="L128"/>
      <c r="O128" s="84"/>
      <c r="P128" s="93"/>
      <c r="Q128" s="86"/>
      <c r="R128" s="84"/>
      <c r="S128" s="93"/>
      <c r="X128" s="84"/>
      <c r="Y128" s="93"/>
      <c r="Z128" s="86"/>
      <c r="AA128" s="84"/>
      <c r="AB128" s="93"/>
      <c r="AG128" s="84"/>
      <c r="AH128" s="93"/>
      <c r="AI128" s="86"/>
      <c r="AJ128" s="84"/>
      <c r="AK128" s="93"/>
      <c r="AP128" s="84"/>
      <c r="AQ128" s="93"/>
      <c r="AR128" s="86"/>
      <c r="AS128" s="84"/>
      <c r="AT128" s="93"/>
    </row>
    <row r="129" spans="12:46">
      <c r="L129"/>
      <c r="O129" s="84"/>
      <c r="P129" s="93"/>
      <c r="Q129" s="86"/>
      <c r="R129" s="84"/>
      <c r="S129" s="93"/>
      <c r="X129" s="84"/>
      <c r="Y129" s="93"/>
      <c r="Z129" s="86"/>
      <c r="AA129" s="84"/>
      <c r="AB129" s="93"/>
      <c r="AG129" s="84"/>
      <c r="AH129" s="93"/>
      <c r="AI129" s="86"/>
      <c r="AJ129" s="84"/>
      <c r="AK129" s="93"/>
      <c r="AP129" s="84"/>
      <c r="AQ129" s="93"/>
      <c r="AR129" s="86"/>
      <c r="AS129" s="84"/>
      <c r="AT129" s="93"/>
    </row>
    <row r="130" spans="12:46">
      <c r="L130"/>
      <c r="O130" s="84"/>
      <c r="P130" s="93"/>
      <c r="Q130" s="86"/>
      <c r="R130" s="84"/>
      <c r="S130" s="93"/>
      <c r="X130" s="84"/>
      <c r="Y130" s="93"/>
      <c r="Z130" s="86"/>
      <c r="AA130" s="84"/>
      <c r="AB130" s="93"/>
      <c r="AG130" s="84"/>
      <c r="AH130" s="93"/>
      <c r="AI130" s="86"/>
      <c r="AJ130" s="84"/>
      <c r="AK130" s="93"/>
      <c r="AP130" s="84"/>
      <c r="AQ130" s="93"/>
      <c r="AR130" s="86"/>
      <c r="AS130" s="84"/>
      <c r="AT130" s="93"/>
    </row>
    <row r="131" spans="12:46">
      <c r="L131"/>
      <c r="O131" s="84"/>
      <c r="P131" s="93"/>
      <c r="Q131" s="86"/>
      <c r="R131" s="84"/>
      <c r="S131" s="93"/>
      <c r="X131" s="84"/>
      <c r="Y131" s="93"/>
      <c r="Z131" s="86"/>
      <c r="AA131" s="84"/>
      <c r="AB131" s="93"/>
      <c r="AG131" s="84"/>
      <c r="AH131" s="93"/>
      <c r="AI131" s="86"/>
      <c r="AJ131" s="84"/>
      <c r="AK131" s="93"/>
      <c r="AP131" s="84"/>
      <c r="AQ131" s="93"/>
      <c r="AR131" s="86"/>
      <c r="AS131" s="84"/>
      <c r="AT131" s="93"/>
    </row>
    <row r="132" spans="12:46">
      <c r="L132"/>
      <c r="O132" s="84"/>
      <c r="P132" s="93"/>
      <c r="Q132" s="86"/>
      <c r="R132" s="84"/>
      <c r="S132" s="93"/>
      <c r="X132" s="84"/>
      <c r="Y132" s="93"/>
      <c r="Z132" s="86"/>
      <c r="AA132" s="84"/>
      <c r="AB132" s="93"/>
      <c r="AG132" s="84"/>
      <c r="AH132" s="93"/>
      <c r="AI132" s="86"/>
      <c r="AJ132" s="84"/>
      <c r="AK132" s="93"/>
      <c r="AP132" s="84"/>
      <c r="AQ132" s="93"/>
      <c r="AR132" s="86"/>
      <c r="AS132" s="84"/>
      <c r="AT132" s="93"/>
    </row>
    <row r="133" spans="12:46">
      <c r="L133"/>
      <c r="O133" s="84"/>
      <c r="P133" s="93"/>
      <c r="Q133" s="86"/>
      <c r="R133" s="84"/>
      <c r="S133" s="93"/>
      <c r="X133" s="84"/>
      <c r="Y133" s="93"/>
      <c r="Z133" s="86"/>
      <c r="AA133" s="84"/>
      <c r="AB133" s="93"/>
      <c r="AG133" s="84"/>
      <c r="AH133" s="93"/>
      <c r="AI133" s="86"/>
      <c r="AJ133" s="84"/>
      <c r="AK133" s="93"/>
      <c r="AP133" s="84"/>
      <c r="AQ133" s="93"/>
      <c r="AR133" s="86"/>
      <c r="AS133" s="84"/>
      <c r="AT133" s="93"/>
    </row>
    <row r="134" spans="12:46">
      <c r="L134"/>
      <c r="O134" s="84"/>
      <c r="P134" s="93"/>
      <c r="Q134" s="86"/>
      <c r="R134" s="84"/>
      <c r="S134" s="93"/>
      <c r="X134" s="84"/>
      <c r="Y134" s="93"/>
      <c r="Z134" s="86"/>
      <c r="AA134" s="84"/>
      <c r="AB134" s="93"/>
      <c r="AG134" s="84"/>
      <c r="AH134" s="93"/>
      <c r="AI134" s="86"/>
      <c r="AJ134" s="84"/>
      <c r="AK134" s="93"/>
      <c r="AP134" s="84"/>
      <c r="AQ134" s="93"/>
      <c r="AR134" s="86"/>
      <c r="AS134" s="84"/>
      <c r="AT134" s="93"/>
    </row>
  </sheetData>
  <pageMargins left="0.7" right="0.7" top="0.78740157499999996" bottom="0.78740157499999996"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9C4BA-2E80-4E42-80D8-1AD000C3F7F7}">
  <dimension ref="A1:AJ103"/>
  <sheetViews>
    <sheetView topLeftCell="C82" zoomScale="130" zoomScaleNormal="130" workbookViewId="0">
      <selection activeCell="P103" sqref="P103"/>
    </sheetView>
  </sheetViews>
  <sheetFormatPr baseColWidth="10" defaultColWidth="11.42578125" defaultRowHeight="15"/>
  <cols>
    <col min="16" max="16" width="11.42578125" style="66"/>
    <col min="17" max="17" width="28" style="53" customWidth="1"/>
    <col min="18" max="18" width="178.28515625" bestFit="1" customWidth="1"/>
    <col min="19" max="19" width="21" bestFit="1" customWidth="1"/>
  </cols>
  <sheetData>
    <row r="1" spans="1:36" ht="23.25">
      <c r="B1" s="15" t="s">
        <v>0</v>
      </c>
      <c r="D1" s="15"/>
      <c r="F1" s="15"/>
      <c r="H1" s="15"/>
      <c r="J1" s="15"/>
      <c r="L1" s="15"/>
      <c r="N1" s="15"/>
      <c r="P1" s="68"/>
      <c r="Q1" s="52" t="s">
        <v>414</v>
      </c>
      <c r="R1" s="15"/>
      <c r="S1" s="42" t="s">
        <v>417</v>
      </c>
      <c r="T1" s="15"/>
      <c r="V1" s="15"/>
      <c r="X1" s="15"/>
      <c r="Z1" s="15"/>
      <c r="AB1" s="15"/>
      <c r="AD1" s="15"/>
      <c r="AF1" s="15"/>
      <c r="AH1" s="15"/>
      <c r="AJ1" s="15"/>
    </row>
    <row r="3" spans="1:36" ht="21">
      <c r="B3" s="50" t="s">
        <v>483</v>
      </c>
      <c r="C3" s="19" t="s">
        <v>2</v>
      </c>
    </row>
    <row r="4" spans="1:36" s="9" customFormat="1" ht="18.75">
      <c r="B4" s="13" t="s">
        <v>3</v>
      </c>
      <c r="C4" s="14" t="s">
        <v>4</v>
      </c>
      <c r="P4" s="69"/>
      <c r="Q4" s="54"/>
      <c r="R4" s="32" t="s">
        <v>769</v>
      </c>
      <c r="S4" s="9" t="s">
        <v>420</v>
      </c>
    </row>
    <row r="5" spans="1:36" ht="18.75">
      <c r="B5" s="1" t="s">
        <v>5</v>
      </c>
      <c r="C5" s="2" t="s">
        <v>6</v>
      </c>
      <c r="D5" s="9"/>
      <c r="R5" s="59">
        <v>2020</v>
      </c>
      <c r="S5" t="s">
        <v>420</v>
      </c>
    </row>
    <row r="6" spans="1:36" ht="18.75">
      <c r="B6" s="1"/>
      <c r="C6" s="2"/>
    </row>
    <row r="7" spans="1:36" ht="21">
      <c r="C7" s="19" t="s">
        <v>7</v>
      </c>
      <c r="S7" s="7"/>
    </row>
    <row r="8" spans="1:36" s="9" customFormat="1" ht="18.75">
      <c r="B8" s="48" t="s">
        <v>8</v>
      </c>
      <c r="C8" s="14" t="s">
        <v>9</v>
      </c>
      <c r="P8" s="69">
        <v>1</v>
      </c>
      <c r="Q8" s="54">
        <v>1</v>
      </c>
      <c r="R8" s="32" t="s">
        <v>421</v>
      </c>
      <c r="S8" t="s">
        <v>422</v>
      </c>
      <c r="Z8" s="27"/>
    </row>
    <row r="9" spans="1:36" ht="18.75">
      <c r="B9" s="1" t="s">
        <v>10</v>
      </c>
      <c r="C9" s="2" t="s">
        <v>11</v>
      </c>
      <c r="P9" s="66">
        <v>0</v>
      </c>
      <c r="Q9" s="44" t="s">
        <v>423</v>
      </c>
      <c r="R9" s="60" t="s">
        <v>770</v>
      </c>
      <c r="S9" t="s">
        <v>422</v>
      </c>
    </row>
    <row r="10" spans="1:36" ht="18.75">
      <c r="B10" s="1" t="s">
        <v>12</v>
      </c>
      <c r="C10" s="2" t="s">
        <v>13</v>
      </c>
      <c r="P10" s="66">
        <v>3</v>
      </c>
      <c r="Q10" s="53" t="s">
        <v>425</v>
      </c>
      <c r="R10" s="60"/>
      <c r="S10" t="s">
        <v>422</v>
      </c>
    </row>
    <row r="11" spans="1:36" ht="18.75">
      <c r="B11" s="1" t="s">
        <v>14</v>
      </c>
      <c r="C11" s="2" t="s">
        <v>15</v>
      </c>
      <c r="P11" s="66">
        <v>3</v>
      </c>
      <c r="Q11" s="53" t="s">
        <v>425</v>
      </c>
      <c r="R11" s="60" t="s">
        <v>428</v>
      </c>
      <c r="S11" t="s">
        <v>422</v>
      </c>
    </row>
    <row r="12" spans="1:36" ht="18.75">
      <c r="B12" s="1" t="s">
        <v>16</v>
      </c>
      <c r="C12" s="2" t="s">
        <v>17</v>
      </c>
      <c r="P12" s="66">
        <v>3</v>
      </c>
      <c r="Q12" s="53" t="s">
        <v>425</v>
      </c>
      <c r="R12" s="60" t="s">
        <v>428</v>
      </c>
      <c r="S12" t="s">
        <v>422</v>
      </c>
    </row>
    <row r="13" spans="1:36" ht="18.75">
      <c r="A13" s="17"/>
      <c r="B13" s="1" t="s">
        <v>18</v>
      </c>
      <c r="C13" s="2" t="s">
        <v>19</v>
      </c>
      <c r="P13" s="66">
        <v>3</v>
      </c>
      <c r="Q13" s="53" t="s">
        <v>425</v>
      </c>
      <c r="R13" s="60"/>
      <c r="S13" t="s">
        <v>422</v>
      </c>
    </row>
    <row r="14" spans="1:36" ht="18.75">
      <c r="B14" s="1"/>
      <c r="C14" s="2"/>
      <c r="P14" s="71"/>
      <c r="R14" s="30"/>
    </row>
    <row r="15" spans="1:36" s="7" customFormat="1" ht="21">
      <c r="A15"/>
      <c r="C15" s="18" t="s">
        <v>20</v>
      </c>
      <c r="P15" s="70"/>
      <c r="Q15" s="63"/>
    </row>
    <row r="16" spans="1:36" s="9" customFormat="1" ht="18.75">
      <c r="B16" s="13" t="s">
        <v>21</v>
      </c>
      <c r="C16" s="14" t="s">
        <v>351</v>
      </c>
      <c r="P16" s="66">
        <v>2</v>
      </c>
      <c r="Q16" s="54">
        <v>104</v>
      </c>
      <c r="R16" s="30"/>
    </row>
    <row r="17" spans="1:18" ht="18.75">
      <c r="B17" s="1" t="s">
        <v>23</v>
      </c>
      <c r="C17" s="2" t="s">
        <v>353</v>
      </c>
      <c r="P17" s="66">
        <v>1</v>
      </c>
      <c r="Q17" s="53">
        <v>1</v>
      </c>
      <c r="R17" s="30"/>
    </row>
    <row r="18" spans="1:18" ht="18.75">
      <c r="B18" s="1" t="s">
        <v>25</v>
      </c>
      <c r="C18" s="2" t="s">
        <v>355</v>
      </c>
      <c r="P18" s="66">
        <v>2</v>
      </c>
      <c r="Q18" s="53">
        <v>1675</v>
      </c>
      <c r="R18" s="30"/>
    </row>
    <row r="19" spans="1:18" ht="18.75">
      <c r="B19" s="1" t="s">
        <v>27</v>
      </c>
      <c r="C19" s="2" t="s">
        <v>357</v>
      </c>
      <c r="P19" s="66">
        <v>1</v>
      </c>
      <c r="Q19" s="53">
        <v>973</v>
      </c>
    </row>
    <row r="20" spans="1:18" ht="18.75">
      <c r="B20" s="1" t="s">
        <v>29</v>
      </c>
      <c r="C20" s="2" t="s">
        <v>358</v>
      </c>
      <c r="P20" s="66">
        <v>1</v>
      </c>
      <c r="Q20" s="53">
        <v>1</v>
      </c>
    </row>
    <row r="21" spans="1:18" ht="18.75">
      <c r="B21" s="1" t="s">
        <v>31</v>
      </c>
      <c r="C21" s="2" t="s">
        <v>359</v>
      </c>
      <c r="P21" s="66">
        <v>2</v>
      </c>
      <c r="Q21" s="53">
        <v>739</v>
      </c>
    </row>
    <row r="22" spans="1:18" ht="18.75">
      <c r="B22" s="1" t="s">
        <v>33</v>
      </c>
      <c r="C22" s="2" t="s">
        <v>360</v>
      </c>
      <c r="Q22" s="53">
        <v>286</v>
      </c>
    </row>
    <row r="23" spans="1:18">
      <c r="P23" s="82"/>
    </row>
    <row r="24" spans="1:18" ht="21">
      <c r="C24" s="19" t="s">
        <v>35</v>
      </c>
    </row>
    <row r="25" spans="1:18" s="9" customFormat="1" ht="18.75">
      <c r="B25" s="13" t="s">
        <v>36</v>
      </c>
      <c r="C25" s="14" t="s">
        <v>37</v>
      </c>
      <c r="P25" s="69">
        <v>3</v>
      </c>
      <c r="Q25" s="54" t="s">
        <v>423</v>
      </c>
      <c r="R25" s="32"/>
    </row>
    <row r="26" spans="1:18" ht="18.75">
      <c r="B26" s="49" t="s">
        <v>38</v>
      </c>
      <c r="C26" s="2" t="s">
        <v>39</v>
      </c>
      <c r="P26" s="66">
        <v>3</v>
      </c>
      <c r="Q26" s="53" t="s">
        <v>423</v>
      </c>
      <c r="R26" t="s">
        <v>771</v>
      </c>
    </row>
    <row r="27" spans="1:18" ht="18.75">
      <c r="B27" s="49" t="s">
        <v>40</v>
      </c>
      <c r="C27" s="2" t="s">
        <v>41</v>
      </c>
      <c r="P27" s="66">
        <v>3</v>
      </c>
      <c r="Q27" s="53" t="s">
        <v>423</v>
      </c>
      <c r="R27" t="s">
        <v>772</v>
      </c>
    </row>
    <row r="28" spans="1:18" ht="18.75">
      <c r="B28" s="49" t="s">
        <v>42</v>
      </c>
      <c r="C28" s="2" t="s">
        <v>43</v>
      </c>
      <c r="P28" s="66">
        <v>0</v>
      </c>
      <c r="Q28" s="53" t="s">
        <v>425</v>
      </c>
      <c r="R28" t="s">
        <v>773</v>
      </c>
    </row>
    <row r="29" spans="1:18" ht="18.75">
      <c r="B29" s="49" t="s">
        <v>44</v>
      </c>
      <c r="C29" s="2" t="s">
        <v>45</v>
      </c>
      <c r="P29" s="66">
        <v>3</v>
      </c>
      <c r="Q29" s="53" t="s">
        <v>423</v>
      </c>
      <c r="R29" t="s">
        <v>774</v>
      </c>
    </row>
    <row r="30" spans="1:18" ht="18.75">
      <c r="B30" s="49" t="s">
        <v>46</v>
      </c>
      <c r="C30" s="2" t="s">
        <v>47</v>
      </c>
      <c r="P30" s="66">
        <v>0</v>
      </c>
      <c r="Q30" s="53" t="s">
        <v>425</v>
      </c>
      <c r="R30" t="s">
        <v>775</v>
      </c>
    </row>
    <row r="31" spans="1:18" ht="18.75">
      <c r="B31" s="1" t="s">
        <v>48</v>
      </c>
      <c r="C31" s="2" t="s">
        <v>49</v>
      </c>
      <c r="P31" s="66">
        <v>3</v>
      </c>
      <c r="Q31" s="53" t="s">
        <v>423</v>
      </c>
      <c r="R31" t="s">
        <v>776</v>
      </c>
    </row>
    <row r="32" spans="1:18" ht="18.75">
      <c r="A32" t="s">
        <v>60</v>
      </c>
      <c r="B32" s="1" t="s">
        <v>50</v>
      </c>
      <c r="C32" s="2" t="s">
        <v>51</v>
      </c>
      <c r="Q32" s="53">
        <v>52</v>
      </c>
      <c r="R32" t="s">
        <v>777</v>
      </c>
    </row>
    <row r="33" spans="1:29" ht="18.75">
      <c r="A33" t="s">
        <v>62</v>
      </c>
      <c r="B33" s="1" t="s">
        <v>52</v>
      </c>
      <c r="C33" s="2" t="s">
        <v>53</v>
      </c>
      <c r="P33" s="66">
        <v>0</v>
      </c>
      <c r="Q33" s="55">
        <v>1.25</v>
      </c>
      <c r="R33" t="s">
        <v>778</v>
      </c>
      <c r="U33" t="s">
        <v>498</v>
      </c>
    </row>
    <row r="34" spans="1:29" ht="18.75">
      <c r="A34" t="s">
        <v>64</v>
      </c>
      <c r="B34" s="1" t="s">
        <v>54</v>
      </c>
      <c r="C34" s="2" t="s">
        <v>55</v>
      </c>
      <c r="P34" s="66">
        <v>3</v>
      </c>
      <c r="Q34" s="53">
        <v>2</v>
      </c>
      <c r="U34" t="s">
        <v>499</v>
      </c>
    </row>
    <row r="35" spans="1:29" ht="18.75">
      <c r="A35" t="s">
        <v>54</v>
      </c>
      <c r="B35" s="1" t="s">
        <v>56</v>
      </c>
      <c r="C35" s="2" t="s">
        <v>57</v>
      </c>
      <c r="P35" s="66">
        <v>0</v>
      </c>
      <c r="Q35" s="53" t="s">
        <v>425</v>
      </c>
      <c r="U35" t="s">
        <v>498</v>
      </c>
    </row>
    <row r="36" spans="1:29" ht="18.75">
      <c r="A36" t="s">
        <v>50</v>
      </c>
      <c r="B36" s="1" t="s">
        <v>58</v>
      </c>
      <c r="C36" s="2" t="s">
        <v>59</v>
      </c>
      <c r="P36" s="66">
        <v>0</v>
      </c>
      <c r="Q36" s="53">
        <v>28.02</v>
      </c>
      <c r="R36" t="s">
        <v>779</v>
      </c>
      <c r="T36" s="130" t="s">
        <v>430</v>
      </c>
      <c r="U36" t="s">
        <v>503</v>
      </c>
    </row>
    <row r="37" spans="1:29" ht="18.75">
      <c r="A37" t="s">
        <v>52</v>
      </c>
      <c r="B37" s="1" t="s">
        <v>60</v>
      </c>
      <c r="C37" s="2" t="s">
        <v>61</v>
      </c>
      <c r="P37" s="66">
        <v>0</v>
      </c>
      <c r="Q37" s="44">
        <v>12.1</v>
      </c>
      <c r="R37" t="s">
        <v>779</v>
      </c>
      <c r="T37" s="130" t="s">
        <v>431</v>
      </c>
      <c r="U37" t="s">
        <v>505</v>
      </c>
    </row>
    <row r="38" spans="1:29" ht="18.75">
      <c r="A38" t="s">
        <v>506</v>
      </c>
      <c r="B38" s="1" t="s">
        <v>62</v>
      </c>
      <c r="C38" s="2" t="s">
        <v>63</v>
      </c>
      <c r="P38" s="66">
        <v>3</v>
      </c>
      <c r="Q38" s="53">
        <v>3.7999999999999999E-2</v>
      </c>
      <c r="R38" s="30" t="s">
        <v>507</v>
      </c>
      <c r="U38" t="s">
        <v>508</v>
      </c>
    </row>
    <row r="39" spans="1:29" ht="18.75">
      <c r="A39" t="s">
        <v>56</v>
      </c>
      <c r="B39" s="1" t="s">
        <v>64</v>
      </c>
      <c r="C39" s="2" t="s">
        <v>65</v>
      </c>
      <c r="P39" s="66">
        <v>0</v>
      </c>
      <c r="Q39" s="53">
        <v>0.57999999999999996</v>
      </c>
      <c r="R39" s="30" t="s">
        <v>780</v>
      </c>
      <c r="T39" t="s">
        <v>433</v>
      </c>
      <c r="U39" t="s">
        <v>510</v>
      </c>
    </row>
    <row r="40" spans="1:29" ht="18.75">
      <c r="B40" s="1"/>
      <c r="C40" s="2"/>
      <c r="P40" s="82"/>
    </row>
    <row r="41" spans="1:29" s="7" customFormat="1" ht="21">
      <c r="C41" s="18" t="s">
        <v>66</v>
      </c>
      <c r="P41" s="67"/>
      <c r="Q41" s="56"/>
    </row>
    <row r="42" spans="1:29" ht="18.75">
      <c r="A42" t="s">
        <v>126</v>
      </c>
      <c r="B42" s="1" t="s">
        <v>67</v>
      </c>
      <c r="C42" s="2" t="s">
        <v>68</v>
      </c>
      <c r="P42" s="66">
        <v>3</v>
      </c>
      <c r="Q42" s="53" t="s">
        <v>423</v>
      </c>
      <c r="R42" s="30"/>
      <c r="S42" t="s">
        <v>422</v>
      </c>
    </row>
    <row r="43" spans="1:29" ht="18.75">
      <c r="A43" t="s">
        <v>130</v>
      </c>
      <c r="B43" s="1" t="s">
        <v>69</v>
      </c>
      <c r="C43" s="2" t="s">
        <v>70</v>
      </c>
      <c r="P43" s="66">
        <v>0</v>
      </c>
      <c r="Q43" s="53" t="s">
        <v>425</v>
      </c>
      <c r="S43" t="s">
        <v>422</v>
      </c>
    </row>
    <row r="44" spans="1:29" ht="18.75">
      <c r="A44" t="s">
        <v>108</v>
      </c>
      <c r="B44" s="49" t="s">
        <v>71</v>
      </c>
      <c r="C44" s="2" t="s">
        <v>72</v>
      </c>
      <c r="P44" s="66">
        <v>3</v>
      </c>
      <c r="Q44" s="53">
        <v>3</v>
      </c>
      <c r="R44" s="60" t="s">
        <v>434</v>
      </c>
      <c r="S44" t="s">
        <v>422</v>
      </c>
    </row>
    <row r="45" spans="1:29" ht="18.75">
      <c r="A45" t="s">
        <v>122</v>
      </c>
      <c r="B45" s="1" t="s">
        <v>73</v>
      </c>
      <c r="C45" s="2" t="s">
        <v>74</v>
      </c>
      <c r="P45" s="66">
        <v>0</v>
      </c>
      <c r="Q45" s="53" t="s">
        <v>425</v>
      </c>
      <c r="R45" s="60"/>
      <c r="S45" t="s">
        <v>422</v>
      </c>
    </row>
    <row r="46" spans="1:29" ht="18.75">
      <c r="A46" t="s">
        <v>132</v>
      </c>
      <c r="B46" s="49" t="s">
        <v>75</v>
      </c>
      <c r="C46" s="2" t="s">
        <v>76</v>
      </c>
      <c r="P46" s="66">
        <v>0</v>
      </c>
      <c r="Q46" s="53" t="s">
        <v>425</v>
      </c>
      <c r="R46" s="60"/>
      <c r="S46" t="s">
        <v>422</v>
      </c>
      <c r="AC46" s="28"/>
    </row>
    <row r="47" spans="1:29" ht="18.75">
      <c r="A47" t="s">
        <v>124</v>
      </c>
      <c r="B47" s="1" t="s">
        <v>77</v>
      </c>
      <c r="C47" s="2" t="s">
        <v>78</v>
      </c>
      <c r="P47" s="66">
        <v>0</v>
      </c>
      <c r="Q47" s="53">
        <v>0</v>
      </c>
      <c r="R47" s="60" t="s">
        <v>593</v>
      </c>
      <c r="S47" t="s">
        <v>422</v>
      </c>
    </row>
    <row r="48" spans="1:29" ht="18.75">
      <c r="A48" t="s">
        <v>118</v>
      </c>
      <c r="B48" s="49" t="s">
        <v>79</v>
      </c>
      <c r="C48" s="2" t="s">
        <v>80</v>
      </c>
      <c r="P48" s="66">
        <v>0</v>
      </c>
      <c r="Q48" s="53" t="s">
        <v>425</v>
      </c>
      <c r="S48" t="s">
        <v>422</v>
      </c>
    </row>
    <row r="49" spans="1:19" ht="18.75">
      <c r="A49" t="s">
        <v>110</v>
      </c>
      <c r="B49" s="49" t="s">
        <v>81</v>
      </c>
      <c r="C49" s="2" t="s">
        <v>82</v>
      </c>
      <c r="P49" s="66">
        <v>0</v>
      </c>
      <c r="Q49" s="53">
        <v>0</v>
      </c>
      <c r="R49" s="60" t="s">
        <v>593</v>
      </c>
      <c r="S49" t="s">
        <v>422</v>
      </c>
    </row>
    <row r="50" spans="1:19" ht="18.75">
      <c r="A50" t="s">
        <v>112</v>
      </c>
      <c r="B50" s="49" t="s">
        <v>83</v>
      </c>
      <c r="C50" s="2" t="s">
        <v>84</v>
      </c>
      <c r="P50" s="66">
        <v>3</v>
      </c>
      <c r="Q50" s="53" t="s">
        <v>423</v>
      </c>
      <c r="R50" t="s">
        <v>781</v>
      </c>
      <c r="S50" t="s">
        <v>422</v>
      </c>
    </row>
    <row r="51" spans="1:19" ht="18.75">
      <c r="A51" t="s">
        <v>116</v>
      </c>
      <c r="B51" s="1" t="s">
        <v>85</v>
      </c>
      <c r="C51" s="2" t="s">
        <v>86</v>
      </c>
      <c r="P51" s="66">
        <v>0</v>
      </c>
      <c r="R51" t="s">
        <v>512</v>
      </c>
      <c r="S51" t="s">
        <v>422</v>
      </c>
    </row>
    <row r="52" spans="1:19" ht="18.75">
      <c r="A52" t="s">
        <v>134</v>
      </c>
      <c r="B52" s="1" t="s">
        <v>87</v>
      </c>
      <c r="C52" s="2" t="s">
        <v>88</v>
      </c>
      <c r="P52" s="66">
        <v>1</v>
      </c>
      <c r="Q52" s="53">
        <v>1</v>
      </c>
      <c r="R52" t="s">
        <v>512</v>
      </c>
      <c r="S52" t="s">
        <v>422</v>
      </c>
    </row>
    <row r="53" spans="1:19" ht="18.75">
      <c r="A53" t="s">
        <v>136</v>
      </c>
      <c r="B53" s="1" t="s">
        <v>89</v>
      </c>
      <c r="C53" s="2" t="s">
        <v>90</v>
      </c>
      <c r="P53" s="66">
        <v>1</v>
      </c>
      <c r="Q53" s="53">
        <v>1</v>
      </c>
      <c r="R53" t="s">
        <v>512</v>
      </c>
      <c r="S53" t="s">
        <v>422</v>
      </c>
    </row>
    <row r="54" spans="1:19" ht="18.75">
      <c r="A54" t="s">
        <v>138</v>
      </c>
      <c r="B54" s="1" t="s">
        <v>91</v>
      </c>
      <c r="C54" s="2" t="s">
        <v>92</v>
      </c>
      <c r="P54" s="66">
        <v>0</v>
      </c>
      <c r="Q54" s="53">
        <v>0</v>
      </c>
      <c r="R54" t="s">
        <v>782</v>
      </c>
      <c r="S54" t="s">
        <v>422</v>
      </c>
    </row>
    <row r="55" spans="1:19" ht="18.75">
      <c r="A55" t="s">
        <v>140</v>
      </c>
      <c r="B55" s="1" t="s">
        <v>93</v>
      </c>
      <c r="C55" s="2" t="s">
        <v>94</v>
      </c>
      <c r="P55" s="66">
        <v>0</v>
      </c>
      <c r="Q55" s="53">
        <v>0</v>
      </c>
      <c r="R55" s="60" t="s">
        <v>744</v>
      </c>
      <c r="S55" t="s">
        <v>422</v>
      </c>
    </row>
    <row r="56" spans="1:19" ht="18.75">
      <c r="A56" t="s">
        <v>142</v>
      </c>
      <c r="B56" s="1" t="s">
        <v>95</v>
      </c>
      <c r="C56" s="2" t="s">
        <v>96</v>
      </c>
      <c r="P56" s="66">
        <v>0</v>
      </c>
      <c r="Q56" s="53">
        <v>0</v>
      </c>
      <c r="R56" s="60" t="s">
        <v>593</v>
      </c>
      <c r="S56" t="s">
        <v>422</v>
      </c>
    </row>
    <row r="57" spans="1:19" ht="18.75">
      <c r="A57" t="s">
        <v>144</v>
      </c>
      <c r="B57" s="1" t="s">
        <v>97</v>
      </c>
      <c r="C57" s="2" t="s">
        <v>98</v>
      </c>
      <c r="P57" s="66">
        <v>0</v>
      </c>
      <c r="Q57" s="53">
        <v>0</v>
      </c>
      <c r="R57" t="s">
        <v>512</v>
      </c>
      <c r="S57" t="s">
        <v>422</v>
      </c>
    </row>
    <row r="58" spans="1:19" ht="18.75">
      <c r="A58" t="s">
        <v>120</v>
      </c>
      <c r="B58" s="49" t="s">
        <v>99</v>
      </c>
      <c r="C58" s="2" t="s">
        <v>100</v>
      </c>
      <c r="P58" s="66">
        <v>0</v>
      </c>
      <c r="Q58" s="53">
        <v>0</v>
      </c>
      <c r="R58" t="s">
        <v>512</v>
      </c>
      <c r="S58" t="s">
        <v>422</v>
      </c>
    </row>
    <row r="59" spans="1:19" ht="18.75">
      <c r="A59" t="s">
        <v>106</v>
      </c>
      <c r="B59" s="49" t="s">
        <v>101</v>
      </c>
      <c r="C59" s="2" t="s">
        <v>102</v>
      </c>
      <c r="P59" s="66">
        <v>3</v>
      </c>
      <c r="Q59" s="53">
        <v>3</v>
      </c>
      <c r="R59" s="60" t="s">
        <v>783</v>
      </c>
      <c r="S59" t="s">
        <v>422</v>
      </c>
    </row>
    <row r="60" spans="1:19" ht="18.75">
      <c r="A60" t="s">
        <v>114</v>
      </c>
      <c r="B60" s="49" t="s">
        <v>103</v>
      </c>
      <c r="C60" s="2" t="s">
        <v>104</v>
      </c>
      <c r="P60" s="66">
        <v>2</v>
      </c>
      <c r="Q60" s="53">
        <v>2</v>
      </c>
      <c r="R60" s="60" t="s">
        <v>784</v>
      </c>
      <c r="S60" t="s">
        <v>422</v>
      </c>
    </row>
    <row r="61" spans="1:19">
      <c r="P61" s="71" t="s">
        <v>785</v>
      </c>
    </row>
    <row r="64" spans="1:19" s="7" customFormat="1" ht="21">
      <c r="C64" s="18" t="s">
        <v>105</v>
      </c>
      <c r="P64" s="67"/>
      <c r="Q64" s="56"/>
    </row>
    <row r="65" spans="1:19" ht="18.75">
      <c r="A65" s="9" t="s">
        <v>518</v>
      </c>
      <c r="B65" s="1" t="s">
        <v>106</v>
      </c>
      <c r="C65" s="35" t="s">
        <v>107</v>
      </c>
      <c r="F65" s="40"/>
      <c r="G65" s="40"/>
      <c r="H65" s="40"/>
      <c r="I65" s="40"/>
      <c r="J65" s="40"/>
      <c r="K65" s="40"/>
      <c r="L65" s="40"/>
      <c r="M65" s="40"/>
      <c r="Q65" s="53" t="s">
        <v>423</v>
      </c>
      <c r="R65" s="29" t="s">
        <v>786</v>
      </c>
      <c r="S65" t="s">
        <v>422</v>
      </c>
    </row>
    <row r="66" spans="1:19" ht="18.75">
      <c r="A66" t="s">
        <v>520</v>
      </c>
      <c r="B66" s="49" t="s">
        <v>108</v>
      </c>
      <c r="C66" s="35" t="s">
        <v>109</v>
      </c>
      <c r="F66" s="40"/>
      <c r="G66" s="40"/>
      <c r="H66" s="40"/>
      <c r="I66" s="40"/>
      <c r="J66" s="40"/>
      <c r="K66" s="40"/>
      <c r="L66" s="40"/>
      <c r="M66" s="40"/>
      <c r="P66" s="66">
        <v>1</v>
      </c>
      <c r="R66" s="60" t="s">
        <v>421</v>
      </c>
      <c r="S66" t="s">
        <v>422</v>
      </c>
    </row>
    <row r="67" spans="1:19" ht="18.75">
      <c r="A67" t="s">
        <v>521</v>
      </c>
      <c r="B67" s="49" t="s">
        <v>110</v>
      </c>
      <c r="C67" s="35" t="s">
        <v>111</v>
      </c>
      <c r="F67" s="40"/>
      <c r="G67" s="40"/>
      <c r="H67" s="40"/>
      <c r="I67" s="40"/>
      <c r="J67" s="40"/>
      <c r="K67" s="40"/>
      <c r="L67" s="40"/>
      <c r="M67" s="40"/>
      <c r="R67" s="60" t="s">
        <v>421</v>
      </c>
      <c r="S67" t="s">
        <v>422</v>
      </c>
    </row>
    <row r="68" spans="1:19" ht="18.75">
      <c r="A68" t="s">
        <v>523</v>
      </c>
      <c r="B68" s="1" t="s">
        <v>112</v>
      </c>
      <c r="C68" s="35" t="s">
        <v>113</v>
      </c>
      <c r="D68" s="34"/>
      <c r="E68" s="34"/>
      <c r="F68" s="40"/>
      <c r="G68" s="40"/>
      <c r="H68" s="40"/>
      <c r="I68" s="40"/>
      <c r="J68" s="40"/>
      <c r="K68" s="40"/>
      <c r="L68" s="40"/>
      <c r="M68" s="40"/>
      <c r="P68" s="66">
        <v>0</v>
      </c>
      <c r="Q68" s="53" t="s">
        <v>423</v>
      </c>
      <c r="R68" s="60" t="s">
        <v>787</v>
      </c>
      <c r="S68" t="s">
        <v>422</v>
      </c>
    </row>
    <row r="69" spans="1:19" ht="18.75">
      <c r="A69" t="s">
        <v>525</v>
      </c>
      <c r="B69" s="1" t="s">
        <v>114</v>
      </c>
      <c r="C69" s="35" t="s">
        <v>115</v>
      </c>
      <c r="D69" s="34"/>
      <c r="E69" s="34"/>
      <c r="F69" s="40"/>
      <c r="G69" s="40"/>
      <c r="H69" s="40"/>
      <c r="I69" s="40"/>
      <c r="J69" s="40"/>
      <c r="K69" s="40"/>
      <c r="L69" s="40"/>
      <c r="M69" s="40"/>
      <c r="P69" s="66">
        <v>0</v>
      </c>
      <c r="Q69" s="53" t="s">
        <v>423</v>
      </c>
      <c r="R69" s="60" t="s">
        <v>593</v>
      </c>
      <c r="S69" t="s">
        <v>422</v>
      </c>
    </row>
    <row r="70" spans="1:19" ht="18.75">
      <c r="B70" s="1" t="s">
        <v>116</v>
      </c>
      <c r="C70" s="35" t="s">
        <v>117</v>
      </c>
      <c r="D70" s="34"/>
      <c r="E70" s="34"/>
      <c r="F70" s="40"/>
      <c r="G70" s="40"/>
      <c r="H70" s="40"/>
      <c r="I70" s="40"/>
      <c r="J70" s="40"/>
      <c r="K70" s="40"/>
      <c r="L70" s="40"/>
      <c r="M70" s="40"/>
      <c r="P70" s="66">
        <v>0</v>
      </c>
      <c r="Q70" s="53" t="s">
        <v>423</v>
      </c>
      <c r="R70" s="60" t="s">
        <v>593</v>
      </c>
      <c r="S70" t="s">
        <v>422</v>
      </c>
    </row>
    <row r="71" spans="1:19" ht="18.75">
      <c r="A71" t="s">
        <v>527</v>
      </c>
      <c r="B71" s="1" t="s">
        <v>118</v>
      </c>
      <c r="C71" s="35" t="s">
        <v>119</v>
      </c>
      <c r="D71" s="34"/>
      <c r="E71" s="34"/>
      <c r="F71" s="40"/>
      <c r="G71" s="40"/>
      <c r="H71" s="40"/>
      <c r="I71" s="40"/>
      <c r="J71" s="40"/>
      <c r="K71" s="40"/>
      <c r="L71" s="40"/>
      <c r="M71" s="40"/>
      <c r="P71" s="66">
        <v>0</v>
      </c>
      <c r="Q71" s="53" t="s">
        <v>423</v>
      </c>
      <c r="R71" s="60" t="s">
        <v>448</v>
      </c>
      <c r="S71" t="s">
        <v>422</v>
      </c>
    </row>
    <row r="72" spans="1:19" ht="18.75">
      <c r="A72" t="s">
        <v>529</v>
      </c>
      <c r="B72" s="1" t="s">
        <v>120</v>
      </c>
      <c r="C72" s="35" t="s">
        <v>121</v>
      </c>
      <c r="D72" s="34"/>
      <c r="E72" s="34"/>
      <c r="F72" s="40"/>
      <c r="G72" s="40"/>
      <c r="H72" s="40"/>
      <c r="I72" s="40"/>
      <c r="J72" s="40"/>
      <c r="K72" s="40"/>
      <c r="L72" s="40"/>
      <c r="M72" s="40"/>
      <c r="P72" s="66">
        <v>0</v>
      </c>
      <c r="Q72" s="53" t="s">
        <v>423</v>
      </c>
      <c r="R72" s="60" t="s">
        <v>448</v>
      </c>
      <c r="S72" t="s">
        <v>422</v>
      </c>
    </row>
    <row r="73" spans="1:19" ht="18.75">
      <c r="A73" t="s">
        <v>530</v>
      </c>
      <c r="B73" s="1" t="s">
        <v>122</v>
      </c>
      <c r="C73" s="35" t="s">
        <v>123</v>
      </c>
      <c r="D73" s="34"/>
      <c r="E73" s="34"/>
      <c r="F73" s="40"/>
      <c r="G73" s="40"/>
      <c r="H73" s="40"/>
      <c r="I73" s="40"/>
      <c r="J73" s="40"/>
      <c r="K73" s="40"/>
      <c r="L73" s="40"/>
      <c r="M73" s="40"/>
      <c r="P73" s="66">
        <v>0</v>
      </c>
      <c r="Q73" s="53" t="s">
        <v>423</v>
      </c>
      <c r="R73" s="60" t="s">
        <v>788</v>
      </c>
      <c r="S73" t="s">
        <v>422</v>
      </c>
    </row>
    <row r="74" spans="1:19" ht="18.75">
      <c r="A74" t="s">
        <v>532</v>
      </c>
      <c r="B74" s="1" t="s">
        <v>124</v>
      </c>
      <c r="C74" s="35" t="s">
        <v>125</v>
      </c>
      <c r="D74" s="34"/>
      <c r="E74" s="34"/>
      <c r="F74" s="40"/>
      <c r="G74" s="40"/>
      <c r="H74" s="40"/>
      <c r="I74" s="40"/>
      <c r="J74" s="40"/>
      <c r="K74" s="40"/>
      <c r="L74" s="40"/>
      <c r="M74" s="40"/>
      <c r="P74" s="66">
        <v>0</v>
      </c>
      <c r="R74" s="60" t="s">
        <v>750</v>
      </c>
      <c r="S74" t="s">
        <v>422</v>
      </c>
    </row>
    <row r="75" spans="1:19" ht="18.75">
      <c r="A75" t="s">
        <v>534</v>
      </c>
      <c r="B75" s="1" t="s">
        <v>126</v>
      </c>
      <c r="C75" s="35" t="s">
        <v>127</v>
      </c>
      <c r="F75" s="40"/>
      <c r="G75" s="40"/>
      <c r="H75" s="40"/>
      <c r="I75" s="40"/>
      <c r="J75" s="40"/>
      <c r="K75" s="40"/>
      <c r="L75" s="40"/>
      <c r="M75" s="40"/>
      <c r="P75" s="66">
        <v>3</v>
      </c>
      <c r="Q75" s="53" t="s">
        <v>423</v>
      </c>
      <c r="R75" t="s">
        <v>789</v>
      </c>
      <c r="S75" t="s">
        <v>422</v>
      </c>
    </row>
    <row r="76" spans="1:19" ht="18.75">
      <c r="A76" t="s">
        <v>535</v>
      </c>
      <c r="B76" s="1" t="s">
        <v>128</v>
      </c>
      <c r="C76" s="35" t="s">
        <v>129</v>
      </c>
      <c r="F76" s="40"/>
      <c r="G76" s="40"/>
      <c r="H76" s="40"/>
      <c r="I76" s="40"/>
      <c r="J76" s="40"/>
      <c r="K76" s="40"/>
      <c r="L76" s="40"/>
      <c r="M76" s="40"/>
      <c r="P76" s="66">
        <v>3</v>
      </c>
      <c r="Q76" s="53" t="s">
        <v>423</v>
      </c>
      <c r="R76" s="60" t="s">
        <v>790</v>
      </c>
      <c r="S76" t="s">
        <v>422</v>
      </c>
    </row>
    <row r="77" spans="1:19" ht="18.75">
      <c r="A77" t="s">
        <v>537</v>
      </c>
      <c r="B77" s="1" t="s">
        <v>130</v>
      </c>
      <c r="C77" s="35" t="s">
        <v>131</v>
      </c>
      <c r="F77" s="40"/>
      <c r="G77" s="40"/>
      <c r="H77" s="40"/>
      <c r="I77" s="40"/>
      <c r="J77" s="40"/>
      <c r="K77" s="40"/>
      <c r="L77" s="40"/>
      <c r="M77" s="40"/>
      <c r="P77" s="66">
        <v>3</v>
      </c>
      <c r="Q77" s="53" t="s">
        <v>425</v>
      </c>
      <c r="R77" s="60" t="s">
        <v>790</v>
      </c>
      <c r="S77" t="s">
        <v>422</v>
      </c>
    </row>
    <row r="78" spans="1:19" ht="30.75">
      <c r="A78" t="s">
        <v>538</v>
      </c>
      <c r="B78" s="41" t="s">
        <v>132</v>
      </c>
      <c r="C78" s="35" t="s">
        <v>133</v>
      </c>
      <c r="F78" s="40"/>
      <c r="G78" s="40"/>
      <c r="H78" s="40"/>
      <c r="I78" s="40"/>
      <c r="J78" s="40"/>
      <c r="K78" s="40"/>
      <c r="L78" s="40"/>
      <c r="M78" s="40"/>
      <c r="P78" s="66">
        <v>3</v>
      </c>
      <c r="Q78" s="58" t="s">
        <v>423</v>
      </c>
      <c r="R78" s="62" t="s">
        <v>791</v>
      </c>
      <c r="S78" t="s">
        <v>422</v>
      </c>
    </row>
    <row r="79" spans="1:19" ht="18.75">
      <c r="A79" t="s">
        <v>539</v>
      </c>
      <c r="B79" s="1" t="s">
        <v>134</v>
      </c>
      <c r="C79" s="35" t="s">
        <v>135</v>
      </c>
      <c r="F79" s="40"/>
      <c r="G79" s="40"/>
      <c r="H79" s="40"/>
      <c r="I79" s="40"/>
      <c r="J79" s="40"/>
      <c r="K79" s="40"/>
      <c r="L79" s="40"/>
      <c r="M79" s="40"/>
      <c r="P79" s="66">
        <v>3</v>
      </c>
      <c r="Q79" s="53" t="s">
        <v>423</v>
      </c>
      <c r="R79" s="60"/>
      <c r="S79" t="s">
        <v>422</v>
      </c>
    </row>
    <row r="80" spans="1:19" ht="30.75">
      <c r="A80" t="s">
        <v>540</v>
      </c>
      <c r="B80" s="49" t="s">
        <v>136</v>
      </c>
      <c r="C80" s="2" t="s">
        <v>137</v>
      </c>
      <c r="F80" s="40"/>
      <c r="G80" s="40"/>
      <c r="H80" s="40"/>
      <c r="I80" s="40"/>
      <c r="J80" s="40"/>
      <c r="K80" s="40"/>
      <c r="L80" s="40"/>
      <c r="M80" s="40"/>
      <c r="P80" s="66">
        <v>1</v>
      </c>
      <c r="Q80" s="53">
        <v>1</v>
      </c>
      <c r="R80" s="62" t="s">
        <v>791</v>
      </c>
      <c r="S80" t="s">
        <v>422</v>
      </c>
    </row>
    <row r="81" spans="1:19" ht="18.75">
      <c r="A81" t="s">
        <v>542</v>
      </c>
      <c r="B81" s="1" t="s">
        <v>138</v>
      </c>
      <c r="C81" s="35" t="s">
        <v>139</v>
      </c>
      <c r="F81" s="40"/>
      <c r="G81" s="40"/>
      <c r="H81" s="40"/>
      <c r="I81" s="40"/>
      <c r="J81" s="40"/>
      <c r="K81" s="40"/>
      <c r="L81" s="40"/>
      <c r="M81" s="40"/>
      <c r="P81" s="66">
        <v>3</v>
      </c>
      <c r="Q81" s="53" t="s">
        <v>423</v>
      </c>
      <c r="R81" s="60" t="s">
        <v>792</v>
      </c>
      <c r="S81" t="s">
        <v>422</v>
      </c>
    </row>
    <row r="82" spans="1:19" ht="18.75">
      <c r="A82" t="s">
        <v>544</v>
      </c>
      <c r="B82" s="1" t="s">
        <v>140</v>
      </c>
      <c r="C82" s="35" t="s">
        <v>141</v>
      </c>
      <c r="F82" s="40"/>
      <c r="G82" s="40"/>
      <c r="H82" s="40"/>
      <c r="I82" s="40"/>
      <c r="J82" s="40"/>
      <c r="K82" s="40"/>
      <c r="L82" s="40"/>
      <c r="M82" s="40"/>
      <c r="P82" s="66">
        <v>0</v>
      </c>
      <c r="Q82" s="53" t="s">
        <v>425</v>
      </c>
      <c r="R82" s="60" t="s">
        <v>455</v>
      </c>
      <c r="S82" t="s">
        <v>422</v>
      </c>
    </row>
    <row r="83" spans="1:19" ht="18.75">
      <c r="A83" t="s">
        <v>546</v>
      </c>
      <c r="B83" s="1" t="s">
        <v>142</v>
      </c>
      <c r="C83" s="2" t="s">
        <v>143</v>
      </c>
      <c r="F83" s="40"/>
      <c r="G83" s="40"/>
      <c r="H83" s="40"/>
      <c r="I83" s="40"/>
      <c r="J83" s="40"/>
      <c r="K83" s="40"/>
      <c r="L83" s="40"/>
      <c r="M83" s="40"/>
      <c r="P83" s="66">
        <v>0</v>
      </c>
      <c r="Q83" s="53" t="s">
        <v>425</v>
      </c>
      <c r="R83" s="60"/>
      <c r="S83" t="s">
        <v>422</v>
      </c>
    </row>
    <row r="84" spans="1:19" ht="18.75">
      <c r="A84" t="s">
        <v>547</v>
      </c>
      <c r="B84" s="1" t="s">
        <v>144</v>
      </c>
      <c r="C84" s="2" t="s">
        <v>145</v>
      </c>
      <c r="F84" s="40"/>
      <c r="G84" s="40"/>
      <c r="H84" s="40"/>
      <c r="I84" s="40"/>
      <c r="J84" s="40"/>
      <c r="K84" s="40"/>
      <c r="L84" s="40"/>
      <c r="M84" s="40"/>
      <c r="P84" s="66">
        <v>0</v>
      </c>
      <c r="Q84" s="53" t="s">
        <v>425</v>
      </c>
      <c r="R84" s="60" t="s">
        <v>793</v>
      </c>
      <c r="S84" t="s">
        <v>422</v>
      </c>
    </row>
    <row r="85" spans="1:19" ht="18.75">
      <c r="A85" t="s">
        <v>549</v>
      </c>
      <c r="B85" s="1" t="s">
        <v>146</v>
      </c>
      <c r="C85" s="2" t="s">
        <v>147</v>
      </c>
      <c r="F85" s="40"/>
      <c r="G85" s="40"/>
      <c r="H85" s="40"/>
      <c r="I85" s="40"/>
      <c r="J85" s="40"/>
      <c r="K85" s="40"/>
      <c r="L85" s="40"/>
      <c r="M85" s="40"/>
      <c r="P85" s="66">
        <v>3</v>
      </c>
      <c r="Q85" s="53" t="s">
        <v>423</v>
      </c>
      <c r="R85" s="60"/>
      <c r="S85" t="s">
        <v>422</v>
      </c>
    </row>
    <row r="86" spans="1:19" ht="18.75">
      <c r="A86" t="s">
        <v>551</v>
      </c>
      <c r="B86" s="49" t="s">
        <v>148</v>
      </c>
      <c r="C86" s="35" t="s">
        <v>149</v>
      </c>
      <c r="F86" s="40"/>
      <c r="G86" s="40"/>
      <c r="H86" s="40"/>
      <c r="I86" s="40"/>
      <c r="J86" s="40"/>
      <c r="K86" s="40"/>
      <c r="L86" s="40"/>
      <c r="M86" s="40"/>
      <c r="P86" s="66">
        <v>3</v>
      </c>
      <c r="Q86" s="53" t="s">
        <v>423</v>
      </c>
      <c r="R86" s="60" t="s">
        <v>794</v>
      </c>
      <c r="S86" t="s">
        <v>422</v>
      </c>
    </row>
    <row r="87" spans="1:19" ht="18.75">
      <c r="A87" t="s">
        <v>553</v>
      </c>
      <c r="B87" s="1" t="s">
        <v>150</v>
      </c>
      <c r="C87" s="35" t="s">
        <v>151</v>
      </c>
      <c r="F87" s="40"/>
      <c r="G87" s="40"/>
      <c r="H87" s="40"/>
      <c r="I87" s="40"/>
      <c r="J87" s="40"/>
      <c r="K87" s="40"/>
      <c r="L87" s="40"/>
      <c r="M87" s="40"/>
      <c r="P87" s="66">
        <v>3</v>
      </c>
      <c r="Q87" s="53" t="s">
        <v>423</v>
      </c>
      <c r="R87" s="60"/>
      <c r="S87" t="s">
        <v>422</v>
      </c>
    </row>
    <row r="88" spans="1:19" ht="18.75">
      <c r="A88" t="s">
        <v>555</v>
      </c>
      <c r="B88" s="49" t="s">
        <v>152</v>
      </c>
      <c r="C88" s="35" t="s">
        <v>153</v>
      </c>
      <c r="F88" s="40"/>
      <c r="G88" s="40"/>
      <c r="H88" s="40"/>
      <c r="I88" s="40"/>
      <c r="J88" s="40"/>
      <c r="K88" s="40"/>
      <c r="L88" s="40"/>
      <c r="M88" s="40"/>
      <c r="P88" s="66">
        <v>2</v>
      </c>
      <c r="R88" t="s">
        <v>795</v>
      </c>
      <c r="S88" t="s">
        <v>485</v>
      </c>
    </row>
    <row r="89" spans="1:19" ht="18.75">
      <c r="A89" t="s">
        <v>557</v>
      </c>
      <c r="B89" s="1" t="s">
        <v>154</v>
      </c>
      <c r="C89" s="2" t="s">
        <v>155</v>
      </c>
      <c r="F89" s="40"/>
      <c r="G89" s="40"/>
      <c r="H89" s="40"/>
      <c r="I89" s="40"/>
      <c r="J89" s="40"/>
      <c r="K89" s="40"/>
      <c r="L89" s="40"/>
      <c r="M89" s="40"/>
      <c r="P89" s="66">
        <v>0</v>
      </c>
      <c r="Q89" s="53" t="s">
        <v>425</v>
      </c>
      <c r="R89" s="60"/>
      <c r="S89" t="s">
        <v>422</v>
      </c>
    </row>
    <row r="90" spans="1:19" ht="18.75">
      <c r="A90" t="s">
        <v>558</v>
      </c>
      <c r="B90" s="1" t="s">
        <v>156</v>
      </c>
      <c r="C90" s="35" t="s">
        <v>157</v>
      </c>
      <c r="F90" s="40"/>
      <c r="G90" s="40"/>
      <c r="H90" s="40"/>
      <c r="I90" s="40"/>
      <c r="J90" s="40"/>
      <c r="K90" s="40"/>
      <c r="L90" s="40"/>
      <c r="M90" s="40"/>
      <c r="P90" s="66">
        <v>3</v>
      </c>
      <c r="Q90" s="53" t="s">
        <v>423</v>
      </c>
      <c r="R90" s="60" t="s">
        <v>796</v>
      </c>
      <c r="S90" t="s">
        <v>422</v>
      </c>
    </row>
    <row r="91" spans="1:19" ht="18.75">
      <c r="A91" t="s">
        <v>560</v>
      </c>
      <c r="B91" s="1" t="s">
        <v>158</v>
      </c>
      <c r="C91" s="35" t="s">
        <v>159</v>
      </c>
      <c r="F91" s="40"/>
      <c r="G91" s="40"/>
      <c r="H91" s="40"/>
      <c r="I91" s="40"/>
      <c r="J91" s="40"/>
      <c r="K91" s="40"/>
      <c r="L91" s="40"/>
      <c r="M91" s="40"/>
      <c r="P91" s="66">
        <v>0</v>
      </c>
      <c r="Q91" s="53" t="s">
        <v>425</v>
      </c>
      <c r="R91" s="60" t="s">
        <v>797</v>
      </c>
      <c r="S91" t="s">
        <v>422</v>
      </c>
    </row>
    <row r="92" spans="1:19" ht="18.75">
      <c r="A92" t="s">
        <v>561</v>
      </c>
      <c r="B92" s="1" t="s">
        <v>160</v>
      </c>
      <c r="C92" s="35" t="s">
        <v>161</v>
      </c>
      <c r="F92" s="40"/>
      <c r="G92" s="40"/>
      <c r="H92" s="40"/>
      <c r="I92" s="40"/>
      <c r="J92" s="40"/>
      <c r="K92" s="40"/>
      <c r="L92" s="40"/>
      <c r="M92" s="40"/>
      <c r="P92" s="66">
        <v>0</v>
      </c>
      <c r="Q92" s="53" t="s">
        <v>425</v>
      </c>
      <c r="R92" s="60" t="s">
        <v>798</v>
      </c>
      <c r="S92" t="s">
        <v>422</v>
      </c>
    </row>
    <row r="93" spans="1:19" ht="18.75">
      <c r="B93" s="1" t="s">
        <v>162</v>
      </c>
      <c r="C93" s="35" t="s">
        <v>163</v>
      </c>
      <c r="F93" s="40"/>
      <c r="G93" s="40"/>
      <c r="H93" s="40"/>
      <c r="I93" s="40"/>
      <c r="J93" s="40"/>
      <c r="K93" s="40"/>
      <c r="L93" s="40"/>
      <c r="M93" s="40"/>
      <c r="R93" t="s">
        <v>799</v>
      </c>
      <c r="S93" t="s">
        <v>422</v>
      </c>
    </row>
    <row r="94" spans="1:19" ht="18.75">
      <c r="B94" s="49" t="s">
        <v>164</v>
      </c>
      <c r="C94" s="35" t="s">
        <v>165</v>
      </c>
      <c r="F94" s="40"/>
      <c r="G94" s="40"/>
      <c r="H94" s="40"/>
      <c r="I94" s="40"/>
      <c r="J94" s="40"/>
      <c r="K94" s="40"/>
      <c r="L94" s="40"/>
      <c r="M94" s="40"/>
      <c r="R94" t="s">
        <v>593</v>
      </c>
      <c r="S94" t="s">
        <v>422</v>
      </c>
    </row>
    <row r="95" spans="1:19" ht="18.75">
      <c r="A95" t="s">
        <v>563</v>
      </c>
      <c r="B95" s="1" t="s">
        <v>166</v>
      </c>
      <c r="C95" s="35" t="s">
        <v>167</v>
      </c>
      <c r="F95" s="40"/>
      <c r="G95" s="40"/>
      <c r="H95" s="40"/>
      <c r="I95" s="40"/>
      <c r="J95" s="40"/>
      <c r="K95" s="40"/>
      <c r="L95" s="40"/>
      <c r="M95" s="40"/>
      <c r="P95" s="66">
        <v>0</v>
      </c>
      <c r="Q95" s="53">
        <v>0</v>
      </c>
      <c r="R95" t="s">
        <v>593</v>
      </c>
      <c r="S95" t="s">
        <v>422</v>
      </c>
    </row>
    <row r="96" spans="1:19" ht="18.75">
      <c r="A96" t="s">
        <v>564</v>
      </c>
      <c r="B96" s="1" t="s">
        <v>168</v>
      </c>
      <c r="C96" s="2" t="s">
        <v>169</v>
      </c>
      <c r="F96" s="40"/>
      <c r="G96" s="40"/>
      <c r="H96" s="40"/>
      <c r="I96" s="40"/>
      <c r="J96" s="40"/>
      <c r="K96" s="40"/>
      <c r="L96" s="40"/>
      <c r="M96" s="40"/>
      <c r="P96" s="66">
        <v>0</v>
      </c>
      <c r="Q96" s="53" t="s">
        <v>425</v>
      </c>
      <c r="S96" t="s">
        <v>422</v>
      </c>
    </row>
    <row r="97" spans="1:19" ht="18.75">
      <c r="B97" s="1" t="s">
        <v>170</v>
      </c>
      <c r="C97" s="35" t="s">
        <v>171</v>
      </c>
      <c r="D97" s="34"/>
      <c r="E97" s="34"/>
      <c r="F97" s="40"/>
      <c r="G97" s="40"/>
      <c r="H97" s="40"/>
      <c r="I97" s="40"/>
      <c r="J97" s="40"/>
      <c r="K97" s="40"/>
      <c r="L97" s="40"/>
      <c r="M97" s="40"/>
      <c r="P97" s="66">
        <v>3</v>
      </c>
      <c r="Q97" s="53" t="s">
        <v>425</v>
      </c>
      <c r="S97" t="s">
        <v>422</v>
      </c>
    </row>
    <row r="98" spans="1:19" ht="18.75">
      <c r="B98" s="1" t="s">
        <v>172</v>
      </c>
      <c r="C98" s="35" t="s">
        <v>173</v>
      </c>
      <c r="D98" s="34"/>
      <c r="E98" s="34"/>
      <c r="F98" s="40"/>
      <c r="G98" s="40"/>
      <c r="H98" s="40"/>
      <c r="I98" s="40"/>
      <c r="J98" s="40"/>
      <c r="K98" s="40"/>
      <c r="L98" s="40"/>
      <c r="M98" s="40"/>
      <c r="P98" s="66">
        <v>3</v>
      </c>
      <c r="Q98" s="53" t="s">
        <v>425</v>
      </c>
      <c r="S98" t="s">
        <v>422</v>
      </c>
    </row>
    <row r="99" spans="1:19" ht="18.75">
      <c r="B99" s="1" t="s">
        <v>174</v>
      </c>
      <c r="C99" s="35" t="s">
        <v>175</v>
      </c>
      <c r="D99" s="34"/>
      <c r="E99" s="34"/>
      <c r="F99" s="40"/>
      <c r="G99" s="40"/>
      <c r="H99" s="40"/>
      <c r="I99" s="40"/>
      <c r="J99" s="40"/>
      <c r="K99" s="40"/>
      <c r="L99" s="40"/>
      <c r="M99" s="40"/>
      <c r="P99" s="66">
        <v>3</v>
      </c>
      <c r="Q99" s="53" t="s">
        <v>425</v>
      </c>
      <c r="S99" t="s">
        <v>422</v>
      </c>
    </row>
    <row r="100" spans="1:19" ht="18.75">
      <c r="B100" s="1" t="s">
        <v>176</v>
      </c>
      <c r="C100" s="35" t="s">
        <v>177</v>
      </c>
      <c r="F100" s="40"/>
      <c r="G100" s="40"/>
      <c r="H100" s="40"/>
      <c r="I100" s="40"/>
      <c r="J100" s="40"/>
      <c r="K100" s="40"/>
      <c r="L100" s="40"/>
      <c r="M100" s="40"/>
      <c r="P100" s="66">
        <v>0</v>
      </c>
      <c r="Q100" s="53" t="s">
        <v>425</v>
      </c>
      <c r="S100" t="s">
        <v>422</v>
      </c>
    </row>
    <row r="101" spans="1:19" ht="18.75">
      <c r="B101" s="1" t="s">
        <v>178</v>
      </c>
      <c r="C101" s="35" t="s">
        <v>179</v>
      </c>
      <c r="F101" s="40"/>
      <c r="G101" s="40"/>
      <c r="H101" s="40"/>
      <c r="I101" s="40"/>
      <c r="J101" s="40"/>
      <c r="K101" s="40"/>
      <c r="L101" s="40"/>
      <c r="M101" s="40"/>
      <c r="P101" s="66">
        <v>0</v>
      </c>
      <c r="Q101" s="53" t="s">
        <v>425</v>
      </c>
      <c r="R101" s="60" t="s">
        <v>800</v>
      </c>
      <c r="S101" t="s">
        <v>422</v>
      </c>
    </row>
    <row r="102" spans="1:19" ht="18.75">
      <c r="A102" t="s">
        <v>567</v>
      </c>
      <c r="B102" s="1" t="s">
        <v>180</v>
      </c>
      <c r="C102" s="35" t="s">
        <v>181</v>
      </c>
      <c r="F102" s="40"/>
      <c r="G102" s="40"/>
      <c r="H102" s="40"/>
      <c r="I102" s="40"/>
      <c r="J102" s="40"/>
      <c r="K102" s="40"/>
      <c r="L102" s="40"/>
      <c r="M102" s="40"/>
      <c r="P102" s="66">
        <v>0</v>
      </c>
      <c r="Q102" s="53" t="s">
        <v>425</v>
      </c>
      <c r="S102" t="s">
        <v>422</v>
      </c>
    </row>
    <row r="103" spans="1:19">
      <c r="P103" s="71"/>
    </row>
  </sheetData>
  <hyperlinks>
    <hyperlink ref="T37" r:id="rId1" xr:uid="{66D5A3C3-5FA9-43B5-9A37-32EAD3FF7A1F}"/>
    <hyperlink ref="T36" r:id="rId2" xr:uid="{5185B9B1-95FB-4EBB-816B-19FA7F96D642}"/>
  </hyperlinks>
  <pageMargins left="0.7" right="0.7" top="0.78740157499999996" bottom="0.78740157499999996" header="0.3" footer="0.3"/>
  <pageSetup paperSize="9" orientation="portrait"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01933-439D-46AA-8CE1-C8DC2216FF1A}">
  <dimension ref="A1:AT134"/>
  <sheetViews>
    <sheetView topLeftCell="G80" zoomScaleNormal="100" workbookViewId="0">
      <selection activeCell="A105" sqref="A105:XFD105"/>
    </sheetView>
  </sheetViews>
  <sheetFormatPr baseColWidth="10" defaultColWidth="11.42578125" defaultRowHeight="15"/>
  <cols>
    <col min="1" max="1" width="35.42578125" bestFit="1" customWidth="1"/>
    <col min="2" max="2" width="34.42578125" bestFit="1" customWidth="1"/>
    <col min="3" max="3" width="11.42578125" style="77"/>
    <col min="4" max="4" width="28.28515625" style="84" bestFit="1" customWidth="1"/>
    <col min="5" max="5" width="28.28515625" style="93" bestFit="1" customWidth="1"/>
    <col min="6" max="6" width="21.140625" style="86" bestFit="1" customWidth="1"/>
    <col min="7" max="7" width="18.7109375" style="84" bestFit="1" customWidth="1"/>
    <col min="8" max="8" width="23.85546875" style="93" bestFit="1" customWidth="1"/>
    <col min="9" max="9" width="23.140625" style="92" customWidth="1"/>
    <col min="10" max="10" width="23.140625" style="93" customWidth="1"/>
    <col min="11" max="11" width="225.5703125" style="93" hidden="1" customWidth="1"/>
    <col min="12" max="12" width="40.7109375" style="93" bestFit="1" customWidth="1"/>
    <col min="13" max="13" width="34" bestFit="1" customWidth="1"/>
    <col min="14" max="14" width="11.42578125" style="77"/>
    <col min="15" max="15" width="23.140625" bestFit="1" customWidth="1"/>
    <col min="16" max="16" width="28.28515625" bestFit="1" customWidth="1"/>
    <col min="17" max="17" width="21.140625" bestFit="1" customWidth="1"/>
    <col min="18" max="18" width="18.7109375" bestFit="1" customWidth="1"/>
    <col min="19" max="19" width="23.85546875" bestFit="1" customWidth="1"/>
    <col min="20" max="20" width="35.42578125" bestFit="1" customWidth="1"/>
    <col min="21" max="21" width="36.85546875" bestFit="1" customWidth="1"/>
    <col min="22" max="22" width="35.42578125" bestFit="1" customWidth="1"/>
    <col min="23" max="23" width="11.42578125" style="77"/>
    <col min="24" max="24" width="23.140625" bestFit="1" customWidth="1"/>
    <col min="25" max="25" width="28.28515625" bestFit="1" customWidth="1"/>
    <col min="26" max="26" width="21.140625" bestFit="1" customWidth="1"/>
    <col min="27" max="27" width="18.7109375" bestFit="1" customWidth="1"/>
    <col min="28" max="28" width="23.85546875" bestFit="1" customWidth="1"/>
    <col min="29" max="29" width="34" bestFit="1" customWidth="1"/>
    <col min="30" max="30" width="41.7109375" bestFit="1" customWidth="1"/>
    <col min="31" max="31" width="35.42578125" bestFit="1" customWidth="1"/>
    <col min="32" max="32" width="11.42578125" style="77"/>
    <col min="33" max="33" width="23.85546875" bestFit="1" customWidth="1"/>
    <col min="34" max="34" width="28.28515625" bestFit="1" customWidth="1"/>
    <col min="35" max="35" width="21.140625" bestFit="1" customWidth="1"/>
    <col min="36" max="36" width="18.7109375" bestFit="1" customWidth="1"/>
    <col min="37" max="37" width="23.85546875" bestFit="1" customWidth="1"/>
    <col min="39" max="39" width="41.7109375" bestFit="1" customWidth="1"/>
    <col min="40" max="40" width="28.28515625" bestFit="1" customWidth="1"/>
    <col min="41" max="41" width="11.42578125" style="77"/>
    <col min="42" max="42" width="23.140625" bestFit="1" customWidth="1"/>
    <col min="43" max="43" width="28.28515625" bestFit="1" customWidth="1"/>
    <col min="44" max="44" width="21.140625" bestFit="1" customWidth="1"/>
    <col min="45" max="45" width="18.7109375" bestFit="1" customWidth="1"/>
    <col min="46" max="46" width="23.85546875" bestFit="1" customWidth="1"/>
  </cols>
  <sheetData>
    <row r="1" spans="1:46" ht="36">
      <c r="A1" s="104" t="s">
        <v>801</v>
      </c>
      <c r="L1" s="104" t="s">
        <v>801</v>
      </c>
      <c r="O1" s="84"/>
      <c r="P1" s="93"/>
      <c r="Q1" s="86"/>
      <c r="R1" s="84"/>
      <c r="S1" s="93"/>
      <c r="T1" s="104"/>
      <c r="U1" s="104" t="s">
        <v>801</v>
      </c>
      <c r="X1" s="84"/>
      <c r="Y1" s="93"/>
      <c r="Z1" s="86"/>
      <c r="AA1" s="84"/>
      <c r="AB1" s="93"/>
      <c r="AD1" s="104" t="s">
        <v>801</v>
      </c>
      <c r="AG1" s="84"/>
      <c r="AH1" s="93"/>
      <c r="AI1" s="86"/>
      <c r="AJ1" s="84"/>
      <c r="AK1" s="93"/>
      <c r="AL1" s="66"/>
      <c r="AM1" s="104" t="s">
        <v>801</v>
      </c>
      <c r="AP1" s="84"/>
      <c r="AQ1" s="93"/>
      <c r="AR1" s="86"/>
      <c r="AS1" s="84"/>
      <c r="AT1" s="93"/>
    </row>
    <row r="2" spans="1:46" ht="28.5">
      <c r="A2" s="103" t="s">
        <v>418</v>
      </c>
      <c r="C2" s="52" t="s">
        <v>467</v>
      </c>
      <c r="D2" s="83" t="s">
        <v>468</v>
      </c>
      <c r="E2" s="94" t="s">
        <v>469</v>
      </c>
      <c r="F2" s="114" t="s">
        <v>470</v>
      </c>
      <c r="G2" s="83" t="s">
        <v>471</v>
      </c>
      <c r="H2" s="94" t="s">
        <v>472</v>
      </c>
      <c r="I2" s="97"/>
      <c r="J2" s="94"/>
      <c r="K2" s="94"/>
      <c r="L2" s="103" t="s">
        <v>394</v>
      </c>
      <c r="N2" s="52" t="s">
        <v>467</v>
      </c>
      <c r="O2" s="83" t="s">
        <v>468</v>
      </c>
      <c r="P2" s="94" t="s">
        <v>469</v>
      </c>
      <c r="Q2" s="114" t="s">
        <v>470</v>
      </c>
      <c r="R2" s="83" t="s">
        <v>471</v>
      </c>
      <c r="S2" s="94" t="s">
        <v>472</v>
      </c>
      <c r="T2" s="103"/>
      <c r="U2" s="103" t="s">
        <v>395</v>
      </c>
      <c r="W2" s="52" t="s">
        <v>467</v>
      </c>
      <c r="X2" s="83" t="s">
        <v>468</v>
      </c>
      <c r="Y2" s="94" t="s">
        <v>469</v>
      </c>
      <c r="Z2" s="114" t="s">
        <v>470</v>
      </c>
      <c r="AA2" s="83" t="s">
        <v>471</v>
      </c>
      <c r="AB2" s="94" t="s">
        <v>472</v>
      </c>
      <c r="AD2" s="103" t="s">
        <v>396</v>
      </c>
      <c r="AF2" s="52" t="s">
        <v>467</v>
      </c>
      <c r="AG2" s="83" t="s">
        <v>468</v>
      </c>
      <c r="AH2" s="94" t="s">
        <v>469</v>
      </c>
      <c r="AI2" s="114" t="s">
        <v>470</v>
      </c>
      <c r="AJ2" s="83" t="s">
        <v>471</v>
      </c>
      <c r="AK2" s="94" t="s">
        <v>472</v>
      </c>
      <c r="AL2" s="116"/>
      <c r="AM2" s="103" t="s">
        <v>397</v>
      </c>
      <c r="AO2" s="52" t="s">
        <v>467</v>
      </c>
      <c r="AP2" s="83" t="s">
        <v>468</v>
      </c>
      <c r="AQ2" s="94" t="s">
        <v>469</v>
      </c>
      <c r="AR2" s="114" t="s">
        <v>470</v>
      </c>
      <c r="AS2" s="83" t="s">
        <v>471</v>
      </c>
      <c r="AT2" s="94" t="s">
        <v>472</v>
      </c>
    </row>
    <row r="3" spans="1:46">
      <c r="A3" t="s">
        <v>393</v>
      </c>
      <c r="D3" s="84" t="s">
        <v>473</v>
      </c>
      <c r="F3" s="86" t="s">
        <v>474</v>
      </c>
      <c r="G3" s="86" t="s">
        <v>474</v>
      </c>
      <c r="H3" s="86"/>
      <c r="L3" t="s">
        <v>394</v>
      </c>
      <c r="O3" s="84"/>
      <c r="P3" s="93"/>
      <c r="Q3" s="86"/>
      <c r="R3" s="84"/>
      <c r="S3" s="93"/>
      <c r="U3" t="s">
        <v>395</v>
      </c>
      <c r="X3" s="84"/>
      <c r="Y3" s="93"/>
      <c r="Z3" s="86"/>
      <c r="AA3" s="84"/>
      <c r="AB3" s="93"/>
      <c r="AD3" t="s">
        <v>396</v>
      </c>
      <c r="AG3" s="84"/>
      <c r="AH3" s="93"/>
      <c r="AI3" s="86"/>
      <c r="AJ3" s="84"/>
      <c r="AK3" s="93"/>
      <c r="AL3" s="66"/>
      <c r="AM3" t="s">
        <v>397</v>
      </c>
      <c r="AP3" s="84"/>
      <c r="AQ3" s="93"/>
      <c r="AR3" s="86"/>
      <c r="AS3" s="84"/>
      <c r="AT3" s="93"/>
    </row>
    <row r="4" spans="1:46">
      <c r="L4"/>
      <c r="O4" s="84"/>
      <c r="P4" s="93"/>
      <c r="Q4" s="86"/>
      <c r="R4" s="84"/>
      <c r="S4" s="93"/>
      <c r="X4" s="84"/>
      <c r="Y4" s="93"/>
      <c r="Z4" s="86"/>
      <c r="AA4" s="84"/>
      <c r="AB4" s="93"/>
      <c r="AG4" s="84"/>
      <c r="AH4" s="93"/>
      <c r="AI4" s="86"/>
      <c r="AJ4" s="84"/>
      <c r="AK4" s="93"/>
      <c r="AL4" s="66"/>
      <c r="AP4" s="84"/>
      <c r="AQ4" s="93"/>
      <c r="AR4" s="86"/>
      <c r="AS4" s="84"/>
      <c r="AT4" s="93"/>
    </row>
    <row r="5" spans="1:46">
      <c r="B5" s="9"/>
      <c r="C5" s="78"/>
      <c r="D5" s="85"/>
      <c r="E5" s="95"/>
      <c r="F5" s="90"/>
      <c r="G5" s="85"/>
      <c r="H5" s="95"/>
      <c r="L5"/>
      <c r="M5" s="9"/>
      <c r="N5" s="78"/>
      <c r="O5" s="85"/>
      <c r="P5" s="95"/>
      <c r="Q5" s="90"/>
      <c r="R5" s="85"/>
      <c r="S5" s="95"/>
      <c r="V5" s="9"/>
      <c r="W5" s="78"/>
      <c r="X5" s="85"/>
      <c r="Y5" s="95"/>
      <c r="Z5" s="90"/>
      <c r="AA5" s="85"/>
      <c r="AB5" s="95"/>
      <c r="AE5" s="9"/>
      <c r="AF5" s="78"/>
      <c r="AG5" s="85"/>
      <c r="AH5" s="95"/>
      <c r="AI5" s="90"/>
      <c r="AJ5" s="85"/>
      <c r="AK5" s="95"/>
      <c r="AL5" s="66"/>
      <c r="AN5" s="9"/>
      <c r="AO5" s="78"/>
      <c r="AP5" s="85"/>
      <c r="AQ5" s="95"/>
      <c r="AR5" s="90"/>
      <c r="AS5" s="85"/>
      <c r="AT5" s="95"/>
    </row>
    <row r="6" spans="1:46">
      <c r="L6"/>
      <c r="O6" s="84"/>
      <c r="P6" s="93"/>
      <c r="Q6" s="86"/>
      <c r="R6" s="84"/>
      <c r="S6" s="93"/>
      <c r="X6" s="84"/>
      <c r="Y6" s="93"/>
      <c r="Z6" s="86"/>
      <c r="AA6" s="84"/>
      <c r="AB6" s="93"/>
      <c r="AG6" s="84"/>
      <c r="AH6" s="93"/>
      <c r="AI6" s="86"/>
      <c r="AJ6" s="84"/>
      <c r="AK6" s="93"/>
      <c r="AL6" s="66"/>
      <c r="AP6" s="84"/>
      <c r="AQ6" s="93"/>
      <c r="AR6" s="86"/>
      <c r="AS6" s="84"/>
      <c r="AT6" s="93"/>
    </row>
    <row r="7" spans="1:46">
      <c r="L7"/>
      <c r="O7" s="84"/>
      <c r="P7" s="93"/>
      <c r="Q7" s="86"/>
      <c r="R7" s="84"/>
      <c r="S7" s="93"/>
      <c r="X7" s="84"/>
      <c r="Y7" s="93"/>
      <c r="Z7" s="86"/>
      <c r="AA7" s="84"/>
      <c r="AB7" s="93"/>
      <c r="AG7" s="84"/>
      <c r="AH7" s="93"/>
      <c r="AI7" s="86"/>
      <c r="AJ7" s="84"/>
      <c r="AK7" s="93"/>
      <c r="AL7" s="66"/>
      <c r="AP7" s="84"/>
      <c r="AQ7" s="93"/>
      <c r="AR7" s="86"/>
      <c r="AS7" s="84"/>
      <c r="AT7" s="93"/>
    </row>
    <row r="8" spans="1:46">
      <c r="F8" s="89"/>
      <c r="G8" s="87"/>
      <c r="L8"/>
      <c r="O8" s="84"/>
      <c r="P8" s="93"/>
      <c r="Q8" s="89"/>
      <c r="R8" s="87"/>
      <c r="S8" s="93"/>
      <c r="X8" s="84"/>
      <c r="Y8" s="93"/>
      <c r="Z8" s="89"/>
      <c r="AA8" s="87"/>
      <c r="AB8" s="93"/>
      <c r="AG8" s="84"/>
      <c r="AH8" s="93"/>
      <c r="AI8" s="89"/>
      <c r="AJ8" s="87"/>
      <c r="AK8" s="93"/>
      <c r="AL8" s="66"/>
      <c r="AP8" s="84"/>
      <c r="AQ8" s="93"/>
      <c r="AR8" s="89"/>
      <c r="AS8" s="87"/>
      <c r="AT8" s="93"/>
    </row>
    <row r="9" spans="1:46" ht="21">
      <c r="A9" s="19" t="s">
        <v>7</v>
      </c>
      <c r="B9" s="16"/>
      <c r="C9" s="120">
        <f>Purplesharp!$P8</f>
        <v>1</v>
      </c>
      <c r="D9" s="85">
        <f>H9*C9</f>
        <v>1.0355815188528943</v>
      </c>
      <c r="E9" s="85">
        <f>INDEX('UmfrageWerte berechnung'!$A:$Z, MATCH(A$3, 'UmfrageWerte berechnung'!$A:$A, 0), MATCH($K9, 'UmfrageWerte berechnung'!$1:$1, 0))</f>
        <v>1.25</v>
      </c>
      <c r="F9" s="86">
        <f>(E9^2)*C9</f>
        <v>1.5625</v>
      </c>
      <c r="G9" s="84">
        <f>E9*C9</f>
        <v>1.25</v>
      </c>
      <c r="H9" s="95">
        <f t="shared" ref="H9:H14" si="0">E9/(H$120/H$119)</f>
        <v>1.0355815188528943</v>
      </c>
      <c r="K9" s="115" t="s">
        <v>225</v>
      </c>
      <c r="L9" s="19" t="s">
        <v>7</v>
      </c>
      <c r="M9" s="16"/>
      <c r="N9" s="120">
        <f>Purplesharp!$P8</f>
        <v>1</v>
      </c>
      <c r="O9" s="85">
        <f>S9*N9</f>
        <v>1.1126961483594864</v>
      </c>
      <c r="P9" s="85">
        <f>INDEX('UmfrageWerte berechnung'!$A:$Z, MATCH(L$3, 'UmfrageWerte berechnung'!$A:$A, 0), MATCH($K9, 'UmfrageWerte berechnung'!$1:$1, 0))</f>
        <v>1.25</v>
      </c>
      <c r="Q9" s="86">
        <f>(P9^2)*N9</f>
        <v>1.5625</v>
      </c>
      <c r="R9" s="84">
        <f>P9*N9</f>
        <v>1.25</v>
      </c>
      <c r="S9" s="95">
        <f t="shared" ref="S9:S14" si="1">P9/(S$120/S$119)</f>
        <v>1.1126961483594864</v>
      </c>
      <c r="T9" s="19"/>
      <c r="U9" s="19" t="s">
        <v>7</v>
      </c>
      <c r="V9" s="16"/>
      <c r="W9" s="120">
        <f>Purplesharp!$P8</f>
        <v>1</v>
      </c>
      <c r="X9" s="85">
        <f>AB9*W9</f>
        <v>1.0803324099723</v>
      </c>
      <c r="Y9" s="85">
        <f>INDEX('UmfrageWerte berechnung'!$A:$Z, MATCH(U$3, 'UmfrageWerte berechnung'!$A:$A, 0), MATCH($K9, 'UmfrageWerte berechnung'!$1:$1, 0))</f>
        <v>1.25</v>
      </c>
      <c r="Z9" s="86">
        <f>(Y9^2)*W9</f>
        <v>1.5625</v>
      </c>
      <c r="AA9" s="84">
        <f>Y9*W9</f>
        <v>1.25</v>
      </c>
      <c r="AB9" s="95">
        <f t="shared" ref="AB9:AB14" si="2">Y9/(AB$120/AB$119)</f>
        <v>1.0803324099723</v>
      </c>
      <c r="AD9" s="19" t="s">
        <v>7</v>
      </c>
      <c r="AE9" s="16"/>
      <c r="AF9" s="120">
        <f>Purplesharp!$P8</f>
        <v>1</v>
      </c>
      <c r="AG9" s="85">
        <f>AK9*AF9</f>
        <v>1.0065655422232287</v>
      </c>
      <c r="AH9" s="85">
        <f>INDEX('UmfrageWerte berechnung'!$A:$Z, MATCH(AD$3, 'UmfrageWerte berechnung'!$A:$A, 0), MATCH($K9, 'UmfrageWerte berechnung'!$1:$1, 0))</f>
        <v>1.1875</v>
      </c>
      <c r="AI9" s="86">
        <f>(AH9^2)*AF9</f>
        <v>1.41015625</v>
      </c>
      <c r="AJ9" s="84">
        <f>AH9*AF9</f>
        <v>1.1875</v>
      </c>
      <c r="AK9" s="95">
        <f t="shared" ref="AK9:AK14" si="3">AH9/(AK$120/AK$119)</f>
        <v>1.0065655422232287</v>
      </c>
      <c r="AL9" s="66"/>
      <c r="AM9" s="19" t="s">
        <v>7</v>
      </c>
      <c r="AN9" s="16"/>
      <c r="AO9" s="120">
        <f>Purplesharp!$P8</f>
        <v>1</v>
      </c>
      <c r="AP9" s="85">
        <f>AT9*AO9</f>
        <v>0.90326975476839233</v>
      </c>
      <c r="AQ9" s="85">
        <f>INDEX('UmfrageWerte berechnung'!$A:$Z, MATCH(AM$3, 'UmfrageWerte berechnung'!$A:$A, 0), MATCH($K9, 'UmfrageWerte berechnung'!$1:$1, 0))</f>
        <v>1.0625</v>
      </c>
      <c r="AR9" s="86">
        <f>(AQ9^2)*AO9</f>
        <v>1.12890625</v>
      </c>
      <c r="AS9" s="84">
        <f>AQ9*AO9</f>
        <v>1.0625</v>
      </c>
      <c r="AT9" s="95">
        <f t="shared" ref="AT9:AT14" si="4">AQ9/(AT$120/AT$119)</f>
        <v>0.90326975476839233</v>
      </c>
    </row>
    <row r="10" spans="1:46">
      <c r="B10" s="10"/>
      <c r="C10" s="121">
        <f>Purplesharp!$P9</f>
        <v>0</v>
      </c>
      <c r="D10" s="84">
        <f t="shared" ref="D10:D70" si="5">H10*C10</f>
        <v>0</v>
      </c>
      <c r="E10" s="85">
        <f>INDEX('UmfrageWerte berechnung'!$A:$Z, MATCH(A$3, 'UmfrageWerte berechnung'!$A:$A, 0), MATCH($K10, 'UmfrageWerte berechnung'!$1:$1, 0))</f>
        <v>1.25</v>
      </c>
      <c r="F10" s="86">
        <f t="shared" ref="F10:F70" si="6">(E10^2)*C10</f>
        <v>0</v>
      </c>
      <c r="G10" s="84">
        <f t="shared" ref="G10:G70" si="7">E10*C10</f>
        <v>0</v>
      </c>
      <c r="H10" s="84">
        <f t="shared" si="0"/>
        <v>1.0355815188528943</v>
      </c>
      <c r="I10" s="93"/>
      <c r="K10" s="115" t="s">
        <v>225</v>
      </c>
      <c r="L10"/>
      <c r="M10" s="10"/>
      <c r="N10" s="121">
        <f>Purplesharp!$P9</f>
        <v>0</v>
      </c>
      <c r="O10" s="84">
        <f t="shared" ref="O10:O14" si="8">S10*N10</f>
        <v>0</v>
      </c>
      <c r="P10" s="85">
        <f>INDEX('UmfrageWerte berechnung'!$A:$Z, MATCH(L$3, 'UmfrageWerte berechnung'!$A:$A, 0), MATCH($K10, 'UmfrageWerte berechnung'!$1:$1, 0))</f>
        <v>1.25</v>
      </c>
      <c r="Q10" s="86">
        <f t="shared" ref="Q10:Q13" si="9">(P10^2)*N10</f>
        <v>0</v>
      </c>
      <c r="R10" s="84">
        <f t="shared" ref="R10:R11" si="10">P10*N10</f>
        <v>0</v>
      </c>
      <c r="S10" s="84">
        <f t="shared" si="1"/>
        <v>1.1126961483594864</v>
      </c>
      <c r="V10" s="10"/>
      <c r="W10" s="121">
        <f>Purplesharp!$P9</f>
        <v>0</v>
      </c>
      <c r="X10" s="84">
        <f t="shared" ref="X10:X14" si="11">AB10*W10</f>
        <v>0</v>
      </c>
      <c r="Y10" s="85">
        <f>INDEX('UmfrageWerte berechnung'!$A:$Z, MATCH(U$3, 'UmfrageWerte berechnung'!$A:$A, 0), MATCH($K10, 'UmfrageWerte berechnung'!$1:$1, 0))</f>
        <v>1.25</v>
      </c>
      <c r="Z10" s="86">
        <f t="shared" ref="Z10:Z13" si="12">(Y10^2)*W10</f>
        <v>0</v>
      </c>
      <c r="AA10" s="84">
        <f t="shared" ref="AA10:AA11" si="13">Y10*W10</f>
        <v>0</v>
      </c>
      <c r="AB10" s="84">
        <f t="shared" si="2"/>
        <v>1.0803324099723</v>
      </c>
      <c r="AE10" s="10"/>
      <c r="AF10" s="121">
        <f>Purplesharp!$P9</f>
        <v>0</v>
      </c>
      <c r="AG10" s="84">
        <f t="shared" ref="AG10:AG14" si="14">AK10*AF10</f>
        <v>0</v>
      </c>
      <c r="AH10" s="85">
        <f>INDEX('UmfrageWerte berechnung'!$A:$Z, MATCH(AD$3, 'UmfrageWerte berechnung'!$A:$A, 0), MATCH($K10, 'UmfrageWerte berechnung'!$1:$1, 0))</f>
        <v>1.1875</v>
      </c>
      <c r="AI10" s="86">
        <f t="shared" ref="AI10:AI13" si="15">(AH10^2)*AF10</f>
        <v>0</v>
      </c>
      <c r="AJ10" s="84">
        <f t="shared" ref="AJ10:AJ11" si="16">AH10*AF10</f>
        <v>0</v>
      </c>
      <c r="AK10" s="84">
        <f t="shared" si="3"/>
        <v>1.0065655422232287</v>
      </c>
      <c r="AL10" s="66"/>
      <c r="AN10" s="10"/>
      <c r="AO10" s="121">
        <f>Purplesharp!$P9</f>
        <v>0</v>
      </c>
      <c r="AP10" s="84">
        <f t="shared" ref="AP10:AP14" si="17">AT10*AO10</f>
        <v>0</v>
      </c>
      <c r="AQ10" s="85">
        <f>INDEX('UmfrageWerte berechnung'!$A:$Z, MATCH(AM$3, 'UmfrageWerte berechnung'!$A:$A, 0), MATCH($K10, 'UmfrageWerte berechnung'!$1:$1, 0))</f>
        <v>1.0625</v>
      </c>
      <c r="AR10" s="86">
        <f t="shared" ref="AR10:AR13" si="18">(AQ10^2)*AO10</f>
        <v>0</v>
      </c>
      <c r="AS10" s="84">
        <f t="shared" ref="AS10:AS11" si="19">AQ10*AO10</f>
        <v>0</v>
      </c>
      <c r="AT10" s="84">
        <f t="shared" si="4"/>
        <v>0.90326975476839233</v>
      </c>
    </row>
    <row r="11" spans="1:46">
      <c r="B11" s="4"/>
      <c r="C11" s="121">
        <f>Purplesharp!$P10</f>
        <v>3</v>
      </c>
      <c r="D11" s="84">
        <f t="shared" si="5"/>
        <v>2.7339352097716407</v>
      </c>
      <c r="E11" s="85">
        <f>INDEX('UmfrageWerte berechnung'!$A:$Z, MATCH(A$3, 'UmfrageWerte berechnung'!$A:$A, 0), MATCH($K11, 'UmfrageWerte berechnung'!$1:$1, 0))</f>
        <v>1.1000000000000001</v>
      </c>
      <c r="F11" s="86">
        <f t="shared" si="6"/>
        <v>3.6300000000000008</v>
      </c>
      <c r="G11" s="84">
        <f>E11*C11</f>
        <v>3.3000000000000003</v>
      </c>
      <c r="H11" s="84">
        <f t="shared" si="0"/>
        <v>0.91131173659054698</v>
      </c>
      <c r="I11" s="93"/>
      <c r="K11" s="115" t="str">
        <f>"Wie wichtig ist es Ihnen, dass das Tool 'out of the box' funktioniert und keine Drittanbietersoftware erfordert?
How important is it to you that the tool works 'out of the box' and does not require third-party software?"</f>
        <v>Wie wichtig ist es Ihnen, dass das Tool 'out of the box' funktioniert und keine Drittanbietersoftware erfordert?
How important is it to you that the tool works 'out of the box' and does not require third-party software?</v>
      </c>
      <c r="L11"/>
      <c r="M11" s="4"/>
      <c r="N11" s="121">
        <f>Purplesharp!$P10</f>
        <v>3</v>
      </c>
      <c r="O11" s="84">
        <f t="shared" si="8"/>
        <v>3.1711840228245363</v>
      </c>
      <c r="P11" s="85">
        <f>INDEX('UmfrageWerte berechnung'!$A:$Z, MATCH(L$3, 'UmfrageWerte berechnung'!$A:$A, 0), MATCH($K11, 'UmfrageWerte berechnung'!$1:$1, 0))</f>
        <v>1.1875</v>
      </c>
      <c r="Q11" s="86">
        <f t="shared" si="9"/>
        <v>4.23046875</v>
      </c>
      <c r="R11" s="84">
        <f t="shared" si="10"/>
        <v>3.5625</v>
      </c>
      <c r="S11" s="84">
        <f t="shared" si="1"/>
        <v>1.0570613409415122</v>
      </c>
      <c r="V11" s="4"/>
      <c r="W11" s="121">
        <f>Purplesharp!$P10</f>
        <v>3</v>
      </c>
      <c r="X11" s="84">
        <f t="shared" si="11"/>
        <v>2.1606648199445999</v>
      </c>
      <c r="Y11" s="85">
        <f>INDEX('UmfrageWerte berechnung'!$A:$Z, MATCH(U$3, 'UmfrageWerte berechnung'!$A:$A, 0), MATCH($K11, 'UmfrageWerte berechnung'!$1:$1, 0))</f>
        <v>0.83333333333333337</v>
      </c>
      <c r="Z11" s="86">
        <f t="shared" si="12"/>
        <v>2.0833333333333335</v>
      </c>
      <c r="AA11" s="84">
        <f t="shared" si="13"/>
        <v>2.5</v>
      </c>
      <c r="AB11" s="84">
        <f t="shared" si="2"/>
        <v>0.72022160664820001</v>
      </c>
      <c r="AE11" s="4"/>
      <c r="AF11" s="121">
        <f>Purplesharp!$P10</f>
        <v>3</v>
      </c>
      <c r="AG11" s="84">
        <f t="shared" si="14"/>
        <v>3.6554222322843568</v>
      </c>
      <c r="AH11" s="85">
        <f>INDEX('UmfrageWerte berechnung'!$A:$Z, MATCH(AD$3, 'UmfrageWerte berechnung'!$A:$A, 0), MATCH($K11, 'UmfrageWerte berechnung'!$1:$1, 0))</f>
        <v>1.4375</v>
      </c>
      <c r="AI11" s="86">
        <f t="shared" si="15"/>
        <v>6.19921875</v>
      </c>
      <c r="AJ11" s="84">
        <f t="shared" si="16"/>
        <v>4.3125</v>
      </c>
      <c r="AK11" s="84">
        <f t="shared" si="3"/>
        <v>1.2184740774281189</v>
      </c>
      <c r="AL11" s="66"/>
      <c r="AN11" s="4"/>
      <c r="AO11" s="121">
        <f>Purplesharp!$P10</f>
        <v>3</v>
      </c>
      <c r="AP11" s="84">
        <f t="shared" si="17"/>
        <v>3.1880108991825611</v>
      </c>
      <c r="AQ11" s="85">
        <f>INDEX('UmfrageWerte berechnung'!$A:$Z, MATCH(AM$3, 'UmfrageWerte berechnung'!$A:$A, 0), MATCH($K11, 'UmfrageWerte berechnung'!$1:$1, 0))</f>
        <v>1.25</v>
      </c>
      <c r="AR11" s="86">
        <f t="shared" si="18"/>
        <v>4.6875</v>
      </c>
      <c r="AS11" s="84">
        <f t="shared" si="19"/>
        <v>3.75</v>
      </c>
      <c r="AT11" s="84">
        <f t="shared" si="4"/>
        <v>1.0626702997275204</v>
      </c>
    </row>
    <row r="12" spans="1:46">
      <c r="B12" s="4"/>
      <c r="C12" s="121">
        <f>Purplesharp!$P11</f>
        <v>3</v>
      </c>
      <c r="D12" s="84">
        <f t="shared" si="5"/>
        <v>2.7339352097716407</v>
      </c>
      <c r="E12" s="85">
        <f>INDEX('UmfrageWerte berechnung'!$A:$Z, MATCH(A$3, 'UmfrageWerte berechnung'!$A:$A, 0), MATCH($K12, 'UmfrageWerte berechnung'!$1:$1, 0))</f>
        <v>1.1000000000000001</v>
      </c>
      <c r="F12" s="86">
        <f t="shared" si="6"/>
        <v>3.6300000000000008</v>
      </c>
      <c r="G12" s="84">
        <f>E12*C12</f>
        <v>3.3000000000000003</v>
      </c>
      <c r="H12" s="84">
        <f t="shared" si="0"/>
        <v>0.91131173659054698</v>
      </c>
      <c r="I12" s="93"/>
      <c r="K12" s="115" t="str">
        <f>"Wie wichtig ist es Ihnen, dass das Tool 'out of the box' funktioniert und keine Drittanbietersoftware erfordert?
How important is it to you that the tool works 'out of the box' and does not require third-party software?"</f>
        <v>Wie wichtig ist es Ihnen, dass das Tool 'out of the box' funktioniert und keine Drittanbietersoftware erfordert?
How important is it to you that the tool works 'out of the box' and does not require third-party software?</v>
      </c>
      <c r="L12"/>
      <c r="M12" s="4"/>
      <c r="N12" s="121">
        <f>Purplesharp!$P11</f>
        <v>3</v>
      </c>
      <c r="O12" s="84">
        <f t="shared" si="8"/>
        <v>3.1711840228245363</v>
      </c>
      <c r="P12" s="85">
        <f>INDEX('UmfrageWerte berechnung'!$A:$Z, MATCH(L$3, 'UmfrageWerte berechnung'!$A:$A, 0), MATCH($K12, 'UmfrageWerte berechnung'!$1:$1, 0))</f>
        <v>1.1875</v>
      </c>
      <c r="Q12" s="86">
        <f t="shared" si="9"/>
        <v>4.23046875</v>
      </c>
      <c r="R12" s="84">
        <f>P12*N12</f>
        <v>3.5625</v>
      </c>
      <c r="S12" s="84">
        <f t="shared" si="1"/>
        <v>1.0570613409415122</v>
      </c>
      <c r="V12" s="4"/>
      <c r="W12" s="121">
        <f>Purplesharp!$P11</f>
        <v>3</v>
      </c>
      <c r="X12" s="84">
        <f t="shared" si="11"/>
        <v>2.1606648199445999</v>
      </c>
      <c r="Y12" s="85">
        <f>INDEX('UmfrageWerte berechnung'!$A:$Z, MATCH(U$3, 'UmfrageWerte berechnung'!$A:$A, 0), MATCH($K12, 'UmfrageWerte berechnung'!$1:$1, 0))</f>
        <v>0.83333333333333337</v>
      </c>
      <c r="Z12" s="86">
        <f t="shared" si="12"/>
        <v>2.0833333333333335</v>
      </c>
      <c r="AA12" s="84">
        <f>Y12*W12</f>
        <v>2.5</v>
      </c>
      <c r="AB12" s="84">
        <f t="shared" si="2"/>
        <v>0.72022160664820001</v>
      </c>
      <c r="AE12" s="4"/>
      <c r="AF12" s="121">
        <f>Purplesharp!$P11</f>
        <v>3</v>
      </c>
      <c r="AG12" s="84">
        <f t="shared" si="14"/>
        <v>3.6554222322843568</v>
      </c>
      <c r="AH12" s="85">
        <f>INDEX('UmfrageWerte berechnung'!$A:$Z, MATCH(AD$3, 'UmfrageWerte berechnung'!$A:$A, 0), MATCH($K12, 'UmfrageWerte berechnung'!$1:$1, 0))</f>
        <v>1.4375</v>
      </c>
      <c r="AI12" s="86">
        <f t="shared" si="15"/>
        <v>6.19921875</v>
      </c>
      <c r="AJ12" s="84">
        <f>AH12*AF12</f>
        <v>4.3125</v>
      </c>
      <c r="AK12" s="84">
        <f t="shared" si="3"/>
        <v>1.2184740774281189</v>
      </c>
      <c r="AL12" s="66"/>
      <c r="AN12" s="4"/>
      <c r="AO12" s="121">
        <f>Purplesharp!$P11</f>
        <v>3</v>
      </c>
      <c r="AP12" s="84">
        <f t="shared" si="17"/>
        <v>3.1880108991825611</v>
      </c>
      <c r="AQ12" s="85">
        <f>INDEX('UmfrageWerte berechnung'!$A:$Z, MATCH(AM$3, 'UmfrageWerte berechnung'!$A:$A, 0), MATCH($K12, 'UmfrageWerte berechnung'!$1:$1, 0))</f>
        <v>1.25</v>
      </c>
      <c r="AR12" s="86">
        <f t="shared" si="18"/>
        <v>4.6875</v>
      </c>
      <c r="AS12" s="84">
        <f>AQ12*AO12</f>
        <v>3.75</v>
      </c>
      <c r="AT12" s="84">
        <f t="shared" si="4"/>
        <v>1.0626702997275204</v>
      </c>
    </row>
    <row r="13" spans="1:46">
      <c r="B13" s="12"/>
      <c r="C13" s="121">
        <f>Purplesharp!$P12</f>
        <v>3</v>
      </c>
      <c r="D13" s="84">
        <f t="shared" si="5"/>
        <v>2.6096654275092934</v>
      </c>
      <c r="E13" s="85">
        <f>INDEX('UmfrageWerte berechnung'!$A:$Z, MATCH(A$3, 'UmfrageWerte berechnung'!$A:$A, 0), MATCH($K13, 'UmfrageWerte berechnung'!$1:$1, 0))</f>
        <v>1.05</v>
      </c>
      <c r="F13" s="86">
        <f t="shared" si="6"/>
        <v>3.3075000000000001</v>
      </c>
      <c r="G13" s="84">
        <f t="shared" si="7"/>
        <v>3.1500000000000004</v>
      </c>
      <c r="H13" s="84">
        <f t="shared" si="0"/>
        <v>0.86988847583643114</v>
      </c>
      <c r="I13" s="93"/>
      <c r="K13" s="115" t="s">
        <v>387</v>
      </c>
      <c r="L13"/>
      <c r="M13" s="12"/>
      <c r="N13" s="121">
        <f>Purplesharp!$P12</f>
        <v>3</v>
      </c>
      <c r="O13" s="84">
        <f t="shared" si="8"/>
        <v>3.3380884450784594</v>
      </c>
      <c r="P13" s="85">
        <f>INDEX('UmfrageWerte berechnung'!$A:$Z, MATCH(L$3, 'UmfrageWerte berechnung'!$A:$A, 0), MATCH($K13, 'UmfrageWerte berechnung'!$1:$1, 0))</f>
        <v>1.25</v>
      </c>
      <c r="Q13" s="86">
        <f t="shared" si="9"/>
        <v>4.6875</v>
      </c>
      <c r="R13" s="84">
        <f t="shared" ref="R13:R14" si="20">P13*N13</f>
        <v>3.75</v>
      </c>
      <c r="S13" s="84">
        <f t="shared" si="1"/>
        <v>1.1126961483594864</v>
      </c>
      <c r="V13" s="12"/>
      <c r="W13" s="121">
        <f>Purplesharp!$P12</f>
        <v>3</v>
      </c>
      <c r="X13" s="84">
        <f t="shared" si="11"/>
        <v>2.1606648199445999</v>
      </c>
      <c r="Y13" s="85">
        <f>INDEX('UmfrageWerte berechnung'!$A:$Z, MATCH(U$3, 'UmfrageWerte berechnung'!$A:$A, 0), MATCH($K13, 'UmfrageWerte berechnung'!$1:$1, 0))</f>
        <v>0.83333333333333337</v>
      </c>
      <c r="Z13" s="86">
        <f t="shared" si="12"/>
        <v>2.0833333333333335</v>
      </c>
      <c r="AA13" s="84">
        <f t="shared" ref="AA13:AA14" si="21">Y13*W13</f>
        <v>2.5</v>
      </c>
      <c r="AB13" s="84">
        <f t="shared" si="2"/>
        <v>0.72022160664820001</v>
      </c>
      <c r="AE13" s="12"/>
      <c r="AF13" s="121">
        <f>Purplesharp!$P12</f>
        <v>3</v>
      </c>
      <c r="AG13" s="84">
        <f t="shared" si="14"/>
        <v>3.3375594294770217</v>
      </c>
      <c r="AH13" s="85">
        <f>INDEX('UmfrageWerte berechnung'!$A:$Z, MATCH(AD$3, 'UmfrageWerte berechnung'!$A:$A, 0), MATCH($K13, 'UmfrageWerte berechnung'!$1:$1, 0))</f>
        <v>1.3125</v>
      </c>
      <c r="AI13" s="86">
        <f t="shared" si="15"/>
        <v>5.16796875</v>
      </c>
      <c r="AJ13" s="84">
        <f t="shared" ref="AJ13:AJ14" si="22">AH13*AF13</f>
        <v>3.9375</v>
      </c>
      <c r="AK13" s="84">
        <f t="shared" si="3"/>
        <v>1.1125198098256739</v>
      </c>
      <c r="AL13" s="66"/>
      <c r="AN13" s="12"/>
      <c r="AO13" s="121">
        <f>Purplesharp!$P12</f>
        <v>3</v>
      </c>
      <c r="AP13" s="84">
        <f t="shared" si="17"/>
        <v>3.0286103542234328</v>
      </c>
      <c r="AQ13" s="85">
        <f>INDEX('UmfrageWerte berechnung'!$A:$Z, MATCH(AM$3, 'UmfrageWerte berechnung'!$A:$A, 0), MATCH($K13, 'UmfrageWerte berechnung'!$1:$1, 0))</f>
        <v>1.1875</v>
      </c>
      <c r="AR13" s="86">
        <f t="shared" si="18"/>
        <v>4.23046875</v>
      </c>
      <c r="AS13" s="84">
        <f t="shared" ref="AS13:AS14" si="23">AQ13*AO13</f>
        <v>3.5625</v>
      </c>
      <c r="AT13" s="84">
        <f t="shared" si="4"/>
        <v>1.0095367847411443</v>
      </c>
    </row>
    <row r="14" spans="1:46">
      <c r="B14" s="11"/>
      <c r="C14" s="121">
        <f>Purplesharp!$P13</f>
        <v>3</v>
      </c>
      <c r="D14" s="84">
        <f t="shared" si="5"/>
        <v>2.6096654275092934</v>
      </c>
      <c r="E14" s="85">
        <f>INDEX('UmfrageWerte berechnung'!$A:$Z, MATCH(A$3, 'UmfrageWerte berechnung'!$A:$A, 0), MATCH($K14, 'UmfrageWerte berechnung'!$1:$1, 0))</f>
        <v>1.05</v>
      </c>
      <c r="F14" s="86">
        <f>(E14^2)*C14</f>
        <v>3.3075000000000001</v>
      </c>
      <c r="G14" s="84">
        <f t="shared" si="7"/>
        <v>3.1500000000000004</v>
      </c>
      <c r="H14" s="84">
        <f t="shared" si="0"/>
        <v>0.86988847583643114</v>
      </c>
      <c r="I14" s="93"/>
      <c r="K14" s="115" t="s">
        <v>387</v>
      </c>
      <c r="L14"/>
      <c r="M14" s="11"/>
      <c r="N14" s="121">
        <f>Purplesharp!$P13</f>
        <v>3</v>
      </c>
      <c r="O14" s="84">
        <f t="shared" si="8"/>
        <v>3.3380884450784594</v>
      </c>
      <c r="P14" s="85">
        <f>INDEX('UmfrageWerte berechnung'!$A:$Z, MATCH(L$3, 'UmfrageWerte berechnung'!$A:$A, 0), MATCH($K14, 'UmfrageWerte berechnung'!$1:$1, 0))</f>
        <v>1.25</v>
      </c>
      <c r="Q14" s="86">
        <f>(P14^2)*N14</f>
        <v>4.6875</v>
      </c>
      <c r="R14" s="84">
        <f t="shared" si="20"/>
        <v>3.75</v>
      </c>
      <c r="S14" s="84">
        <f t="shared" si="1"/>
        <v>1.1126961483594864</v>
      </c>
      <c r="V14" s="11"/>
      <c r="W14" s="121">
        <f>Purplesharp!$P13</f>
        <v>3</v>
      </c>
      <c r="X14" s="84">
        <f t="shared" si="11"/>
        <v>2.1606648199445999</v>
      </c>
      <c r="Y14" s="85">
        <f>INDEX('UmfrageWerte berechnung'!$A:$Z, MATCH(U$3, 'UmfrageWerte berechnung'!$A:$A, 0), MATCH($K14, 'UmfrageWerte berechnung'!$1:$1, 0))</f>
        <v>0.83333333333333337</v>
      </c>
      <c r="Z14" s="86">
        <f>(Y14^2)*W14</f>
        <v>2.0833333333333335</v>
      </c>
      <c r="AA14" s="84">
        <f t="shared" si="21"/>
        <v>2.5</v>
      </c>
      <c r="AB14" s="84">
        <f t="shared" si="2"/>
        <v>0.72022160664820001</v>
      </c>
      <c r="AC14" s="17"/>
      <c r="AE14" s="11"/>
      <c r="AF14" s="121">
        <f>Purplesharp!$P13</f>
        <v>3</v>
      </c>
      <c r="AG14" s="84">
        <f t="shared" si="14"/>
        <v>3.3375594294770217</v>
      </c>
      <c r="AH14" s="85">
        <f>INDEX('UmfrageWerte berechnung'!$A:$Z, MATCH(AD$3, 'UmfrageWerte berechnung'!$A:$A, 0), MATCH($K14, 'UmfrageWerte berechnung'!$1:$1, 0))</f>
        <v>1.3125</v>
      </c>
      <c r="AI14" s="86">
        <f>(AH14^2)*AF14</f>
        <v>5.16796875</v>
      </c>
      <c r="AJ14" s="84">
        <f t="shared" si="22"/>
        <v>3.9375</v>
      </c>
      <c r="AK14" s="84">
        <f t="shared" si="3"/>
        <v>1.1125198098256739</v>
      </c>
      <c r="AL14" s="66"/>
      <c r="AN14" s="11"/>
      <c r="AO14" s="121">
        <f>Purplesharp!$P13</f>
        <v>3</v>
      </c>
      <c r="AP14" s="84">
        <f t="shared" si="17"/>
        <v>3.0286103542234328</v>
      </c>
      <c r="AQ14" s="85">
        <f>INDEX('UmfrageWerte berechnung'!$A:$Z, MATCH(AM$3, 'UmfrageWerte berechnung'!$A:$A, 0), MATCH($K14, 'UmfrageWerte berechnung'!$1:$1, 0))</f>
        <v>1.1875</v>
      </c>
      <c r="AR14" s="86">
        <f>(AQ14^2)*AO14</f>
        <v>4.23046875</v>
      </c>
      <c r="AS14" s="84">
        <f t="shared" si="23"/>
        <v>3.5625</v>
      </c>
      <c r="AT14" s="84">
        <f t="shared" si="4"/>
        <v>1.0095367847411443</v>
      </c>
    </row>
    <row r="15" spans="1:46">
      <c r="B15" t="s">
        <v>475</v>
      </c>
      <c r="C15" s="78">
        <f t="shared" ref="C15:H15" si="24">SUM(C9:C14)</f>
        <v>13</v>
      </c>
      <c r="D15" s="78">
        <f t="shared" si="24"/>
        <v>11.722782793414764</v>
      </c>
      <c r="E15" s="95">
        <f t="shared" si="24"/>
        <v>6.8</v>
      </c>
      <c r="F15" s="90">
        <f t="shared" si="24"/>
        <v>15.437500000000004</v>
      </c>
      <c r="G15" s="85">
        <f>SUM(G9:G14)</f>
        <v>14.150000000000002</v>
      </c>
      <c r="H15" s="85">
        <f t="shared" si="24"/>
        <v>5.6335634625597448</v>
      </c>
      <c r="I15" s="93"/>
      <c r="L15"/>
      <c r="M15" t="s">
        <v>475</v>
      </c>
      <c r="N15" s="78">
        <f t="shared" ref="N15:S15" si="25">SUM(N9:N14)</f>
        <v>13</v>
      </c>
      <c r="O15" s="78">
        <f t="shared" si="25"/>
        <v>14.131241084165477</v>
      </c>
      <c r="P15" s="95">
        <f t="shared" si="25"/>
        <v>7.375</v>
      </c>
      <c r="Q15" s="90">
        <f t="shared" si="25"/>
        <v>19.3984375</v>
      </c>
      <c r="R15" s="85">
        <f t="shared" si="25"/>
        <v>15.875</v>
      </c>
      <c r="S15" s="85">
        <f t="shared" si="25"/>
        <v>6.5649072753209694</v>
      </c>
      <c r="V15" t="s">
        <v>475</v>
      </c>
      <c r="W15" s="78">
        <f t="shared" ref="W15:AB15" si="26">SUM(W9:W14)</f>
        <v>13</v>
      </c>
      <c r="X15" s="78">
        <f t="shared" si="26"/>
        <v>9.7229916897506996</v>
      </c>
      <c r="Y15" s="95">
        <f t="shared" si="26"/>
        <v>5.833333333333333</v>
      </c>
      <c r="Z15" s="90">
        <f t="shared" si="26"/>
        <v>9.8958333333333339</v>
      </c>
      <c r="AA15" s="85">
        <f t="shared" si="26"/>
        <v>11.25</v>
      </c>
      <c r="AB15" s="85">
        <f t="shared" si="26"/>
        <v>5.0415512465373995</v>
      </c>
      <c r="AE15" t="s">
        <v>475</v>
      </c>
      <c r="AF15" s="78">
        <f t="shared" ref="AF15:AK15" si="27">SUM(AF9:AF14)</f>
        <v>13</v>
      </c>
      <c r="AG15" s="78">
        <f t="shared" si="27"/>
        <v>14.992528865745985</v>
      </c>
      <c r="AH15" s="95">
        <f t="shared" si="27"/>
        <v>7.875</v>
      </c>
      <c r="AI15" s="90">
        <f t="shared" si="27"/>
        <v>24.14453125</v>
      </c>
      <c r="AJ15" s="85">
        <f t="shared" si="27"/>
        <v>17.6875</v>
      </c>
      <c r="AK15" s="85">
        <f t="shared" si="27"/>
        <v>6.6751188589540424</v>
      </c>
      <c r="AL15" s="66"/>
      <c r="AN15" t="s">
        <v>475</v>
      </c>
      <c r="AO15" s="78">
        <f t="shared" ref="AO15:AT15" si="28">SUM(AO9:AO14)</f>
        <v>13</v>
      </c>
      <c r="AP15" s="78">
        <f t="shared" si="28"/>
        <v>13.336512261580381</v>
      </c>
      <c r="AQ15" s="95">
        <f t="shared" si="28"/>
        <v>7</v>
      </c>
      <c r="AR15" s="90">
        <f t="shared" si="28"/>
        <v>18.96484375</v>
      </c>
      <c r="AS15" s="85">
        <f t="shared" si="28"/>
        <v>15.6875</v>
      </c>
      <c r="AT15" s="85">
        <f t="shared" si="28"/>
        <v>5.9509536784741144</v>
      </c>
    </row>
    <row r="16" spans="1:46">
      <c r="B16" t="s">
        <v>476</v>
      </c>
      <c r="C16" s="87">
        <v>18</v>
      </c>
      <c r="D16" s="87">
        <f>SUM(D9:D14)</f>
        <v>11.722782793414764</v>
      </c>
      <c r="E16" s="96">
        <f>COUNT(E9:E14)*5</f>
        <v>30</v>
      </c>
      <c r="F16" s="89">
        <f>C16*5^2</f>
        <v>450</v>
      </c>
      <c r="G16" s="87">
        <f>C16*1.5</f>
        <v>27</v>
      </c>
      <c r="H16" s="87"/>
      <c r="I16" s="93"/>
      <c r="L16"/>
      <c r="M16" t="s">
        <v>476</v>
      </c>
      <c r="N16" s="87">
        <v>18</v>
      </c>
      <c r="O16" s="87">
        <f>SUM(O9:O14)</f>
        <v>14.131241084165477</v>
      </c>
      <c r="P16" s="96">
        <f>COUNT(P9:P14)*5</f>
        <v>30</v>
      </c>
      <c r="Q16" s="89">
        <f>N16*5^2</f>
        <v>450</v>
      </c>
      <c r="R16" s="87">
        <f>N16*1.5</f>
        <v>27</v>
      </c>
      <c r="S16" s="87"/>
      <c r="V16" t="s">
        <v>476</v>
      </c>
      <c r="W16" s="87">
        <v>18</v>
      </c>
      <c r="X16" s="87">
        <f>SUM(X9:X14)</f>
        <v>9.7229916897506996</v>
      </c>
      <c r="Y16" s="96">
        <f>COUNT(Y9:Y14)*5</f>
        <v>30</v>
      </c>
      <c r="Z16" s="89">
        <f>W16*5^2</f>
        <v>450</v>
      </c>
      <c r="AA16" s="87">
        <f>W16*1.5</f>
        <v>27</v>
      </c>
      <c r="AB16" s="87"/>
      <c r="AE16" t="s">
        <v>476</v>
      </c>
      <c r="AF16" s="87">
        <v>18</v>
      </c>
      <c r="AG16" s="87">
        <f>SUM(AG9:AG14)</f>
        <v>14.992528865745985</v>
      </c>
      <c r="AH16" s="96">
        <f>COUNT(AH9:AH14)*5</f>
        <v>30</v>
      </c>
      <c r="AI16" s="89">
        <f>AF16*5^2</f>
        <v>450</v>
      </c>
      <c r="AJ16" s="87">
        <f>AF16*1.5</f>
        <v>27</v>
      </c>
      <c r="AK16" s="87"/>
      <c r="AL16" s="93"/>
      <c r="AN16" t="s">
        <v>476</v>
      </c>
      <c r="AO16" s="87">
        <v>18</v>
      </c>
      <c r="AP16" s="87">
        <f>SUM(AP9:AP14)</f>
        <v>13.336512261580381</v>
      </c>
      <c r="AQ16" s="96">
        <f>COUNT(AQ9:AQ14)*5</f>
        <v>30</v>
      </c>
      <c r="AR16" s="89">
        <f>AO16*5^2</f>
        <v>450</v>
      </c>
      <c r="AS16" s="87">
        <f>AO16*1.5</f>
        <v>27</v>
      </c>
      <c r="AT16" s="87"/>
    </row>
    <row r="17" spans="1:46">
      <c r="C17" s="57"/>
      <c r="D17" s="86"/>
      <c r="H17" s="84"/>
      <c r="I17" s="93"/>
      <c r="L17"/>
      <c r="N17" s="57"/>
      <c r="O17" s="86"/>
      <c r="P17" s="93"/>
      <c r="Q17" s="86"/>
      <c r="R17" s="84"/>
      <c r="S17" s="84"/>
      <c r="W17" s="57"/>
      <c r="X17" s="86"/>
      <c r="Y17" s="93"/>
      <c r="Z17" s="86"/>
      <c r="AA17" s="84"/>
      <c r="AB17" s="84"/>
      <c r="AF17" s="57"/>
      <c r="AG17" s="86"/>
      <c r="AH17" s="93"/>
      <c r="AI17" s="86"/>
      <c r="AJ17" s="84"/>
      <c r="AK17" s="84"/>
      <c r="AL17" s="57"/>
      <c r="AO17" s="57"/>
      <c r="AP17" s="86"/>
      <c r="AQ17" s="93"/>
      <c r="AR17" s="86"/>
      <c r="AS17" s="84"/>
      <c r="AT17" s="84"/>
    </row>
    <row r="18" spans="1:46">
      <c r="C18" s="57"/>
      <c r="D18" s="86"/>
      <c r="H18" s="84"/>
      <c r="I18" s="93"/>
      <c r="L18"/>
      <c r="N18" s="57"/>
      <c r="O18" s="86"/>
      <c r="P18" s="93"/>
      <c r="Q18" s="86"/>
      <c r="R18" s="84"/>
      <c r="S18" s="84"/>
      <c r="W18" s="57"/>
      <c r="X18" s="86"/>
      <c r="Y18" s="93"/>
      <c r="Z18" s="86"/>
      <c r="AA18" s="84"/>
      <c r="AB18" s="84"/>
      <c r="AF18" s="57"/>
      <c r="AG18" s="86"/>
      <c r="AH18" s="93"/>
      <c r="AI18" s="86"/>
      <c r="AJ18" s="84"/>
      <c r="AK18" s="84"/>
      <c r="AL18" s="57"/>
      <c r="AO18" s="57"/>
      <c r="AP18" s="86"/>
      <c r="AQ18" s="93"/>
      <c r="AR18" s="86"/>
      <c r="AS18" s="84"/>
      <c r="AT18" s="84"/>
    </row>
    <row r="19" spans="1:46">
      <c r="C19" s="57"/>
      <c r="D19" s="86"/>
      <c r="H19" s="84"/>
      <c r="I19" s="93"/>
      <c r="L19"/>
      <c r="N19" s="57"/>
      <c r="O19" s="86"/>
      <c r="P19" s="93"/>
      <c r="Q19" s="86"/>
      <c r="R19" s="84"/>
      <c r="S19" s="84"/>
      <c r="W19" s="57"/>
      <c r="X19" s="86"/>
      <c r="Y19" s="93"/>
      <c r="Z19" s="86"/>
      <c r="AA19" s="84"/>
      <c r="AB19" s="84"/>
      <c r="AF19" s="57"/>
      <c r="AG19" s="86"/>
      <c r="AH19" s="93"/>
      <c r="AI19" s="86"/>
      <c r="AJ19" s="84"/>
      <c r="AK19" s="84"/>
      <c r="AL19" s="57"/>
      <c r="AO19" s="57"/>
      <c r="AP19" s="86"/>
      <c r="AQ19" s="93"/>
      <c r="AR19" s="86"/>
      <c r="AS19" s="84"/>
      <c r="AT19" s="84"/>
    </row>
    <row r="20" spans="1:46" ht="21">
      <c r="A20" s="19" t="s">
        <v>20</v>
      </c>
      <c r="B20" s="16"/>
      <c r="C20" s="120">
        <f>Purplesharp!$P16</f>
        <v>2</v>
      </c>
      <c r="D20" s="95">
        <f t="shared" si="5"/>
        <v>1.9883165161975567</v>
      </c>
      <c r="E20" s="90">
        <f>INDEX('UmfrageWerte berechnung'!$A:$Z, MATCH(A$3, 'UmfrageWerte berechnung'!$A:$A, 0), MATCH($K20, 'UmfrageWerte berechnung'!$1:$1, 0))</f>
        <v>1.2</v>
      </c>
      <c r="F20" s="85">
        <f t="shared" si="6"/>
        <v>2.88</v>
      </c>
      <c r="G20" s="85">
        <f t="shared" si="7"/>
        <v>2.4</v>
      </c>
      <c r="H20" s="85">
        <f t="shared" ref="H20:H26" si="29">E20/(H$120/H$119)</f>
        <v>0.99415825809877834</v>
      </c>
      <c r="I20" s="93"/>
      <c r="K20" s="93" t="s">
        <v>228</v>
      </c>
      <c r="L20" s="19" t="s">
        <v>20</v>
      </c>
      <c r="M20" s="16"/>
      <c r="N20" s="120">
        <f>Purplesharp!$P16</f>
        <v>2</v>
      </c>
      <c r="O20" s="95">
        <f t="shared" ref="O20:O26" si="30">S20*N20</f>
        <v>2.3366619115549216</v>
      </c>
      <c r="P20" s="90">
        <f>INDEX('UmfrageWerte berechnung'!$A:$Z, MATCH(L$3, 'UmfrageWerte berechnung'!$A:$A, 0), MATCH($K20, 'UmfrageWerte berechnung'!$1:$1, 0))</f>
        <v>1.3125</v>
      </c>
      <c r="Q20" s="85">
        <f t="shared" ref="Q20:Q26" si="31">(P20^2)*N20</f>
        <v>3.4453125</v>
      </c>
      <c r="R20" s="85">
        <f t="shared" ref="R20:R26" si="32">P20*N20</f>
        <v>2.625</v>
      </c>
      <c r="S20" s="85">
        <f t="shared" ref="S20:S26" si="33">P20/(S$120/S$119)</f>
        <v>1.1683309557774608</v>
      </c>
      <c r="T20" s="19"/>
      <c r="U20" s="19" t="s">
        <v>20</v>
      </c>
      <c r="V20" s="16"/>
      <c r="W20" s="120">
        <f>Purplesharp!$P16</f>
        <v>2</v>
      </c>
      <c r="X20" s="95">
        <f t="shared" ref="X20:X26" si="34">AB20*W20</f>
        <v>2.3047091412742398</v>
      </c>
      <c r="Y20" s="90">
        <f>INDEX('UmfrageWerte berechnung'!$A:$Z, MATCH(U$3, 'UmfrageWerte berechnung'!$A:$A, 0), MATCH($K20, 'UmfrageWerte berechnung'!$1:$1, 0))</f>
        <v>1.3333333333333333</v>
      </c>
      <c r="Z20" s="85">
        <f t="shared" ref="Z20:Z26" si="35">(Y20^2)*W20</f>
        <v>3.5555555555555554</v>
      </c>
      <c r="AA20" s="85">
        <f t="shared" ref="AA20:AA26" si="36">Y20*W20</f>
        <v>2.6666666666666665</v>
      </c>
      <c r="AB20" s="85">
        <f t="shared" ref="AB20:AB26" si="37">Y20/(AB$120/AB$119)</f>
        <v>1.1523545706371199</v>
      </c>
      <c r="AD20" s="19" t="s">
        <v>20</v>
      </c>
      <c r="AE20" s="16"/>
      <c r="AF20" s="120">
        <f>Purplesharp!$P16</f>
        <v>2</v>
      </c>
      <c r="AG20" s="95">
        <f t="shared" ref="AG20:AG26" si="38">AK20*AF20</f>
        <v>2.0131310844464574</v>
      </c>
      <c r="AH20" s="90">
        <f>INDEX('UmfrageWerte berechnung'!$A:$Z, MATCH(AD$3, 'UmfrageWerte berechnung'!$A:$A, 0), MATCH($K20, 'UmfrageWerte berechnung'!$1:$1, 0))</f>
        <v>1.1875</v>
      </c>
      <c r="AI20" s="85">
        <f t="shared" ref="AI20:AI26" si="39">(AH20^2)*AF20</f>
        <v>2.8203125</v>
      </c>
      <c r="AJ20" s="85">
        <f t="shared" ref="AJ20:AJ26" si="40">AH20*AF20</f>
        <v>2.375</v>
      </c>
      <c r="AK20" s="85">
        <f t="shared" ref="AK20:AK26" si="41">AH20/(AK$120/AK$119)</f>
        <v>1.0065655422232287</v>
      </c>
      <c r="AL20" s="66"/>
      <c r="AM20" s="19" t="s">
        <v>20</v>
      </c>
      <c r="AN20" s="16"/>
      <c r="AO20" s="120">
        <f>Purplesharp!$P16</f>
        <v>2</v>
      </c>
      <c r="AP20" s="95">
        <f t="shared" ref="AP20:AP26" si="42">AT20*AO20</f>
        <v>2.0190735694822886</v>
      </c>
      <c r="AQ20" s="90">
        <f>INDEX('UmfrageWerte berechnung'!$A:$Z, MATCH(AM$3, 'UmfrageWerte berechnung'!$A:$A, 0), MATCH($K20, 'UmfrageWerte berechnung'!$1:$1, 0))</f>
        <v>1.1875</v>
      </c>
      <c r="AR20" s="85">
        <f t="shared" ref="AR20:AR26" si="43">(AQ20^2)*AO20</f>
        <v>2.8203125</v>
      </c>
      <c r="AS20" s="85">
        <f t="shared" ref="AS20:AS26" si="44">AQ20*AO20</f>
        <v>2.375</v>
      </c>
      <c r="AT20" s="85">
        <f t="shared" ref="AT20:AT26" si="45">AQ20/(AT$120/AT$119)</f>
        <v>1.0095367847411443</v>
      </c>
    </row>
    <row r="21" spans="1:46">
      <c r="B21" s="10"/>
      <c r="C21" s="121">
        <f>Purplesharp!$P17</f>
        <v>1</v>
      </c>
      <c r="D21" s="93">
        <f t="shared" si="5"/>
        <v>0.99415825809877834</v>
      </c>
      <c r="E21" s="86">
        <f>INDEX('UmfrageWerte berechnung'!$A:$Z, MATCH(A$3, 'UmfrageWerte berechnung'!$A:$A, 0), MATCH($K21, 'UmfrageWerte berechnung'!$1:$1, 0))</f>
        <v>1.2</v>
      </c>
      <c r="F21" s="84">
        <f t="shared" si="6"/>
        <v>1.44</v>
      </c>
      <c r="G21" s="84">
        <f t="shared" si="7"/>
        <v>1.2</v>
      </c>
      <c r="H21" s="84">
        <f t="shared" si="29"/>
        <v>0.99415825809877834</v>
      </c>
      <c r="I21" s="93"/>
      <c r="K21" s="93" t="s">
        <v>228</v>
      </c>
      <c r="L21"/>
      <c r="M21" s="10"/>
      <c r="N21" s="121">
        <f>Purplesharp!$P17</f>
        <v>1</v>
      </c>
      <c r="O21" s="93">
        <f t="shared" si="30"/>
        <v>1.1683309557774608</v>
      </c>
      <c r="P21" s="86">
        <f>INDEX('UmfrageWerte berechnung'!$A:$Z, MATCH(L$3, 'UmfrageWerte berechnung'!$A:$A, 0), MATCH($K21, 'UmfrageWerte berechnung'!$1:$1, 0))</f>
        <v>1.3125</v>
      </c>
      <c r="Q21" s="84">
        <f t="shared" si="31"/>
        <v>1.72265625</v>
      </c>
      <c r="R21" s="84">
        <f t="shared" si="32"/>
        <v>1.3125</v>
      </c>
      <c r="S21" s="84">
        <f t="shared" si="33"/>
        <v>1.1683309557774608</v>
      </c>
      <c r="V21" s="10"/>
      <c r="W21" s="121">
        <f>Purplesharp!$P17</f>
        <v>1</v>
      </c>
      <c r="X21" s="93">
        <f t="shared" si="34"/>
        <v>1.1523545706371199</v>
      </c>
      <c r="Y21" s="86">
        <f>INDEX('UmfrageWerte berechnung'!$A:$Z, MATCH(U$3, 'UmfrageWerte berechnung'!$A:$A, 0), MATCH($K21, 'UmfrageWerte berechnung'!$1:$1, 0))</f>
        <v>1.3333333333333333</v>
      </c>
      <c r="Z21" s="84">
        <f t="shared" si="35"/>
        <v>1.7777777777777777</v>
      </c>
      <c r="AA21" s="84">
        <f t="shared" si="36"/>
        <v>1.3333333333333333</v>
      </c>
      <c r="AB21" s="84">
        <f t="shared" si="37"/>
        <v>1.1523545706371199</v>
      </c>
      <c r="AE21" s="10"/>
      <c r="AF21" s="121">
        <f>Purplesharp!$P17</f>
        <v>1</v>
      </c>
      <c r="AG21" s="93">
        <f t="shared" si="38"/>
        <v>1.0065655422232287</v>
      </c>
      <c r="AH21" s="86">
        <f>INDEX('UmfrageWerte berechnung'!$A:$Z, MATCH(AD$3, 'UmfrageWerte berechnung'!$A:$A, 0), MATCH($K21, 'UmfrageWerte berechnung'!$1:$1, 0))</f>
        <v>1.1875</v>
      </c>
      <c r="AI21" s="84">
        <f t="shared" si="39"/>
        <v>1.41015625</v>
      </c>
      <c r="AJ21" s="84">
        <f t="shared" si="40"/>
        <v>1.1875</v>
      </c>
      <c r="AK21" s="84">
        <f t="shared" si="41"/>
        <v>1.0065655422232287</v>
      </c>
      <c r="AL21" s="66"/>
      <c r="AN21" s="10"/>
      <c r="AO21" s="121">
        <f>Purplesharp!$P17</f>
        <v>1</v>
      </c>
      <c r="AP21" s="93">
        <f t="shared" si="42"/>
        <v>1.0095367847411443</v>
      </c>
      <c r="AQ21" s="86">
        <f>INDEX('UmfrageWerte berechnung'!$A:$Z, MATCH(AM$3, 'UmfrageWerte berechnung'!$A:$A, 0), MATCH($K21, 'UmfrageWerte berechnung'!$1:$1, 0))</f>
        <v>1.1875</v>
      </c>
      <c r="AR21" s="84">
        <f t="shared" si="43"/>
        <v>1.41015625</v>
      </c>
      <c r="AS21" s="84">
        <f t="shared" si="44"/>
        <v>1.1875</v>
      </c>
      <c r="AT21" s="84">
        <f t="shared" si="45"/>
        <v>1.0095367847411443</v>
      </c>
    </row>
    <row r="22" spans="1:46">
      <c r="B22" s="10"/>
      <c r="C22" s="121">
        <f>Purplesharp!$P18</f>
        <v>2</v>
      </c>
      <c r="D22" s="93">
        <f t="shared" si="5"/>
        <v>1.9883165161975567</v>
      </c>
      <c r="E22" s="86">
        <f>INDEX('UmfrageWerte berechnung'!$A:$Z, MATCH(A$3, 'UmfrageWerte berechnung'!$A:$A, 0), MATCH($K22, 'UmfrageWerte berechnung'!$1:$1, 0))</f>
        <v>1.2</v>
      </c>
      <c r="F22" s="84">
        <f t="shared" si="6"/>
        <v>2.88</v>
      </c>
      <c r="G22" s="84">
        <f t="shared" si="7"/>
        <v>2.4</v>
      </c>
      <c r="H22" s="84">
        <f t="shared" si="29"/>
        <v>0.99415825809877834</v>
      </c>
      <c r="I22" s="93"/>
      <c r="K22" s="93" t="s">
        <v>228</v>
      </c>
      <c r="L22"/>
      <c r="M22" s="10"/>
      <c r="N22" s="121">
        <f>Purplesharp!$P18</f>
        <v>2</v>
      </c>
      <c r="O22" s="93">
        <f t="shared" si="30"/>
        <v>2.3366619115549216</v>
      </c>
      <c r="P22" s="86">
        <f>INDEX('UmfrageWerte berechnung'!$A:$Z, MATCH(L$3, 'UmfrageWerte berechnung'!$A:$A, 0), MATCH($K22, 'UmfrageWerte berechnung'!$1:$1, 0))</f>
        <v>1.3125</v>
      </c>
      <c r="Q22" s="84">
        <f t="shared" si="31"/>
        <v>3.4453125</v>
      </c>
      <c r="R22" s="84">
        <f t="shared" si="32"/>
        <v>2.625</v>
      </c>
      <c r="S22" s="84">
        <f t="shared" si="33"/>
        <v>1.1683309557774608</v>
      </c>
      <c r="V22" s="10"/>
      <c r="W22" s="121">
        <f>Purplesharp!$P18</f>
        <v>2</v>
      </c>
      <c r="X22" s="93">
        <f t="shared" si="34"/>
        <v>2.3047091412742398</v>
      </c>
      <c r="Y22" s="86">
        <f>INDEX('UmfrageWerte berechnung'!$A:$Z, MATCH(U$3, 'UmfrageWerte berechnung'!$A:$A, 0), MATCH($K22, 'UmfrageWerte berechnung'!$1:$1, 0))</f>
        <v>1.3333333333333333</v>
      </c>
      <c r="Z22" s="84">
        <f t="shared" si="35"/>
        <v>3.5555555555555554</v>
      </c>
      <c r="AA22" s="84">
        <f t="shared" si="36"/>
        <v>2.6666666666666665</v>
      </c>
      <c r="AB22" s="84">
        <f t="shared" si="37"/>
        <v>1.1523545706371199</v>
      </c>
      <c r="AE22" s="10"/>
      <c r="AF22" s="121">
        <f>Purplesharp!$P18</f>
        <v>2</v>
      </c>
      <c r="AG22" s="93">
        <f t="shared" si="38"/>
        <v>2.0131310844464574</v>
      </c>
      <c r="AH22" s="86">
        <f>INDEX('UmfrageWerte berechnung'!$A:$Z, MATCH(AD$3, 'UmfrageWerte berechnung'!$A:$A, 0), MATCH($K22, 'UmfrageWerte berechnung'!$1:$1, 0))</f>
        <v>1.1875</v>
      </c>
      <c r="AI22" s="84">
        <f t="shared" si="39"/>
        <v>2.8203125</v>
      </c>
      <c r="AJ22" s="84">
        <f t="shared" si="40"/>
        <v>2.375</v>
      </c>
      <c r="AK22" s="84">
        <f t="shared" si="41"/>
        <v>1.0065655422232287</v>
      </c>
      <c r="AL22" s="66"/>
      <c r="AN22" s="10"/>
      <c r="AO22" s="121">
        <f>Purplesharp!$P18</f>
        <v>2</v>
      </c>
      <c r="AP22" s="93">
        <f t="shared" si="42"/>
        <v>2.0190735694822886</v>
      </c>
      <c r="AQ22" s="86">
        <f>INDEX('UmfrageWerte berechnung'!$A:$Z, MATCH(AM$3, 'UmfrageWerte berechnung'!$A:$A, 0), MATCH($K22, 'UmfrageWerte berechnung'!$1:$1, 0))</f>
        <v>1.1875</v>
      </c>
      <c r="AR22" s="84">
        <f t="shared" si="43"/>
        <v>2.8203125</v>
      </c>
      <c r="AS22" s="84">
        <f t="shared" si="44"/>
        <v>2.375</v>
      </c>
      <c r="AT22" s="84">
        <f t="shared" si="45"/>
        <v>1.0095367847411443</v>
      </c>
    </row>
    <row r="23" spans="1:46">
      <c r="B23" s="10"/>
      <c r="C23" s="121">
        <f>Purplesharp!$P19</f>
        <v>1</v>
      </c>
      <c r="D23" s="93">
        <f t="shared" si="5"/>
        <v>0.99415825809877834</v>
      </c>
      <c r="E23" s="86">
        <f>INDEX('UmfrageWerte berechnung'!$A:$Z, MATCH(A$3, 'UmfrageWerte berechnung'!$A:$A, 0), MATCH($K23, 'UmfrageWerte berechnung'!$1:$1, 0))</f>
        <v>1.2</v>
      </c>
      <c r="F23" s="84">
        <f t="shared" si="6"/>
        <v>1.44</v>
      </c>
      <c r="G23" s="84">
        <f t="shared" si="7"/>
        <v>1.2</v>
      </c>
      <c r="H23" s="84">
        <f t="shared" si="29"/>
        <v>0.99415825809877834</v>
      </c>
      <c r="I23" s="93"/>
      <c r="K23" s="93" t="s">
        <v>228</v>
      </c>
      <c r="L23"/>
      <c r="M23" s="10"/>
      <c r="N23" s="121">
        <f>Purplesharp!$P19</f>
        <v>1</v>
      </c>
      <c r="O23" s="93">
        <f t="shared" si="30"/>
        <v>1.1683309557774608</v>
      </c>
      <c r="P23" s="86">
        <f>INDEX('UmfrageWerte berechnung'!$A:$Z, MATCH(L$3, 'UmfrageWerte berechnung'!$A:$A, 0), MATCH($K23, 'UmfrageWerte berechnung'!$1:$1, 0))</f>
        <v>1.3125</v>
      </c>
      <c r="Q23" s="84">
        <f t="shared" si="31"/>
        <v>1.72265625</v>
      </c>
      <c r="R23" s="84">
        <f t="shared" si="32"/>
        <v>1.3125</v>
      </c>
      <c r="S23" s="84">
        <f t="shared" si="33"/>
        <v>1.1683309557774608</v>
      </c>
      <c r="V23" s="10"/>
      <c r="W23" s="121">
        <f>Purplesharp!$P19</f>
        <v>1</v>
      </c>
      <c r="X23" s="93">
        <f t="shared" si="34"/>
        <v>1.1523545706371199</v>
      </c>
      <c r="Y23" s="86">
        <f>INDEX('UmfrageWerte berechnung'!$A:$Z, MATCH(U$3, 'UmfrageWerte berechnung'!$A:$A, 0), MATCH($K23, 'UmfrageWerte berechnung'!$1:$1, 0))</f>
        <v>1.3333333333333333</v>
      </c>
      <c r="Z23" s="84">
        <f t="shared" si="35"/>
        <v>1.7777777777777777</v>
      </c>
      <c r="AA23" s="84">
        <f t="shared" si="36"/>
        <v>1.3333333333333333</v>
      </c>
      <c r="AB23" s="84">
        <f t="shared" si="37"/>
        <v>1.1523545706371199</v>
      </c>
      <c r="AE23" s="10"/>
      <c r="AF23" s="121">
        <f>Purplesharp!$P19</f>
        <v>1</v>
      </c>
      <c r="AG23" s="93">
        <f t="shared" si="38"/>
        <v>1.0065655422232287</v>
      </c>
      <c r="AH23" s="86">
        <f>INDEX('UmfrageWerte berechnung'!$A:$Z, MATCH(AD$3, 'UmfrageWerte berechnung'!$A:$A, 0), MATCH($K23, 'UmfrageWerte berechnung'!$1:$1, 0))</f>
        <v>1.1875</v>
      </c>
      <c r="AI23" s="84">
        <f t="shared" si="39"/>
        <v>1.41015625</v>
      </c>
      <c r="AJ23" s="84">
        <f t="shared" si="40"/>
        <v>1.1875</v>
      </c>
      <c r="AK23" s="84">
        <f t="shared" si="41"/>
        <v>1.0065655422232287</v>
      </c>
      <c r="AL23" s="66"/>
      <c r="AN23" s="10"/>
      <c r="AO23" s="121">
        <f>Purplesharp!$P19</f>
        <v>1</v>
      </c>
      <c r="AP23" s="93">
        <f t="shared" si="42"/>
        <v>1.0095367847411443</v>
      </c>
      <c r="AQ23" s="86">
        <f>INDEX('UmfrageWerte berechnung'!$A:$Z, MATCH(AM$3, 'UmfrageWerte berechnung'!$A:$A, 0), MATCH($K23, 'UmfrageWerte berechnung'!$1:$1, 0))</f>
        <v>1.1875</v>
      </c>
      <c r="AR23" s="84">
        <f t="shared" si="43"/>
        <v>1.41015625</v>
      </c>
      <c r="AS23" s="84">
        <f t="shared" si="44"/>
        <v>1.1875</v>
      </c>
      <c r="AT23" s="84">
        <f t="shared" si="45"/>
        <v>1.0095367847411443</v>
      </c>
    </row>
    <row r="24" spans="1:46">
      <c r="B24" s="4"/>
      <c r="C24" s="121">
        <f>Purplesharp!$P20</f>
        <v>1</v>
      </c>
      <c r="D24" s="93">
        <f t="shared" si="5"/>
        <v>0.99415825809877834</v>
      </c>
      <c r="E24" s="86">
        <f>INDEX('UmfrageWerte berechnung'!$A:$Z, MATCH(A$3, 'UmfrageWerte berechnung'!$A:$A, 0), MATCH($K24, 'UmfrageWerte berechnung'!$1:$1, 0))</f>
        <v>1.2</v>
      </c>
      <c r="F24" s="84">
        <f t="shared" si="6"/>
        <v>1.44</v>
      </c>
      <c r="G24" s="84">
        <f t="shared" si="7"/>
        <v>1.2</v>
      </c>
      <c r="H24" s="84">
        <f t="shared" si="29"/>
        <v>0.99415825809877834</v>
      </c>
      <c r="I24" s="93"/>
      <c r="K24" s="93" t="s">
        <v>228</v>
      </c>
      <c r="L24"/>
      <c r="M24" s="4"/>
      <c r="N24" s="121">
        <f>Purplesharp!$P20</f>
        <v>1</v>
      </c>
      <c r="O24" s="93">
        <f t="shared" si="30"/>
        <v>1.1683309557774608</v>
      </c>
      <c r="P24" s="86">
        <f>INDEX('UmfrageWerte berechnung'!$A:$Z, MATCH(L$3, 'UmfrageWerte berechnung'!$A:$A, 0), MATCH($K24, 'UmfrageWerte berechnung'!$1:$1, 0))</f>
        <v>1.3125</v>
      </c>
      <c r="Q24" s="84">
        <f t="shared" si="31"/>
        <v>1.72265625</v>
      </c>
      <c r="R24" s="84">
        <f t="shared" si="32"/>
        <v>1.3125</v>
      </c>
      <c r="S24" s="84">
        <f t="shared" si="33"/>
        <v>1.1683309557774608</v>
      </c>
      <c r="V24" s="4"/>
      <c r="W24" s="121">
        <f>Purplesharp!$P20</f>
        <v>1</v>
      </c>
      <c r="X24" s="93">
        <f t="shared" si="34"/>
        <v>1.1523545706371199</v>
      </c>
      <c r="Y24" s="86">
        <f>INDEX('UmfrageWerte berechnung'!$A:$Z, MATCH(U$3, 'UmfrageWerte berechnung'!$A:$A, 0), MATCH($K24, 'UmfrageWerte berechnung'!$1:$1, 0))</f>
        <v>1.3333333333333333</v>
      </c>
      <c r="Z24" s="84">
        <f t="shared" si="35"/>
        <v>1.7777777777777777</v>
      </c>
      <c r="AA24" s="84">
        <f t="shared" si="36"/>
        <v>1.3333333333333333</v>
      </c>
      <c r="AB24" s="84">
        <f t="shared" si="37"/>
        <v>1.1523545706371199</v>
      </c>
      <c r="AE24" s="4"/>
      <c r="AF24" s="121">
        <f>Purplesharp!$P20</f>
        <v>1</v>
      </c>
      <c r="AG24" s="93">
        <f t="shared" si="38"/>
        <v>1.0065655422232287</v>
      </c>
      <c r="AH24" s="86">
        <f>INDEX('UmfrageWerte berechnung'!$A:$Z, MATCH(AD$3, 'UmfrageWerte berechnung'!$A:$A, 0), MATCH($K24, 'UmfrageWerte berechnung'!$1:$1, 0))</f>
        <v>1.1875</v>
      </c>
      <c r="AI24" s="84">
        <f t="shared" si="39"/>
        <v>1.41015625</v>
      </c>
      <c r="AJ24" s="84">
        <f t="shared" si="40"/>
        <v>1.1875</v>
      </c>
      <c r="AK24" s="84">
        <f t="shared" si="41"/>
        <v>1.0065655422232287</v>
      </c>
      <c r="AL24" s="66"/>
      <c r="AN24" s="4"/>
      <c r="AO24" s="121">
        <f>Purplesharp!$P20</f>
        <v>1</v>
      </c>
      <c r="AP24" s="93">
        <f t="shared" si="42"/>
        <v>1.0095367847411443</v>
      </c>
      <c r="AQ24" s="86">
        <f>INDEX('UmfrageWerte berechnung'!$A:$Z, MATCH(AM$3, 'UmfrageWerte berechnung'!$A:$A, 0), MATCH($K24, 'UmfrageWerte berechnung'!$1:$1, 0))</f>
        <v>1.1875</v>
      </c>
      <c r="AR24" s="84">
        <f t="shared" si="43"/>
        <v>1.41015625</v>
      </c>
      <c r="AS24" s="84">
        <f t="shared" si="44"/>
        <v>1.1875</v>
      </c>
      <c r="AT24" s="84">
        <f t="shared" si="45"/>
        <v>1.0095367847411443</v>
      </c>
    </row>
    <row r="25" spans="1:46">
      <c r="B25" s="4"/>
      <c r="C25" s="121">
        <f>Purplesharp!$P21</f>
        <v>2</v>
      </c>
      <c r="D25" s="84">
        <f t="shared" si="5"/>
        <v>0</v>
      </c>
      <c r="E25" s="84"/>
      <c r="F25" s="86">
        <f t="shared" si="6"/>
        <v>0</v>
      </c>
      <c r="G25" s="84">
        <f t="shared" si="7"/>
        <v>0</v>
      </c>
      <c r="H25" s="84">
        <f t="shared" si="29"/>
        <v>0</v>
      </c>
      <c r="I25" s="93"/>
      <c r="K25" s="93">
        <v>0</v>
      </c>
      <c r="L25"/>
      <c r="M25" s="4"/>
      <c r="N25" s="122">
        <f>Purplesharp!$P21</f>
        <v>2</v>
      </c>
      <c r="O25" s="84">
        <f t="shared" si="30"/>
        <v>0</v>
      </c>
      <c r="P25" s="84"/>
      <c r="Q25" s="86">
        <f t="shared" si="31"/>
        <v>0</v>
      </c>
      <c r="R25" s="84">
        <f t="shared" si="32"/>
        <v>0</v>
      </c>
      <c r="S25" s="84">
        <f t="shared" si="33"/>
        <v>0</v>
      </c>
      <c r="V25" s="4"/>
      <c r="W25" s="122">
        <f>Purplesharp!$P21</f>
        <v>2</v>
      </c>
      <c r="X25" s="84">
        <f t="shared" si="34"/>
        <v>0</v>
      </c>
      <c r="Y25" s="84"/>
      <c r="Z25" s="86">
        <f t="shared" si="35"/>
        <v>0</v>
      </c>
      <c r="AA25" s="84">
        <f t="shared" si="36"/>
        <v>0</v>
      </c>
      <c r="AB25" s="84">
        <f t="shared" si="37"/>
        <v>0</v>
      </c>
      <c r="AE25" s="4"/>
      <c r="AF25" s="122">
        <f>Purplesharp!$P21</f>
        <v>2</v>
      </c>
      <c r="AG25" s="84">
        <f t="shared" si="38"/>
        <v>0</v>
      </c>
      <c r="AH25" s="84"/>
      <c r="AI25" s="86">
        <f t="shared" si="39"/>
        <v>0</v>
      </c>
      <c r="AJ25" s="84">
        <f t="shared" si="40"/>
        <v>0</v>
      </c>
      <c r="AK25" s="84">
        <f t="shared" si="41"/>
        <v>0</v>
      </c>
      <c r="AL25" s="66"/>
      <c r="AN25" s="4"/>
      <c r="AO25" s="122">
        <f>Purplesharp!$P21</f>
        <v>2</v>
      </c>
      <c r="AP25" s="84">
        <f t="shared" si="42"/>
        <v>0</v>
      </c>
      <c r="AQ25" s="84"/>
      <c r="AR25" s="86">
        <f t="shared" si="43"/>
        <v>0</v>
      </c>
      <c r="AS25" s="84">
        <f t="shared" si="44"/>
        <v>0</v>
      </c>
      <c r="AT25" s="84">
        <f t="shared" si="45"/>
        <v>0</v>
      </c>
    </row>
    <row r="26" spans="1:46">
      <c r="B26" s="100"/>
      <c r="C26" s="80"/>
      <c r="D26" s="84">
        <f t="shared" si="5"/>
        <v>0</v>
      </c>
      <c r="F26" s="86">
        <f t="shared" si="6"/>
        <v>0</v>
      </c>
      <c r="G26" s="84">
        <f t="shared" si="7"/>
        <v>0</v>
      </c>
      <c r="H26" s="84">
        <f t="shared" si="29"/>
        <v>0</v>
      </c>
      <c r="I26" s="93"/>
      <c r="K26" s="93">
        <v>0</v>
      </c>
      <c r="L26"/>
      <c r="M26" s="100"/>
      <c r="N26" s="80"/>
      <c r="O26" s="84">
        <f t="shared" si="30"/>
        <v>0</v>
      </c>
      <c r="P26" s="93"/>
      <c r="Q26" s="86">
        <f t="shared" si="31"/>
        <v>0</v>
      </c>
      <c r="R26" s="84">
        <f t="shared" si="32"/>
        <v>0</v>
      </c>
      <c r="S26" s="84">
        <f t="shared" si="33"/>
        <v>0</v>
      </c>
      <c r="V26" s="100"/>
      <c r="W26" s="80"/>
      <c r="X26" s="84">
        <f t="shared" si="34"/>
        <v>0</v>
      </c>
      <c r="Y26" s="93"/>
      <c r="Z26" s="86">
        <f t="shared" si="35"/>
        <v>0</v>
      </c>
      <c r="AA26" s="84">
        <f t="shared" si="36"/>
        <v>0</v>
      </c>
      <c r="AB26" s="84">
        <f t="shared" si="37"/>
        <v>0</v>
      </c>
      <c r="AC26" s="17"/>
      <c r="AE26" s="100"/>
      <c r="AF26" s="80"/>
      <c r="AG26" s="84">
        <f t="shared" si="38"/>
        <v>0</v>
      </c>
      <c r="AH26" s="93"/>
      <c r="AI26" s="86">
        <f t="shared" si="39"/>
        <v>0</v>
      </c>
      <c r="AJ26" s="84">
        <f t="shared" si="40"/>
        <v>0</v>
      </c>
      <c r="AK26" s="84">
        <f t="shared" si="41"/>
        <v>0</v>
      </c>
      <c r="AL26" s="66"/>
      <c r="AN26" s="100"/>
      <c r="AO26" s="80"/>
      <c r="AP26" s="84">
        <f t="shared" si="42"/>
        <v>0</v>
      </c>
      <c r="AQ26" s="93"/>
      <c r="AR26" s="86">
        <f t="shared" si="43"/>
        <v>0</v>
      </c>
      <c r="AS26" s="84">
        <f t="shared" si="44"/>
        <v>0</v>
      </c>
      <c r="AT26" s="84">
        <f t="shared" si="45"/>
        <v>0</v>
      </c>
    </row>
    <row r="27" spans="1:46">
      <c r="B27" t="s">
        <v>475</v>
      </c>
      <c r="C27" s="77">
        <f>SUM(C20:C25)</f>
        <v>9</v>
      </c>
      <c r="D27" s="78">
        <f>SUM(D21:D26)</f>
        <v>4.9707912904938913</v>
      </c>
      <c r="E27" s="95">
        <f>SUM(E20:E25)</f>
        <v>6</v>
      </c>
      <c r="F27" s="90">
        <f>SUM(F20:F26)</f>
        <v>10.08</v>
      </c>
      <c r="G27" s="85">
        <f>SUM(G20:G26)</f>
        <v>8.4</v>
      </c>
      <c r="H27" s="85">
        <f>SUM(H20:H26)</f>
        <v>4.9707912904938913</v>
      </c>
      <c r="I27" s="93"/>
      <c r="K27" s="93">
        <v>0</v>
      </c>
      <c r="L27"/>
      <c r="M27" t="s">
        <v>475</v>
      </c>
      <c r="N27" s="77">
        <f>SUM(N20:N25)</f>
        <v>9</v>
      </c>
      <c r="O27" s="78">
        <f>SUM(O21:O26)</f>
        <v>5.8416547788873041</v>
      </c>
      <c r="P27" s="95">
        <f>SUM(P20:P25)</f>
        <v>6.5625</v>
      </c>
      <c r="Q27" s="90">
        <f>SUM(Q20:Q26)</f>
        <v>12.05859375</v>
      </c>
      <c r="R27" s="85">
        <f>SUM(R20:R26)</f>
        <v>9.1875</v>
      </c>
      <c r="S27" s="85">
        <f>SUM(S20:S26)</f>
        <v>5.8416547788873041</v>
      </c>
      <c r="V27" t="s">
        <v>475</v>
      </c>
      <c r="W27" s="77">
        <f>SUM(W20:W25)</f>
        <v>9</v>
      </c>
      <c r="X27" s="78">
        <f>SUM(X21:X26)</f>
        <v>5.7617728531855992</v>
      </c>
      <c r="Y27" s="95">
        <f>SUM(Y20:Y25)</f>
        <v>6.6666666666666661</v>
      </c>
      <c r="Z27" s="90">
        <f>SUM(Z20:Z26)</f>
        <v>12.444444444444446</v>
      </c>
      <c r="AA27" s="85">
        <f>SUM(AA20:AA26)</f>
        <v>9.3333333333333321</v>
      </c>
      <c r="AB27" s="85">
        <f>SUM(AB20:AB26)</f>
        <v>5.7617728531855992</v>
      </c>
      <c r="AE27" t="s">
        <v>475</v>
      </c>
      <c r="AF27" s="77">
        <f>SUM(AF20:AF25)</f>
        <v>9</v>
      </c>
      <c r="AG27" s="78">
        <f>SUM(AG21:AG26)</f>
        <v>5.032827711116143</v>
      </c>
      <c r="AH27" s="95">
        <f>SUM(AH20:AH25)</f>
        <v>5.9375</v>
      </c>
      <c r="AI27" s="90">
        <f>SUM(AI20:AI26)</f>
        <v>9.87109375</v>
      </c>
      <c r="AJ27" s="85">
        <f>SUM(AJ20:AJ26)</f>
        <v>8.3125</v>
      </c>
      <c r="AK27" s="85">
        <f>SUM(AK20:AK26)</f>
        <v>5.032827711116143</v>
      </c>
      <c r="AL27" s="66"/>
      <c r="AN27" t="s">
        <v>475</v>
      </c>
      <c r="AO27" s="77">
        <f>SUM(AO20:AO25)</f>
        <v>9</v>
      </c>
      <c r="AP27" s="78">
        <f>SUM(AP21:AP26)</f>
        <v>5.0476839237057209</v>
      </c>
      <c r="AQ27" s="95">
        <f>SUM(AQ20:AQ25)</f>
        <v>5.9375</v>
      </c>
      <c r="AR27" s="90">
        <f>SUM(AR20:AR26)</f>
        <v>9.87109375</v>
      </c>
      <c r="AS27" s="85">
        <f>SUM(AS20:AS26)</f>
        <v>8.3125</v>
      </c>
      <c r="AT27" s="85">
        <f>SUM(AT20:AT26)</f>
        <v>5.0476839237057209</v>
      </c>
    </row>
    <row r="28" spans="1:46">
      <c r="B28" t="s">
        <v>476</v>
      </c>
      <c r="C28" s="96">
        <v>18</v>
      </c>
      <c r="D28" s="89"/>
      <c r="E28" s="96">
        <f>COUNT(E20:E26)*5</f>
        <v>25</v>
      </c>
      <c r="F28" s="89">
        <f>C28*5^2</f>
        <v>450</v>
      </c>
      <c r="G28" s="87">
        <f>C28*1.5</f>
        <v>27</v>
      </c>
      <c r="H28" s="87"/>
      <c r="I28" s="93"/>
      <c r="K28" s="93">
        <v>0</v>
      </c>
      <c r="L28"/>
      <c r="M28" t="s">
        <v>476</v>
      </c>
      <c r="N28" s="96">
        <v>18</v>
      </c>
      <c r="O28" s="89"/>
      <c r="P28" s="96">
        <f>COUNT(P20:P26)*5</f>
        <v>25</v>
      </c>
      <c r="Q28" s="89">
        <f>N28*5^2</f>
        <v>450</v>
      </c>
      <c r="R28" s="87">
        <f>N28*1.5</f>
        <v>27</v>
      </c>
      <c r="S28" s="87"/>
      <c r="V28" t="s">
        <v>476</v>
      </c>
      <c r="W28" s="96">
        <v>18</v>
      </c>
      <c r="X28" s="89"/>
      <c r="Y28" s="96">
        <f>COUNT(Y20:Y26)*5</f>
        <v>25</v>
      </c>
      <c r="Z28" s="89">
        <f>W28*5^2</f>
        <v>450</v>
      </c>
      <c r="AA28" s="87">
        <f>W28*1.5</f>
        <v>27</v>
      </c>
      <c r="AB28" s="87"/>
      <c r="AE28" t="s">
        <v>476</v>
      </c>
      <c r="AF28" s="96">
        <v>18</v>
      </c>
      <c r="AG28" s="89"/>
      <c r="AH28" s="96">
        <f>COUNT(AH20:AH26)*5</f>
        <v>25</v>
      </c>
      <c r="AI28" s="89">
        <f>AF28*5^2</f>
        <v>450</v>
      </c>
      <c r="AJ28" s="87">
        <f>AF28*1.5</f>
        <v>27</v>
      </c>
      <c r="AK28" s="87"/>
      <c r="AL28" s="93"/>
      <c r="AN28" t="s">
        <v>476</v>
      </c>
      <c r="AO28" s="96">
        <v>18</v>
      </c>
      <c r="AP28" s="89"/>
      <c r="AQ28" s="96">
        <f>COUNT(AQ20:AQ26)*5</f>
        <v>25</v>
      </c>
      <c r="AR28" s="89">
        <f>AO28*5^2</f>
        <v>450</v>
      </c>
      <c r="AS28" s="87">
        <f>AO28*1.5</f>
        <v>27</v>
      </c>
      <c r="AT28" s="87"/>
    </row>
    <row r="29" spans="1:46">
      <c r="C29" s="93"/>
      <c r="D29" s="86"/>
      <c r="E29" s="95"/>
      <c r="H29" s="84"/>
      <c r="I29" s="93"/>
      <c r="K29" s="93">
        <v>0</v>
      </c>
      <c r="L29"/>
      <c r="N29" s="93"/>
      <c r="O29" s="86"/>
      <c r="P29" s="95"/>
      <c r="Q29" s="86"/>
      <c r="R29" s="84"/>
      <c r="S29" s="84"/>
      <c r="W29" s="93"/>
      <c r="X29" s="86"/>
      <c r="Y29" s="95"/>
      <c r="Z29" s="86"/>
      <c r="AA29" s="84"/>
      <c r="AB29" s="84"/>
      <c r="AF29" s="93"/>
      <c r="AG29" s="86"/>
      <c r="AH29" s="95"/>
      <c r="AI29" s="86"/>
      <c r="AJ29" s="84"/>
      <c r="AK29" s="84"/>
      <c r="AL29" s="93"/>
      <c r="AO29" s="93"/>
      <c r="AP29" s="86"/>
      <c r="AQ29" s="95"/>
      <c r="AR29" s="86"/>
      <c r="AS29" s="84"/>
      <c r="AT29" s="84"/>
    </row>
    <row r="30" spans="1:46">
      <c r="C30" s="93"/>
      <c r="D30" s="86"/>
      <c r="H30" s="84"/>
      <c r="I30" s="93"/>
      <c r="K30" s="93">
        <v>0</v>
      </c>
      <c r="L30"/>
      <c r="N30" s="93"/>
      <c r="O30" s="86"/>
      <c r="P30" s="93"/>
      <c r="Q30" s="86"/>
      <c r="R30" s="84"/>
      <c r="S30" s="84"/>
      <c r="W30" s="93"/>
      <c r="X30" s="86"/>
      <c r="Y30" s="93"/>
      <c r="Z30" s="86"/>
      <c r="AA30" s="84"/>
      <c r="AB30" s="84"/>
      <c r="AF30" s="93"/>
      <c r="AG30" s="86"/>
      <c r="AH30" s="93"/>
      <c r="AI30" s="86"/>
      <c r="AJ30" s="84"/>
      <c r="AK30" s="84"/>
      <c r="AL30" s="93"/>
      <c r="AO30" s="93"/>
      <c r="AP30" s="86"/>
      <c r="AQ30" s="93"/>
      <c r="AR30" s="86"/>
      <c r="AS30" s="84"/>
      <c r="AT30" s="84"/>
    </row>
    <row r="31" spans="1:46">
      <c r="C31" s="93"/>
      <c r="D31" s="86"/>
      <c r="H31" s="84"/>
      <c r="I31" s="93"/>
      <c r="K31" s="93">
        <v>0</v>
      </c>
      <c r="L31"/>
      <c r="N31" s="93"/>
      <c r="O31" s="86"/>
      <c r="P31" s="93"/>
      <c r="Q31" s="86"/>
      <c r="R31" s="84"/>
      <c r="S31" s="84"/>
      <c r="W31" s="93"/>
      <c r="X31" s="86"/>
      <c r="Y31" s="93"/>
      <c r="Z31" s="86"/>
      <c r="AA31" s="84"/>
      <c r="AB31" s="84"/>
      <c r="AF31" s="93"/>
      <c r="AG31" s="86"/>
      <c r="AH31" s="93"/>
      <c r="AI31" s="86"/>
      <c r="AJ31" s="84"/>
      <c r="AK31" s="84"/>
      <c r="AL31" s="93"/>
      <c r="AO31" s="93"/>
      <c r="AP31" s="86"/>
      <c r="AQ31" s="93"/>
      <c r="AR31" s="86"/>
      <c r="AS31" s="84"/>
      <c r="AT31" s="84"/>
    </row>
    <row r="32" spans="1:46" ht="21">
      <c r="A32" s="19" t="s">
        <v>35</v>
      </c>
      <c r="B32" s="16"/>
      <c r="C32" s="120">
        <f>Purplesharp!$P25</f>
        <v>3</v>
      </c>
      <c r="D32" s="95">
        <f t="shared" si="5"/>
        <v>3.1067445565586826</v>
      </c>
      <c r="E32" s="90">
        <f>INDEX('UmfrageWerte berechnung'!$A:$Z, MATCH(A$3, 'UmfrageWerte berechnung'!$A:$A, 0), MATCH($K32, 'UmfrageWerte berechnung'!$1:$1, 0))</f>
        <v>1.25</v>
      </c>
      <c r="F32" s="85">
        <f t="shared" si="6"/>
        <v>4.6875</v>
      </c>
      <c r="G32" s="85">
        <f t="shared" si="7"/>
        <v>3.75</v>
      </c>
      <c r="H32" s="85">
        <f t="shared" ref="H32:H46" si="46">E32/(H$120/H$119)</f>
        <v>1.0355815188528943</v>
      </c>
      <c r="I32" s="93"/>
      <c r="K32" s="93" t="s">
        <v>231</v>
      </c>
      <c r="L32" s="19" t="s">
        <v>35</v>
      </c>
      <c r="M32" s="16"/>
      <c r="N32" s="120">
        <f>Purplesharp!$P25</f>
        <v>3</v>
      </c>
      <c r="O32" s="95">
        <f t="shared" ref="O32:O46" si="47">S32*N32</f>
        <v>3.3380884450784594</v>
      </c>
      <c r="P32" s="90">
        <f>INDEX('UmfrageWerte berechnung'!$A:$Z, MATCH(L$3, 'UmfrageWerte berechnung'!$A:$A, 0), MATCH($K32, 'UmfrageWerte berechnung'!$1:$1, 0))</f>
        <v>1.25</v>
      </c>
      <c r="Q32" s="85">
        <f t="shared" ref="Q32:Q46" si="48">(P32^2)*N32</f>
        <v>4.6875</v>
      </c>
      <c r="R32" s="85">
        <f t="shared" ref="R32:R46" si="49">P32*N32</f>
        <v>3.75</v>
      </c>
      <c r="S32" s="85">
        <f t="shared" ref="S32:S46" si="50">P32/(S$120/S$119)</f>
        <v>1.1126961483594864</v>
      </c>
      <c r="T32" s="19"/>
      <c r="U32" s="19" t="s">
        <v>35</v>
      </c>
      <c r="V32" s="16"/>
      <c r="W32" s="120">
        <f>Purplesharp!$P25</f>
        <v>3</v>
      </c>
      <c r="X32" s="95">
        <f t="shared" ref="X32:X46" si="51">AB32*W32</f>
        <v>3.0249307479224399</v>
      </c>
      <c r="Y32" s="90">
        <f>INDEX('UmfrageWerte berechnung'!$A:$Z, MATCH(U$3, 'UmfrageWerte berechnung'!$A:$A, 0), MATCH($K32, 'UmfrageWerte berechnung'!$1:$1, 0))</f>
        <v>1.1666666666666667</v>
      </c>
      <c r="Z32" s="85">
        <f t="shared" ref="Z32:Z46" si="52">(Y32^2)*W32</f>
        <v>4.0833333333333339</v>
      </c>
      <c r="AA32" s="85">
        <f t="shared" ref="AA32:AA46" si="53">Y32*W32</f>
        <v>3.5</v>
      </c>
      <c r="AB32" s="85">
        <f t="shared" ref="AB32:AB46" si="54">Y32/(AB$120/AB$119)</f>
        <v>1.00831024930748</v>
      </c>
      <c r="AD32" s="19" t="s">
        <v>35</v>
      </c>
      <c r="AE32" s="16"/>
      <c r="AF32" s="120">
        <f>Purplesharp!$P25</f>
        <v>3</v>
      </c>
      <c r="AG32" s="95">
        <f t="shared" ref="AG32:AG46" si="55">AK32*AF32</f>
        <v>3.1786280280733541</v>
      </c>
      <c r="AH32" s="90">
        <f>INDEX('UmfrageWerte berechnung'!$A:$Z, MATCH(AD$3, 'UmfrageWerte berechnung'!$A:$A, 0), MATCH($K32, 'UmfrageWerte berechnung'!$1:$1, 0))</f>
        <v>1.25</v>
      </c>
      <c r="AI32" s="85">
        <f t="shared" ref="AI32:AI46" si="56">(AH32^2)*AF32</f>
        <v>4.6875</v>
      </c>
      <c r="AJ32" s="85">
        <f t="shared" ref="AJ32:AJ46" si="57">AH32*AF32</f>
        <v>3.75</v>
      </c>
      <c r="AK32" s="85">
        <f t="shared" ref="AK32:AK46" si="58">AH32/(AK$120/AK$119)</f>
        <v>1.0595426760244513</v>
      </c>
      <c r="AL32" s="66"/>
      <c r="AM32" s="19" t="s">
        <v>35</v>
      </c>
      <c r="AN32" s="16"/>
      <c r="AO32" s="120">
        <f>Purplesharp!$P25</f>
        <v>3</v>
      </c>
      <c r="AP32" s="95">
        <f t="shared" ref="AP32:AP46" si="59">AT32*AO32</f>
        <v>3.0286103542234328</v>
      </c>
      <c r="AQ32" s="90">
        <f>INDEX('UmfrageWerte berechnung'!$A:$Z, MATCH(AM$3, 'UmfrageWerte berechnung'!$A:$A, 0), MATCH($K32, 'UmfrageWerte berechnung'!$1:$1, 0))</f>
        <v>1.1875</v>
      </c>
      <c r="AR32" s="85">
        <f t="shared" ref="AR32:AR46" si="60">(AQ32^2)*AO32</f>
        <v>4.23046875</v>
      </c>
      <c r="AS32" s="85">
        <f t="shared" ref="AS32:AS46" si="61">AQ32*AO32</f>
        <v>3.5625</v>
      </c>
      <c r="AT32" s="85">
        <f t="shared" ref="AT32:AT46" si="62">AQ32/(AT$120/AT$119)</f>
        <v>1.0095367847411443</v>
      </c>
    </row>
    <row r="33" spans="2:46">
      <c r="B33" s="10"/>
      <c r="C33" s="121">
        <f>Purplesharp!$P26</f>
        <v>3</v>
      </c>
      <c r="D33" s="93">
        <f t="shared" si="5"/>
        <v>3.1067445565586826</v>
      </c>
      <c r="E33" s="86">
        <f>INDEX('UmfrageWerte berechnung'!$A:$Z, MATCH(A$3, 'UmfrageWerte berechnung'!$A:$A, 0), MATCH($K33, 'UmfrageWerte berechnung'!$1:$1, 0))</f>
        <v>1.25</v>
      </c>
      <c r="F33" s="84">
        <f t="shared" si="6"/>
        <v>4.6875</v>
      </c>
      <c r="G33" s="84">
        <f t="shared" si="7"/>
        <v>3.75</v>
      </c>
      <c r="H33" s="84">
        <f t="shared" si="46"/>
        <v>1.0355815188528943</v>
      </c>
      <c r="I33" s="93"/>
      <c r="K33" s="93" t="s">
        <v>231</v>
      </c>
      <c r="L33"/>
      <c r="M33" s="10"/>
      <c r="N33" s="121">
        <f>Purplesharp!$P26</f>
        <v>3</v>
      </c>
      <c r="O33" s="93">
        <f t="shared" si="47"/>
        <v>3.3380884450784594</v>
      </c>
      <c r="P33" s="86">
        <f>INDEX('UmfrageWerte berechnung'!$A:$Z, MATCH(L$3, 'UmfrageWerte berechnung'!$A:$A, 0), MATCH($K33, 'UmfrageWerte berechnung'!$1:$1, 0))</f>
        <v>1.25</v>
      </c>
      <c r="Q33" s="84">
        <f t="shared" si="48"/>
        <v>4.6875</v>
      </c>
      <c r="R33" s="84">
        <f t="shared" si="49"/>
        <v>3.75</v>
      </c>
      <c r="S33" s="84">
        <f t="shared" si="50"/>
        <v>1.1126961483594864</v>
      </c>
      <c r="V33" s="10"/>
      <c r="W33" s="121">
        <f>Purplesharp!$P26</f>
        <v>3</v>
      </c>
      <c r="X33" s="93">
        <f t="shared" si="51"/>
        <v>3.0249307479224399</v>
      </c>
      <c r="Y33" s="86">
        <f>INDEX('UmfrageWerte berechnung'!$A:$Z, MATCH(U$3, 'UmfrageWerte berechnung'!$A:$A, 0), MATCH($K33, 'UmfrageWerte berechnung'!$1:$1, 0))</f>
        <v>1.1666666666666667</v>
      </c>
      <c r="Z33" s="84">
        <f t="shared" si="52"/>
        <v>4.0833333333333339</v>
      </c>
      <c r="AA33" s="84">
        <f t="shared" si="53"/>
        <v>3.5</v>
      </c>
      <c r="AB33" s="84">
        <f t="shared" si="54"/>
        <v>1.00831024930748</v>
      </c>
      <c r="AE33" s="10"/>
      <c r="AF33" s="121">
        <f>Purplesharp!$P26</f>
        <v>3</v>
      </c>
      <c r="AG33" s="93">
        <f t="shared" si="55"/>
        <v>3.1786280280733541</v>
      </c>
      <c r="AH33" s="86">
        <f>INDEX('UmfrageWerte berechnung'!$A:$Z, MATCH(AD$3, 'UmfrageWerte berechnung'!$A:$A, 0), MATCH($K33, 'UmfrageWerte berechnung'!$1:$1, 0))</f>
        <v>1.25</v>
      </c>
      <c r="AI33" s="84">
        <f t="shared" si="56"/>
        <v>4.6875</v>
      </c>
      <c r="AJ33" s="84">
        <f t="shared" si="57"/>
        <v>3.75</v>
      </c>
      <c r="AK33" s="84">
        <f t="shared" si="58"/>
        <v>1.0595426760244513</v>
      </c>
      <c r="AL33" s="66"/>
      <c r="AN33" s="10"/>
      <c r="AO33" s="121">
        <f>Purplesharp!$P26</f>
        <v>3</v>
      </c>
      <c r="AP33" s="93">
        <f t="shared" si="59"/>
        <v>3.0286103542234328</v>
      </c>
      <c r="AQ33" s="86">
        <f>INDEX('UmfrageWerte berechnung'!$A:$Z, MATCH(AM$3, 'UmfrageWerte berechnung'!$A:$A, 0), MATCH($K33, 'UmfrageWerte berechnung'!$1:$1, 0))</f>
        <v>1.1875</v>
      </c>
      <c r="AR33" s="84">
        <f t="shared" si="60"/>
        <v>4.23046875</v>
      </c>
      <c r="AS33" s="84">
        <f t="shared" si="61"/>
        <v>3.5625</v>
      </c>
      <c r="AT33" s="84">
        <f t="shared" si="62"/>
        <v>1.0095367847411443</v>
      </c>
    </row>
    <row r="34" spans="2:46">
      <c r="B34" s="10"/>
      <c r="C34" s="121">
        <f>Purplesharp!$P27</f>
        <v>3</v>
      </c>
      <c r="D34" s="93">
        <f t="shared" si="5"/>
        <v>3.1067445565586826</v>
      </c>
      <c r="E34" s="86">
        <f>INDEX('UmfrageWerte berechnung'!$A:$Z, MATCH(A$3, 'UmfrageWerte berechnung'!$A:$A, 0), MATCH($K34, 'UmfrageWerte berechnung'!$1:$1, 0))</f>
        <v>1.25</v>
      </c>
      <c r="F34" s="84">
        <f t="shared" si="6"/>
        <v>4.6875</v>
      </c>
      <c r="G34" s="84">
        <f t="shared" si="7"/>
        <v>3.75</v>
      </c>
      <c r="H34" s="84">
        <f t="shared" si="46"/>
        <v>1.0355815188528943</v>
      </c>
      <c r="I34" s="93"/>
      <c r="K34" s="93" t="s">
        <v>231</v>
      </c>
      <c r="L34"/>
      <c r="M34" s="10"/>
      <c r="N34" s="121">
        <f>Purplesharp!$P27</f>
        <v>3</v>
      </c>
      <c r="O34" s="93">
        <f t="shared" si="47"/>
        <v>3.3380884450784594</v>
      </c>
      <c r="P34" s="86">
        <f>INDEX('UmfrageWerte berechnung'!$A:$Z, MATCH(L$3, 'UmfrageWerte berechnung'!$A:$A, 0), MATCH($K34, 'UmfrageWerte berechnung'!$1:$1, 0))</f>
        <v>1.25</v>
      </c>
      <c r="Q34" s="84">
        <f t="shared" si="48"/>
        <v>4.6875</v>
      </c>
      <c r="R34" s="84">
        <f t="shared" si="49"/>
        <v>3.75</v>
      </c>
      <c r="S34" s="84">
        <f t="shared" si="50"/>
        <v>1.1126961483594864</v>
      </c>
      <c r="V34" s="10"/>
      <c r="W34" s="121">
        <f>Purplesharp!$P27</f>
        <v>3</v>
      </c>
      <c r="X34" s="93">
        <f t="shared" si="51"/>
        <v>3.0249307479224399</v>
      </c>
      <c r="Y34" s="86">
        <f>INDEX('UmfrageWerte berechnung'!$A:$Z, MATCH(U$3, 'UmfrageWerte berechnung'!$A:$A, 0), MATCH($K34, 'UmfrageWerte berechnung'!$1:$1, 0))</f>
        <v>1.1666666666666667</v>
      </c>
      <c r="Z34" s="84">
        <f t="shared" si="52"/>
        <v>4.0833333333333339</v>
      </c>
      <c r="AA34" s="84">
        <f t="shared" si="53"/>
        <v>3.5</v>
      </c>
      <c r="AB34" s="84">
        <f t="shared" si="54"/>
        <v>1.00831024930748</v>
      </c>
      <c r="AE34" s="10"/>
      <c r="AF34" s="121">
        <f>Purplesharp!$P27</f>
        <v>3</v>
      </c>
      <c r="AG34" s="93">
        <f t="shared" si="55"/>
        <v>3.1786280280733541</v>
      </c>
      <c r="AH34" s="86">
        <f>INDEX('UmfrageWerte berechnung'!$A:$Z, MATCH(AD$3, 'UmfrageWerte berechnung'!$A:$A, 0), MATCH($K34, 'UmfrageWerte berechnung'!$1:$1, 0))</f>
        <v>1.25</v>
      </c>
      <c r="AI34" s="84">
        <f t="shared" si="56"/>
        <v>4.6875</v>
      </c>
      <c r="AJ34" s="84">
        <f t="shared" si="57"/>
        <v>3.75</v>
      </c>
      <c r="AK34" s="84">
        <f t="shared" si="58"/>
        <v>1.0595426760244513</v>
      </c>
      <c r="AL34" s="66"/>
      <c r="AN34" s="10"/>
      <c r="AO34" s="121">
        <f>Purplesharp!$P27</f>
        <v>3</v>
      </c>
      <c r="AP34" s="93">
        <f t="shared" si="59"/>
        <v>3.0286103542234328</v>
      </c>
      <c r="AQ34" s="86">
        <f>INDEX('UmfrageWerte berechnung'!$A:$Z, MATCH(AM$3, 'UmfrageWerte berechnung'!$A:$A, 0), MATCH($K34, 'UmfrageWerte berechnung'!$1:$1, 0))</f>
        <v>1.1875</v>
      </c>
      <c r="AR34" s="84">
        <f t="shared" si="60"/>
        <v>4.23046875</v>
      </c>
      <c r="AS34" s="84">
        <f t="shared" si="61"/>
        <v>3.5625</v>
      </c>
      <c r="AT34" s="84">
        <f t="shared" si="62"/>
        <v>1.0095367847411443</v>
      </c>
    </row>
    <row r="35" spans="2:46">
      <c r="B35" s="10"/>
      <c r="C35" s="121">
        <f>Purplesharp!$P28</f>
        <v>0</v>
      </c>
      <c r="D35" s="93">
        <f t="shared" si="5"/>
        <v>0</v>
      </c>
      <c r="E35" s="86">
        <f>INDEX('UmfrageWerte berechnung'!$A:$Z, MATCH(A$3, 'UmfrageWerte berechnung'!$A:$A, 0), MATCH($K35, 'UmfrageWerte berechnung'!$1:$1, 0))</f>
        <v>1.25</v>
      </c>
      <c r="F35" s="84">
        <f t="shared" si="6"/>
        <v>0</v>
      </c>
      <c r="G35" s="84">
        <f t="shared" si="7"/>
        <v>0</v>
      </c>
      <c r="H35" s="84">
        <f t="shared" si="46"/>
        <v>1.0355815188528943</v>
      </c>
      <c r="I35" s="93"/>
      <c r="K35" s="93" t="s">
        <v>231</v>
      </c>
      <c r="L35"/>
      <c r="M35" s="10"/>
      <c r="N35" s="121">
        <f>Purplesharp!$P28</f>
        <v>0</v>
      </c>
      <c r="O35" s="93">
        <f t="shared" si="47"/>
        <v>0</v>
      </c>
      <c r="P35" s="86">
        <f>INDEX('UmfrageWerte berechnung'!$A:$Z, MATCH(L$3, 'UmfrageWerte berechnung'!$A:$A, 0), MATCH($K35, 'UmfrageWerte berechnung'!$1:$1, 0))</f>
        <v>1.25</v>
      </c>
      <c r="Q35" s="84">
        <f t="shared" si="48"/>
        <v>0</v>
      </c>
      <c r="R35" s="84">
        <f t="shared" si="49"/>
        <v>0</v>
      </c>
      <c r="S35" s="84">
        <f t="shared" si="50"/>
        <v>1.1126961483594864</v>
      </c>
      <c r="V35" s="10"/>
      <c r="W35" s="121">
        <f>Purplesharp!$P28</f>
        <v>0</v>
      </c>
      <c r="X35" s="93">
        <f t="shared" si="51"/>
        <v>0</v>
      </c>
      <c r="Y35" s="86">
        <f>INDEX('UmfrageWerte berechnung'!$A:$Z, MATCH(U$3, 'UmfrageWerte berechnung'!$A:$A, 0), MATCH($K35, 'UmfrageWerte berechnung'!$1:$1, 0))</f>
        <v>1.1666666666666667</v>
      </c>
      <c r="Z35" s="84">
        <f t="shared" si="52"/>
        <v>0</v>
      </c>
      <c r="AA35" s="84">
        <f t="shared" si="53"/>
        <v>0</v>
      </c>
      <c r="AB35" s="84">
        <f t="shared" si="54"/>
        <v>1.00831024930748</v>
      </c>
      <c r="AE35" s="10"/>
      <c r="AF35" s="121">
        <f>Purplesharp!$P28</f>
        <v>0</v>
      </c>
      <c r="AG35" s="93">
        <f t="shared" si="55"/>
        <v>0</v>
      </c>
      <c r="AH35" s="86">
        <f>INDEX('UmfrageWerte berechnung'!$A:$Z, MATCH(AD$3, 'UmfrageWerte berechnung'!$A:$A, 0), MATCH($K35, 'UmfrageWerte berechnung'!$1:$1, 0))</f>
        <v>1.25</v>
      </c>
      <c r="AI35" s="84">
        <f t="shared" si="56"/>
        <v>0</v>
      </c>
      <c r="AJ35" s="84">
        <f t="shared" si="57"/>
        <v>0</v>
      </c>
      <c r="AK35" s="84">
        <f t="shared" si="58"/>
        <v>1.0595426760244513</v>
      </c>
      <c r="AL35" s="66"/>
      <c r="AN35" s="10"/>
      <c r="AO35" s="121">
        <f>Purplesharp!$P28</f>
        <v>0</v>
      </c>
      <c r="AP35" s="93">
        <f t="shared" si="59"/>
        <v>0</v>
      </c>
      <c r="AQ35" s="86">
        <f>INDEX('UmfrageWerte berechnung'!$A:$Z, MATCH(AM$3, 'UmfrageWerte berechnung'!$A:$A, 0), MATCH($K35, 'UmfrageWerte berechnung'!$1:$1, 0))</f>
        <v>1.1875</v>
      </c>
      <c r="AR35" s="84">
        <f t="shared" si="60"/>
        <v>0</v>
      </c>
      <c r="AS35" s="84">
        <f t="shared" si="61"/>
        <v>0</v>
      </c>
      <c r="AT35" s="84">
        <f t="shared" si="62"/>
        <v>1.0095367847411443</v>
      </c>
    </row>
    <row r="36" spans="2:46">
      <c r="B36" s="10"/>
      <c r="C36" s="121">
        <f>Purplesharp!$P29</f>
        <v>3</v>
      </c>
      <c r="D36" s="93">
        <f t="shared" si="5"/>
        <v>3.1067445565586826</v>
      </c>
      <c r="E36" s="86">
        <f>INDEX('UmfrageWerte berechnung'!$A:$Z, MATCH(A$3, 'UmfrageWerte berechnung'!$A:$A, 0), MATCH($K36, 'UmfrageWerte berechnung'!$1:$1, 0))</f>
        <v>1.25</v>
      </c>
      <c r="F36" s="84">
        <f t="shared" si="6"/>
        <v>4.6875</v>
      </c>
      <c r="G36" s="84">
        <f t="shared" si="7"/>
        <v>3.75</v>
      </c>
      <c r="H36" s="84">
        <f t="shared" si="46"/>
        <v>1.0355815188528943</v>
      </c>
      <c r="I36" s="93"/>
      <c r="K36" s="93" t="s">
        <v>231</v>
      </c>
      <c r="L36"/>
      <c r="M36" s="10"/>
      <c r="N36" s="121">
        <f>Purplesharp!$P29</f>
        <v>3</v>
      </c>
      <c r="O36" s="93">
        <f t="shared" si="47"/>
        <v>3.3380884450784594</v>
      </c>
      <c r="P36" s="86">
        <f>INDEX('UmfrageWerte berechnung'!$A:$Z, MATCH(L$3, 'UmfrageWerte berechnung'!$A:$A, 0), MATCH($K36, 'UmfrageWerte berechnung'!$1:$1, 0))</f>
        <v>1.25</v>
      </c>
      <c r="Q36" s="84">
        <f t="shared" si="48"/>
        <v>4.6875</v>
      </c>
      <c r="R36" s="84">
        <f t="shared" si="49"/>
        <v>3.75</v>
      </c>
      <c r="S36" s="84">
        <f t="shared" si="50"/>
        <v>1.1126961483594864</v>
      </c>
      <c r="V36" s="10"/>
      <c r="W36" s="121">
        <f>Purplesharp!$P29</f>
        <v>3</v>
      </c>
      <c r="X36" s="93">
        <f t="shared" si="51"/>
        <v>3.0249307479224399</v>
      </c>
      <c r="Y36" s="86">
        <f>INDEX('UmfrageWerte berechnung'!$A:$Z, MATCH(U$3, 'UmfrageWerte berechnung'!$A:$A, 0), MATCH($K36, 'UmfrageWerte berechnung'!$1:$1, 0))</f>
        <v>1.1666666666666667</v>
      </c>
      <c r="Z36" s="84">
        <f t="shared" si="52"/>
        <v>4.0833333333333339</v>
      </c>
      <c r="AA36" s="84">
        <f t="shared" si="53"/>
        <v>3.5</v>
      </c>
      <c r="AB36" s="84">
        <f t="shared" si="54"/>
        <v>1.00831024930748</v>
      </c>
      <c r="AE36" s="10"/>
      <c r="AF36" s="121">
        <f>Purplesharp!$P29</f>
        <v>3</v>
      </c>
      <c r="AG36" s="93">
        <f t="shared" si="55"/>
        <v>3.1786280280733541</v>
      </c>
      <c r="AH36" s="86">
        <f>INDEX('UmfrageWerte berechnung'!$A:$Z, MATCH(AD$3, 'UmfrageWerte berechnung'!$A:$A, 0), MATCH($K36, 'UmfrageWerte berechnung'!$1:$1, 0))</f>
        <v>1.25</v>
      </c>
      <c r="AI36" s="84">
        <f t="shared" si="56"/>
        <v>4.6875</v>
      </c>
      <c r="AJ36" s="84">
        <f t="shared" si="57"/>
        <v>3.75</v>
      </c>
      <c r="AK36" s="84">
        <f t="shared" si="58"/>
        <v>1.0595426760244513</v>
      </c>
      <c r="AL36" s="66"/>
      <c r="AN36" s="10"/>
      <c r="AO36" s="121">
        <f>Purplesharp!$P29</f>
        <v>3</v>
      </c>
      <c r="AP36" s="93">
        <f t="shared" si="59"/>
        <v>3.0286103542234328</v>
      </c>
      <c r="AQ36" s="86">
        <f>INDEX('UmfrageWerte berechnung'!$A:$Z, MATCH(AM$3, 'UmfrageWerte berechnung'!$A:$A, 0), MATCH($K36, 'UmfrageWerte berechnung'!$1:$1, 0))</f>
        <v>1.1875</v>
      </c>
      <c r="AR36" s="84">
        <f t="shared" si="60"/>
        <v>4.23046875</v>
      </c>
      <c r="AS36" s="84">
        <f t="shared" si="61"/>
        <v>3.5625</v>
      </c>
      <c r="AT36" s="84">
        <f t="shared" si="62"/>
        <v>1.0095367847411443</v>
      </c>
    </row>
    <row r="37" spans="2:46">
      <c r="B37" s="10"/>
      <c r="C37" s="121">
        <f>Purplesharp!$P30</f>
        <v>0</v>
      </c>
      <c r="D37" s="93">
        <f t="shared" si="5"/>
        <v>0</v>
      </c>
      <c r="E37" s="86">
        <f>INDEX('UmfrageWerte berechnung'!$A:$Z, MATCH(A$3, 'UmfrageWerte berechnung'!$A:$A, 0), MATCH($K37, 'UmfrageWerte berechnung'!$1:$1, 0))</f>
        <v>1.25</v>
      </c>
      <c r="F37" s="84">
        <f t="shared" si="6"/>
        <v>0</v>
      </c>
      <c r="G37" s="84">
        <f t="shared" si="7"/>
        <v>0</v>
      </c>
      <c r="H37" s="84">
        <f t="shared" si="46"/>
        <v>1.0355815188528943</v>
      </c>
      <c r="I37" s="93"/>
      <c r="K37" s="93" t="s">
        <v>231</v>
      </c>
      <c r="L37"/>
      <c r="M37" s="10"/>
      <c r="N37" s="121">
        <f>Purplesharp!$P30</f>
        <v>0</v>
      </c>
      <c r="O37" s="93">
        <f t="shared" si="47"/>
        <v>0</v>
      </c>
      <c r="P37" s="86">
        <f>INDEX('UmfrageWerte berechnung'!$A:$Z, MATCH(L$3, 'UmfrageWerte berechnung'!$A:$A, 0), MATCH($K37, 'UmfrageWerte berechnung'!$1:$1, 0))</f>
        <v>1.25</v>
      </c>
      <c r="Q37" s="84">
        <f t="shared" si="48"/>
        <v>0</v>
      </c>
      <c r="R37" s="84">
        <f t="shared" si="49"/>
        <v>0</v>
      </c>
      <c r="S37" s="84">
        <f t="shared" si="50"/>
        <v>1.1126961483594864</v>
      </c>
      <c r="V37" s="10"/>
      <c r="W37" s="121">
        <f>Purplesharp!$P30</f>
        <v>0</v>
      </c>
      <c r="X37" s="93">
        <f t="shared" si="51"/>
        <v>0</v>
      </c>
      <c r="Y37" s="86">
        <f>INDEX('UmfrageWerte berechnung'!$A:$Z, MATCH(U$3, 'UmfrageWerte berechnung'!$A:$A, 0), MATCH($K37, 'UmfrageWerte berechnung'!$1:$1, 0))</f>
        <v>1.1666666666666667</v>
      </c>
      <c r="Z37" s="84">
        <f t="shared" si="52"/>
        <v>0</v>
      </c>
      <c r="AA37" s="84">
        <f t="shared" si="53"/>
        <v>0</v>
      </c>
      <c r="AB37" s="84">
        <f t="shared" si="54"/>
        <v>1.00831024930748</v>
      </c>
      <c r="AE37" s="10"/>
      <c r="AF37" s="121">
        <f>Purplesharp!$P30</f>
        <v>0</v>
      </c>
      <c r="AG37" s="93">
        <f t="shared" si="55"/>
        <v>0</v>
      </c>
      <c r="AH37" s="86">
        <f>INDEX('UmfrageWerte berechnung'!$A:$Z, MATCH(AD$3, 'UmfrageWerte berechnung'!$A:$A, 0), MATCH($K37, 'UmfrageWerte berechnung'!$1:$1, 0))</f>
        <v>1.25</v>
      </c>
      <c r="AI37" s="84">
        <f t="shared" si="56"/>
        <v>0</v>
      </c>
      <c r="AJ37" s="84">
        <f t="shared" si="57"/>
        <v>0</v>
      </c>
      <c r="AK37" s="84">
        <f t="shared" si="58"/>
        <v>1.0595426760244513</v>
      </c>
      <c r="AL37" s="66"/>
      <c r="AN37" s="10"/>
      <c r="AO37" s="121">
        <f>Purplesharp!$P30</f>
        <v>0</v>
      </c>
      <c r="AP37" s="93">
        <f t="shared" si="59"/>
        <v>0</v>
      </c>
      <c r="AQ37" s="86">
        <f>INDEX('UmfrageWerte berechnung'!$A:$Z, MATCH(AM$3, 'UmfrageWerte berechnung'!$A:$A, 0), MATCH($K37, 'UmfrageWerte berechnung'!$1:$1, 0))</f>
        <v>1.1875</v>
      </c>
      <c r="AR37" s="84">
        <f t="shared" si="60"/>
        <v>0</v>
      </c>
      <c r="AS37" s="84">
        <f t="shared" si="61"/>
        <v>0</v>
      </c>
      <c r="AT37" s="84">
        <f t="shared" si="62"/>
        <v>1.0095367847411443</v>
      </c>
    </row>
    <row r="38" spans="2:46">
      <c r="B38" s="4"/>
      <c r="C38" s="121">
        <f>Purplesharp!$P31</f>
        <v>3</v>
      </c>
      <c r="D38" s="93">
        <f t="shared" si="5"/>
        <v>3.3552841210833773</v>
      </c>
      <c r="E38" s="86">
        <f>INDEX('UmfrageWerte berechnung'!$A:$Z, MATCH(A$3, 'UmfrageWerte berechnung'!$A:$A, 0), MATCH($K38, 'UmfrageWerte berechnung'!$1:$1, 0))</f>
        <v>1.35</v>
      </c>
      <c r="F38" s="84">
        <f t="shared" si="6"/>
        <v>5.4675000000000011</v>
      </c>
      <c r="G38" s="84">
        <f t="shared" si="7"/>
        <v>4.0500000000000007</v>
      </c>
      <c r="H38" s="84">
        <f t="shared" si="46"/>
        <v>1.1184280403611258</v>
      </c>
      <c r="I38" s="93"/>
      <c r="K38" s="93" t="s">
        <v>232</v>
      </c>
      <c r="L38"/>
      <c r="M38" s="4"/>
      <c r="N38" s="121">
        <f>Purplesharp!$P31</f>
        <v>3</v>
      </c>
      <c r="O38" s="93">
        <f t="shared" si="47"/>
        <v>2.6704707560627674</v>
      </c>
      <c r="P38" s="86">
        <f>INDEX('UmfrageWerte berechnung'!$A:$Z, MATCH(L$3, 'UmfrageWerte berechnung'!$A:$A, 0), MATCH($K38, 'UmfrageWerte berechnung'!$1:$1, 0))</f>
        <v>1</v>
      </c>
      <c r="Q38" s="84">
        <f t="shared" si="48"/>
        <v>3</v>
      </c>
      <c r="R38" s="84">
        <f t="shared" si="49"/>
        <v>3</v>
      </c>
      <c r="S38" s="84">
        <f t="shared" si="50"/>
        <v>0.89015691868758917</v>
      </c>
      <c r="V38" s="4"/>
      <c r="W38" s="121">
        <f>Purplesharp!$P31</f>
        <v>3</v>
      </c>
      <c r="X38" s="93">
        <f t="shared" si="51"/>
        <v>3.0249307479224399</v>
      </c>
      <c r="Y38" s="86">
        <f>INDEX('UmfrageWerte berechnung'!$A:$Z, MATCH(U$3, 'UmfrageWerte berechnung'!$A:$A, 0), MATCH($K38, 'UmfrageWerte berechnung'!$1:$1, 0))</f>
        <v>1.1666666666666667</v>
      </c>
      <c r="Z38" s="84">
        <f t="shared" si="52"/>
        <v>4.0833333333333339</v>
      </c>
      <c r="AA38" s="84">
        <f t="shared" si="53"/>
        <v>3.5</v>
      </c>
      <c r="AB38" s="84">
        <f t="shared" si="54"/>
        <v>1.00831024930748</v>
      </c>
      <c r="AE38" s="4"/>
      <c r="AF38" s="121">
        <f>Purplesharp!$P31</f>
        <v>3</v>
      </c>
      <c r="AG38" s="93">
        <f t="shared" si="55"/>
        <v>3.4964908308806892</v>
      </c>
      <c r="AH38" s="86">
        <f>INDEX('UmfrageWerte berechnung'!$A:$Z, MATCH(AD$3, 'UmfrageWerte berechnung'!$A:$A, 0), MATCH($K38, 'UmfrageWerte berechnung'!$1:$1, 0))</f>
        <v>1.375</v>
      </c>
      <c r="AI38" s="84">
        <f t="shared" si="56"/>
        <v>5.671875</v>
      </c>
      <c r="AJ38" s="84">
        <f t="shared" si="57"/>
        <v>4.125</v>
      </c>
      <c r="AK38" s="84">
        <f t="shared" si="58"/>
        <v>1.1654969436268965</v>
      </c>
      <c r="AL38" s="66"/>
      <c r="AN38" s="4"/>
      <c r="AO38" s="121">
        <f>Purplesharp!$P31</f>
        <v>3</v>
      </c>
      <c r="AP38" s="93">
        <f t="shared" si="59"/>
        <v>3.1880108991825611</v>
      </c>
      <c r="AQ38" s="86">
        <f>INDEX('UmfrageWerte berechnung'!$A:$Z, MATCH(AM$3, 'UmfrageWerte berechnung'!$A:$A, 0), MATCH($K38, 'UmfrageWerte berechnung'!$1:$1, 0))</f>
        <v>1.25</v>
      </c>
      <c r="AR38" s="84">
        <f t="shared" si="60"/>
        <v>4.6875</v>
      </c>
      <c r="AS38" s="84">
        <f t="shared" si="61"/>
        <v>3.75</v>
      </c>
      <c r="AT38" s="84">
        <f t="shared" si="62"/>
        <v>1.0626702997275204</v>
      </c>
    </row>
    <row r="39" spans="2:46">
      <c r="B39" s="12"/>
      <c r="C39" s="121">
        <f>Purplesharp!$P32</f>
        <v>0</v>
      </c>
      <c r="D39" s="93">
        <f t="shared" si="5"/>
        <v>0</v>
      </c>
      <c r="E39" s="86">
        <f>INDEX('UmfrageWerte berechnung'!$A:$Z, MATCH(A$3, 'UmfrageWerte berechnung'!$A:$A, 0), MATCH($K39, 'UmfrageWerte berechnung'!$1:$1, 0))</f>
        <v>1</v>
      </c>
      <c r="F39" s="84">
        <f t="shared" si="6"/>
        <v>0</v>
      </c>
      <c r="G39" s="84">
        <f t="shared" si="7"/>
        <v>0</v>
      </c>
      <c r="H39" s="84">
        <f t="shared" si="46"/>
        <v>0.8284652150823153</v>
      </c>
      <c r="I39" s="93"/>
      <c r="K39" s="93" t="s">
        <v>388</v>
      </c>
      <c r="L39"/>
      <c r="M39" s="12"/>
      <c r="N39" s="121">
        <f>Purplesharp!$P32</f>
        <v>0</v>
      </c>
      <c r="O39" s="93">
        <f t="shared" si="47"/>
        <v>0</v>
      </c>
      <c r="P39" s="86">
        <f>INDEX('UmfrageWerte berechnung'!$A:$Z, MATCH(L$3, 'UmfrageWerte berechnung'!$A:$A, 0), MATCH($K39, 'UmfrageWerte berechnung'!$1:$1, 0))</f>
        <v>1.125</v>
      </c>
      <c r="Q39" s="84">
        <f t="shared" si="48"/>
        <v>0</v>
      </c>
      <c r="R39" s="84">
        <f t="shared" si="49"/>
        <v>0</v>
      </c>
      <c r="S39" s="84">
        <f t="shared" si="50"/>
        <v>1.0014265335235377</v>
      </c>
      <c r="V39" s="12"/>
      <c r="W39" s="121">
        <f>Purplesharp!$P32</f>
        <v>0</v>
      </c>
      <c r="X39" s="93">
        <f t="shared" si="51"/>
        <v>0</v>
      </c>
      <c r="Y39" s="86">
        <f>INDEX('UmfrageWerte berechnung'!$A:$Z, MATCH(U$3, 'UmfrageWerte berechnung'!$A:$A, 0), MATCH($K39, 'UmfrageWerte berechnung'!$1:$1, 0))</f>
        <v>1.0833333333333333</v>
      </c>
      <c r="Z39" s="84">
        <f t="shared" si="52"/>
        <v>0</v>
      </c>
      <c r="AA39" s="84">
        <f t="shared" si="53"/>
        <v>0</v>
      </c>
      <c r="AB39" s="84">
        <f t="shared" si="54"/>
        <v>0.93628808864265989</v>
      </c>
      <c r="AE39" s="12"/>
      <c r="AF39" s="121">
        <f>Purplesharp!$P32</f>
        <v>0</v>
      </c>
      <c r="AG39" s="93">
        <f t="shared" si="55"/>
        <v>0</v>
      </c>
      <c r="AH39" s="86">
        <f>INDEX('UmfrageWerte berechnung'!$A:$Z, MATCH(AD$3, 'UmfrageWerte berechnung'!$A:$A, 0), MATCH($K39, 'UmfrageWerte berechnung'!$1:$1, 0))</f>
        <v>1</v>
      </c>
      <c r="AI39" s="84">
        <f t="shared" si="56"/>
        <v>0</v>
      </c>
      <c r="AJ39" s="84">
        <f t="shared" si="57"/>
        <v>0</v>
      </c>
      <c r="AK39" s="84">
        <f t="shared" si="58"/>
        <v>0.84763414081956101</v>
      </c>
      <c r="AL39" s="66"/>
      <c r="AN39" s="12"/>
      <c r="AO39" s="121">
        <f>Purplesharp!$P32</f>
        <v>0</v>
      </c>
      <c r="AP39" s="93">
        <f t="shared" si="59"/>
        <v>0</v>
      </c>
      <c r="AQ39" s="86">
        <f>INDEX('UmfrageWerte berechnung'!$A:$Z, MATCH(AM$3, 'UmfrageWerte berechnung'!$A:$A, 0), MATCH($K39, 'UmfrageWerte berechnung'!$1:$1, 0))</f>
        <v>0.875</v>
      </c>
      <c r="AR39" s="84">
        <f t="shared" si="60"/>
        <v>0</v>
      </c>
      <c r="AS39" s="84">
        <f t="shared" si="61"/>
        <v>0</v>
      </c>
      <c r="AT39" s="84">
        <f t="shared" si="62"/>
        <v>0.7438692098092643</v>
      </c>
    </row>
    <row r="40" spans="2:46">
      <c r="B40" s="12"/>
      <c r="C40" s="121">
        <f>Purplesharp!$P33</f>
        <v>0</v>
      </c>
      <c r="D40" s="93">
        <f t="shared" si="5"/>
        <v>0</v>
      </c>
      <c r="E40" s="86">
        <f>INDEX('UmfrageWerte berechnung'!$A:$Z, MATCH(A$3, 'UmfrageWerte berechnung'!$A:$A, 0), MATCH($K40, 'UmfrageWerte berechnung'!$1:$1, 0))</f>
        <v>1</v>
      </c>
      <c r="F40" s="84">
        <f t="shared" si="6"/>
        <v>0</v>
      </c>
      <c r="G40" s="84">
        <f t="shared" si="7"/>
        <v>0</v>
      </c>
      <c r="H40" s="84">
        <f t="shared" si="46"/>
        <v>0.8284652150823153</v>
      </c>
      <c r="I40" s="93"/>
      <c r="K40" s="93" t="s">
        <v>388</v>
      </c>
      <c r="L40"/>
      <c r="M40" s="12"/>
      <c r="N40" s="121">
        <f>Purplesharp!$P33</f>
        <v>0</v>
      </c>
      <c r="O40" s="93">
        <f t="shared" si="47"/>
        <v>0</v>
      </c>
      <c r="P40" s="86">
        <f>INDEX('UmfrageWerte berechnung'!$A:$Z, MATCH(L$3, 'UmfrageWerte berechnung'!$A:$A, 0), MATCH($K40, 'UmfrageWerte berechnung'!$1:$1, 0))</f>
        <v>1.125</v>
      </c>
      <c r="Q40" s="84">
        <f t="shared" si="48"/>
        <v>0</v>
      </c>
      <c r="R40" s="84">
        <f t="shared" si="49"/>
        <v>0</v>
      </c>
      <c r="S40" s="84">
        <f t="shared" si="50"/>
        <v>1.0014265335235377</v>
      </c>
      <c r="V40" s="12"/>
      <c r="W40" s="121">
        <f>Purplesharp!$P33</f>
        <v>0</v>
      </c>
      <c r="X40" s="93">
        <f t="shared" si="51"/>
        <v>0</v>
      </c>
      <c r="Y40" s="86">
        <f>INDEX('UmfrageWerte berechnung'!$A:$Z, MATCH(U$3, 'UmfrageWerte berechnung'!$A:$A, 0), MATCH($K40, 'UmfrageWerte berechnung'!$1:$1, 0))</f>
        <v>1.0833333333333333</v>
      </c>
      <c r="Z40" s="84">
        <f t="shared" si="52"/>
        <v>0</v>
      </c>
      <c r="AA40" s="84">
        <f t="shared" si="53"/>
        <v>0</v>
      </c>
      <c r="AB40" s="84">
        <f t="shared" si="54"/>
        <v>0.93628808864265989</v>
      </c>
      <c r="AE40" s="12"/>
      <c r="AF40" s="121">
        <f>Purplesharp!$P33</f>
        <v>0</v>
      </c>
      <c r="AG40" s="93">
        <f t="shared" si="55"/>
        <v>0</v>
      </c>
      <c r="AH40" s="86">
        <f>INDEX('UmfrageWerte berechnung'!$A:$Z, MATCH(AD$3, 'UmfrageWerte berechnung'!$A:$A, 0), MATCH($K40, 'UmfrageWerte berechnung'!$1:$1, 0))</f>
        <v>1</v>
      </c>
      <c r="AI40" s="84">
        <f t="shared" si="56"/>
        <v>0</v>
      </c>
      <c r="AJ40" s="84">
        <f t="shared" si="57"/>
        <v>0</v>
      </c>
      <c r="AK40" s="84">
        <f t="shared" si="58"/>
        <v>0.84763414081956101</v>
      </c>
      <c r="AL40" s="66"/>
      <c r="AN40" s="12"/>
      <c r="AO40" s="121">
        <f>Purplesharp!$P33</f>
        <v>0</v>
      </c>
      <c r="AP40" s="93">
        <f t="shared" si="59"/>
        <v>0</v>
      </c>
      <c r="AQ40" s="86">
        <f>INDEX('UmfrageWerte berechnung'!$A:$Z, MATCH(AM$3, 'UmfrageWerte berechnung'!$A:$A, 0), MATCH($K40, 'UmfrageWerte berechnung'!$1:$1, 0))</f>
        <v>0.875</v>
      </c>
      <c r="AR40" s="84">
        <f t="shared" si="60"/>
        <v>0</v>
      </c>
      <c r="AS40" s="84">
        <f t="shared" si="61"/>
        <v>0</v>
      </c>
      <c r="AT40" s="84">
        <f t="shared" si="62"/>
        <v>0.7438692098092643</v>
      </c>
    </row>
    <row r="41" spans="2:46">
      <c r="B41" s="12"/>
      <c r="C41" s="121">
        <f>Purplesharp!$P34</f>
        <v>3</v>
      </c>
      <c r="D41" s="93">
        <f t="shared" si="5"/>
        <v>2.4853956452469461</v>
      </c>
      <c r="E41" s="86">
        <f>INDEX('UmfrageWerte berechnung'!$A:$Z, MATCH(A$3, 'UmfrageWerte berechnung'!$A:$A, 0), MATCH($K41, 'UmfrageWerte berechnung'!$1:$1, 0))</f>
        <v>1</v>
      </c>
      <c r="F41" s="84">
        <f t="shared" si="6"/>
        <v>3</v>
      </c>
      <c r="G41" s="84">
        <f t="shared" si="7"/>
        <v>3</v>
      </c>
      <c r="H41" s="84">
        <f t="shared" si="46"/>
        <v>0.8284652150823153</v>
      </c>
      <c r="I41" s="93"/>
      <c r="K41" s="93" t="s">
        <v>388</v>
      </c>
      <c r="L41"/>
      <c r="M41" s="12"/>
      <c r="N41" s="121">
        <f>Purplesharp!$P34</f>
        <v>3</v>
      </c>
      <c r="O41" s="93">
        <f t="shared" si="47"/>
        <v>3.0042796005706132</v>
      </c>
      <c r="P41" s="86">
        <f>INDEX('UmfrageWerte berechnung'!$A:$Z, MATCH(L$3, 'UmfrageWerte berechnung'!$A:$A, 0), MATCH($K41, 'UmfrageWerte berechnung'!$1:$1, 0))</f>
        <v>1.125</v>
      </c>
      <c r="Q41" s="84">
        <f t="shared" si="48"/>
        <v>3.796875</v>
      </c>
      <c r="R41" s="84">
        <f t="shared" si="49"/>
        <v>3.375</v>
      </c>
      <c r="S41" s="84">
        <f t="shared" si="50"/>
        <v>1.0014265335235377</v>
      </c>
      <c r="V41" s="12"/>
      <c r="W41" s="121">
        <f>Purplesharp!$P34</f>
        <v>3</v>
      </c>
      <c r="X41" s="93">
        <f t="shared" si="51"/>
        <v>2.8088642659279799</v>
      </c>
      <c r="Y41" s="86">
        <f>INDEX('UmfrageWerte berechnung'!$A:$Z, MATCH(U$3, 'UmfrageWerte berechnung'!$A:$A, 0), MATCH($K41, 'UmfrageWerte berechnung'!$1:$1, 0))</f>
        <v>1.0833333333333333</v>
      </c>
      <c r="Z41" s="84">
        <f t="shared" si="52"/>
        <v>3.520833333333333</v>
      </c>
      <c r="AA41" s="84">
        <f t="shared" si="53"/>
        <v>3.25</v>
      </c>
      <c r="AB41" s="84">
        <f t="shared" si="54"/>
        <v>0.93628808864265989</v>
      </c>
      <c r="AE41" s="12"/>
      <c r="AF41" s="121">
        <f>Purplesharp!$P34</f>
        <v>3</v>
      </c>
      <c r="AG41" s="93">
        <f t="shared" si="55"/>
        <v>2.5429024224586829</v>
      </c>
      <c r="AH41" s="86">
        <f>INDEX('UmfrageWerte berechnung'!$A:$Z, MATCH(AD$3, 'UmfrageWerte berechnung'!$A:$A, 0), MATCH($K41, 'UmfrageWerte berechnung'!$1:$1, 0))</f>
        <v>1</v>
      </c>
      <c r="AI41" s="84">
        <f t="shared" si="56"/>
        <v>3</v>
      </c>
      <c r="AJ41" s="84">
        <f t="shared" si="57"/>
        <v>3</v>
      </c>
      <c r="AK41" s="84">
        <f t="shared" si="58"/>
        <v>0.84763414081956101</v>
      </c>
      <c r="AL41" s="66"/>
      <c r="AN41" s="12"/>
      <c r="AO41" s="121">
        <f>Purplesharp!$P34</f>
        <v>3</v>
      </c>
      <c r="AP41" s="93">
        <f t="shared" si="59"/>
        <v>2.2316076294277929</v>
      </c>
      <c r="AQ41" s="86">
        <f>INDEX('UmfrageWerte berechnung'!$A:$Z, MATCH(AM$3, 'UmfrageWerte berechnung'!$A:$A, 0), MATCH($K41, 'UmfrageWerte berechnung'!$1:$1, 0))</f>
        <v>0.875</v>
      </c>
      <c r="AR41" s="84">
        <f t="shared" si="60"/>
        <v>2.296875</v>
      </c>
      <c r="AS41" s="84">
        <f t="shared" si="61"/>
        <v>2.625</v>
      </c>
      <c r="AT41" s="84">
        <f t="shared" si="62"/>
        <v>0.7438692098092643</v>
      </c>
    </row>
    <row r="42" spans="2:46">
      <c r="B42" s="22"/>
      <c r="C42" s="121">
        <f>Purplesharp!$P35</f>
        <v>0</v>
      </c>
      <c r="D42" s="93">
        <f t="shared" si="5"/>
        <v>0</v>
      </c>
      <c r="E42" s="86">
        <f>INDEX('UmfrageWerte berechnung'!$A:$Z, MATCH(A$3, 'UmfrageWerte berechnung'!$A:$A, 0), MATCH($K42, 'UmfrageWerte berechnung'!$1:$1, 0))</f>
        <v>0.65</v>
      </c>
      <c r="F42" s="84">
        <f t="shared" si="6"/>
        <v>0</v>
      </c>
      <c r="G42" s="84">
        <f t="shared" si="7"/>
        <v>0</v>
      </c>
      <c r="H42" s="84">
        <f t="shared" si="46"/>
        <v>0.53850238980350495</v>
      </c>
      <c r="I42" s="93"/>
      <c r="K42" s="93" t="s">
        <v>235</v>
      </c>
      <c r="L42"/>
      <c r="M42" s="22"/>
      <c r="N42" s="121">
        <f>Purplesharp!$P35</f>
        <v>0</v>
      </c>
      <c r="O42" s="93">
        <f t="shared" si="47"/>
        <v>0</v>
      </c>
      <c r="P42" s="86">
        <f>INDEX('UmfrageWerte berechnung'!$A:$Z, MATCH(L$3, 'UmfrageWerte berechnung'!$A:$A, 0), MATCH($K42, 'UmfrageWerte berechnung'!$1:$1, 0))</f>
        <v>0.625</v>
      </c>
      <c r="Q42" s="84">
        <f t="shared" si="48"/>
        <v>0</v>
      </c>
      <c r="R42" s="84">
        <f t="shared" si="49"/>
        <v>0</v>
      </c>
      <c r="S42" s="84">
        <f t="shared" si="50"/>
        <v>0.55634807417974319</v>
      </c>
      <c r="V42" s="22"/>
      <c r="W42" s="121">
        <f>Purplesharp!$P35</f>
        <v>0</v>
      </c>
      <c r="X42" s="93">
        <f t="shared" si="51"/>
        <v>0</v>
      </c>
      <c r="Y42" s="86">
        <f>INDEX('UmfrageWerte berechnung'!$A:$Z, MATCH(U$3, 'UmfrageWerte berechnung'!$A:$A, 0), MATCH($K42, 'UmfrageWerte berechnung'!$1:$1, 0))</f>
        <v>0.58333333333333337</v>
      </c>
      <c r="Z42" s="84">
        <f t="shared" si="52"/>
        <v>0</v>
      </c>
      <c r="AA42" s="84">
        <f t="shared" si="53"/>
        <v>0</v>
      </c>
      <c r="AB42" s="84">
        <f t="shared" si="54"/>
        <v>0.50415512465374002</v>
      </c>
      <c r="AE42" s="22"/>
      <c r="AF42" s="121">
        <f>Purplesharp!$P35</f>
        <v>0</v>
      </c>
      <c r="AG42" s="93">
        <f t="shared" si="55"/>
        <v>0</v>
      </c>
      <c r="AH42" s="86">
        <f>INDEX('UmfrageWerte berechnung'!$A:$Z, MATCH(AD$3, 'UmfrageWerte berechnung'!$A:$A, 0), MATCH($K42, 'UmfrageWerte berechnung'!$1:$1, 0))</f>
        <v>0.5</v>
      </c>
      <c r="AI42" s="84">
        <f t="shared" si="56"/>
        <v>0</v>
      </c>
      <c r="AJ42" s="84">
        <f t="shared" si="57"/>
        <v>0</v>
      </c>
      <c r="AK42" s="84">
        <f t="shared" si="58"/>
        <v>0.42381707040978051</v>
      </c>
      <c r="AL42" s="66"/>
      <c r="AN42" s="22"/>
      <c r="AO42" s="121">
        <f>Purplesharp!$P35</f>
        <v>0</v>
      </c>
      <c r="AP42" s="93">
        <f t="shared" si="59"/>
        <v>0</v>
      </c>
      <c r="AQ42" s="86">
        <f>INDEX('UmfrageWerte berechnung'!$A:$Z, MATCH(AM$3, 'UmfrageWerte berechnung'!$A:$A, 0), MATCH($K42, 'UmfrageWerte berechnung'!$1:$1, 0))</f>
        <v>0.5</v>
      </c>
      <c r="AR42" s="84">
        <f t="shared" si="60"/>
        <v>0</v>
      </c>
      <c r="AS42" s="84">
        <f t="shared" si="61"/>
        <v>0</v>
      </c>
      <c r="AT42" s="84">
        <f t="shared" si="62"/>
        <v>0.42506811989100818</v>
      </c>
    </row>
    <row r="43" spans="2:46">
      <c r="B43" s="21"/>
      <c r="C43" s="121">
        <f>Purplesharp!$P36</f>
        <v>0</v>
      </c>
      <c r="D43" s="93">
        <f t="shared" si="5"/>
        <v>0</v>
      </c>
      <c r="E43" s="86">
        <f>INDEX('UmfrageWerte berechnung'!$A:$Z, MATCH(A$3, 'UmfrageWerte berechnung'!$A:$A, 0), MATCH($K43, 'UmfrageWerte berechnung'!$1:$1, 0))</f>
        <v>1.3</v>
      </c>
      <c r="F43" s="84">
        <f t="shared" si="6"/>
        <v>0</v>
      </c>
      <c r="G43" s="84">
        <f t="shared" si="7"/>
        <v>0</v>
      </c>
      <c r="H43" s="84">
        <f t="shared" si="46"/>
        <v>1.0770047796070099</v>
      </c>
      <c r="I43" s="93"/>
      <c r="K43" s="93" t="s">
        <v>234</v>
      </c>
      <c r="L43"/>
      <c r="M43" s="21"/>
      <c r="N43" s="121">
        <f>Purplesharp!$P36</f>
        <v>0</v>
      </c>
      <c r="O43" s="93">
        <f t="shared" si="47"/>
        <v>0</v>
      </c>
      <c r="P43" s="86">
        <f>INDEX('UmfrageWerte berechnung'!$A:$Z, MATCH(L$3, 'UmfrageWerte berechnung'!$A:$A, 0), MATCH($K43, 'UmfrageWerte berechnung'!$1:$1, 0))</f>
        <v>1.0625</v>
      </c>
      <c r="Q43" s="84">
        <f t="shared" si="48"/>
        <v>0</v>
      </c>
      <c r="R43" s="84">
        <f t="shared" si="49"/>
        <v>0</v>
      </c>
      <c r="S43" s="84">
        <f t="shared" si="50"/>
        <v>0.9457917261055635</v>
      </c>
      <c r="V43" s="21"/>
      <c r="W43" s="121">
        <f>Purplesharp!$P36</f>
        <v>0</v>
      </c>
      <c r="X43" s="93">
        <f t="shared" si="51"/>
        <v>0</v>
      </c>
      <c r="Y43" s="86">
        <f>INDEX('UmfrageWerte berechnung'!$A:$Z, MATCH(U$3, 'UmfrageWerte berechnung'!$A:$A, 0), MATCH($K43, 'UmfrageWerte berechnung'!$1:$1, 0))</f>
        <v>1.1666666666666667</v>
      </c>
      <c r="Z43" s="84">
        <f t="shared" si="52"/>
        <v>0</v>
      </c>
      <c r="AA43" s="84">
        <f t="shared" si="53"/>
        <v>0</v>
      </c>
      <c r="AB43" s="84">
        <f t="shared" si="54"/>
        <v>1.00831024930748</v>
      </c>
      <c r="AE43" s="21"/>
      <c r="AF43" s="121">
        <f>Purplesharp!$P36</f>
        <v>0</v>
      </c>
      <c r="AG43" s="93">
        <f t="shared" si="55"/>
        <v>0</v>
      </c>
      <c r="AH43" s="86">
        <f>INDEX('UmfrageWerte berechnung'!$A:$Z, MATCH(AD$3, 'UmfrageWerte berechnung'!$A:$A, 0), MATCH($K43, 'UmfrageWerte berechnung'!$1:$1, 0))</f>
        <v>1</v>
      </c>
      <c r="AI43" s="84">
        <f t="shared" si="56"/>
        <v>0</v>
      </c>
      <c r="AJ43" s="84">
        <f t="shared" si="57"/>
        <v>0</v>
      </c>
      <c r="AK43" s="84">
        <f t="shared" si="58"/>
        <v>0.84763414081956101</v>
      </c>
      <c r="AL43" s="66"/>
      <c r="AN43" s="21"/>
      <c r="AO43" s="121">
        <f>Purplesharp!$P36</f>
        <v>0</v>
      </c>
      <c r="AP43" s="93">
        <f t="shared" si="59"/>
        <v>0</v>
      </c>
      <c r="AQ43" s="86">
        <f>INDEX('UmfrageWerte berechnung'!$A:$Z, MATCH(AM$3, 'UmfrageWerte berechnung'!$A:$A, 0), MATCH($K43, 'UmfrageWerte berechnung'!$1:$1, 0))</f>
        <v>1.3125</v>
      </c>
      <c r="AR43" s="84">
        <f t="shared" si="60"/>
        <v>0</v>
      </c>
      <c r="AS43" s="84">
        <f t="shared" si="61"/>
        <v>0</v>
      </c>
      <c r="AT43" s="84">
        <f t="shared" si="62"/>
        <v>1.1158038147138964</v>
      </c>
    </row>
    <row r="44" spans="2:46">
      <c r="B44" s="21"/>
      <c r="C44" s="121">
        <f>Purplesharp!$P37</f>
        <v>0</v>
      </c>
      <c r="D44" s="93">
        <f t="shared" si="5"/>
        <v>0</v>
      </c>
      <c r="E44" s="86">
        <f>INDEX('UmfrageWerte berechnung'!$A:$Z, MATCH(A$3, 'UmfrageWerte berechnung'!$A:$A, 0), MATCH($K44, 'UmfrageWerte berechnung'!$1:$1, 0))</f>
        <v>1.3</v>
      </c>
      <c r="F44" s="84">
        <f t="shared" si="6"/>
        <v>0</v>
      </c>
      <c r="G44" s="84">
        <f t="shared" si="7"/>
        <v>0</v>
      </c>
      <c r="H44" s="84">
        <f t="shared" si="46"/>
        <v>1.0770047796070099</v>
      </c>
      <c r="I44" s="93"/>
      <c r="K44" s="93" t="s">
        <v>234</v>
      </c>
      <c r="L44"/>
      <c r="M44" s="21"/>
      <c r="N44" s="121">
        <f>Purplesharp!$P37</f>
        <v>0</v>
      </c>
      <c r="O44" s="93">
        <f t="shared" si="47"/>
        <v>0</v>
      </c>
      <c r="P44" s="86">
        <f>INDEX('UmfrageWerte berechnung'!$A:$Z, MATCH(L$3, 'UmfrageWerte berechnung'!$A:$A, 0), MATCH($K44, 'UmfrageWerte berechnung'!$1:$1, 0))</f>
        <v>1.0625</v>
      </c>
      <c r="Q44" s="84">
        <f t="shared" si="48"/>
        <v>0</v>
      </c>
      <c r="R44" s="84">
        <f t="shared" si="49"/>
        <v>0</v>
      </c>
      <c r="S44" s="84">
        <f t="shared" si="50"/>
        <v>0.9457917261055635</v>
      </c>
      <c r="V44" s="21"/>
      <c r="W44" s="121">
        <f>Purplesharp!$P37</f>
        <v>0</v>
      </c>
      <c r="X44" s="93">
        <f t="shared" si="51"/>
        <v>0</v>
      </c>
      <c r="Y44" s="86">
        <f>INDEX('UmfrageWerte berechnung'!$A:$Z, MATCH(U$3, 'UmfrageWerte berechnung'!$A:$A, 0), MATCH($K44, 'UmfrageWerte berechnung'!$1:$1, 0))</f>
        <v>1.1666666666666667</v>
      </c>
      <c r="Z44" s="84">
        <f t="shared" si="52"/>
        <v>0</v>
      </c>
      <c r="AA44" s="84">
        <f t="shared" si="53"/>
        <v>0</v>
      </c>
      <c r="AB44" s="84">
        <f t="shared" si="54"/>
        <v>1.00831024930748</v>
      </c>
      <c r="AE44" s="21"/>
      <c r="AF44" s="121">
        <f>Purplesharp!$P37</f>
        <v>0</v>
      </c>
      <c r="AG44" s="93">
        <f t="shared" si="55"/>
        <v>0</v>
      </c>
      <c r="AH44" s="86">
        <f>INDEX('UmfrageWerte berechnung'!$A:$Z, MATCH(AD$3, 'UmfrageWerte berechnung'!$A:$A, 0), MATCH($K44, 'UmfrageWerte berechnung'!$1:$1, 0))</f>
        <v>1</v>
      </c>
      <c r="AI44" s="84">
        <f t="shared" si="56"/>
        <v>0</v>
      </c>
      <c r="AJ44" s="84">
        <f t="shared" si="57"/>
        <v>0</v>
      </c>
      <c r="AK44" s="84">
        <f t="shared" si="58"/>
        <v>0.84763414081956101</v>
      </c>
      <c r="AL44" s="66"/>
      <c r="AN44" s="21"/>
      <c r="AO44" s="121">
        <f>Purplesharp!$P37</f>
        <v>0</v>
      </c>
      <c r="AP44" s="93">
        <f t="shared" si="59"/>
        <v>0</v>
      </c>
      <c r="AQ44" s="86">
        <f>INDEX('UmfrageWerte berechnung'!$A:$Z, MATCH(AM$3, 'UmfrageWerte berechnung'!$A:$A, 0), MATCH($K44, 'UmfrageWerte berechnung'!$1:$1, 0))</f>
        <v>1.3125</v>
      </c>
      <c r="AR44" s="84">
        <f t="shared" si="60"/>
        <v>0</v>
      </c>
      <c r="AS44" s="84">
        <f t="shared" si="61"/>
        <v>0</v>
      </c>
      <c r="AT44" s="84">
        <f t="shared" si="62"/>
        <v>1.1158038147138964</v>
      </c>
    </row>
    <row r="45" spans="2:46">
      <c r="B45" s="21"/>
      <c r="C45" s="121">
        <f>Purplesharp!$P38</f>
        <v>3</v>
      </c>
      <c r="D45" s="93">
        <f t="shared" si="5"/>
        <v>3.23101433882103</v>
      </c>
      <c r="E45" s="86">
        <f>INDEX('UmfrageWerte berechnung'!$A:$Z, MATCH(A$3, 'UmfrageWerte berechnung'!$A:$A, 0), MATCH($K45, 'UmfrageWerte berechnung'!$1:$1, 0))</f>
        <v>1.3</v>
      </c>
      <c r="F45" s="84">
        <f t="shared" si="6"/>
        <v>5.07</v>
      </c>
      <c r="G45" s="84">
        <f t="shared" si="7"/>
        <v>3.9000000000000004</v>
      </c>
      <c r="H45" s="84">
        <f t="shared" si="46"/>
        <v>1.0770047796070099</v>
      </c>
      <c r="I45" s="93"/>
      <c r="K45" s="93" t="s">
        <v>234</v>
      </c>
      <c r="L45"/>
      <c r="M45" s="21"/>
      <c r="N45" s="121">
        <f>Purplesharp!$P38</f>
        <v>3</v>
      </c>
      <c r="O45" s="93">
        <f t="shared" si="47"/>
        <v>2.8373751783166905</v>
      </c>
      <c r="P45" s="86">
        <f>INDEX('UmfrageWerte berechnung'!$A:$Z, MATCH(L$3, 'UmfrageWerte berechnung'!$A:$A, 0), MATCH($K45, 'UmfrageWerte berechnung'!$1:$1, 0))</f>
        <v>1.0625</v>
      </c>
      <c r="Q45" s="84">
        <f t="shared" si="48"/>
        <v>3.38671875</v>
      </c>
      <c r="R45" s="84">
        <f t="shared" si="49"/>
        <v>3.1875</v>
      </c>
      <c r="S45" s="84">
        <f t="shared" si="50"/>
        <v>0.9457917261055635</v>
      </c>
      <c r="V45" s="21"/>
      <c r="W45" s="121">
        <f>Purplesharp!$P38</f>
        <v>3</v>
      </c>
      <c r="X45" s="93">
        <f t="shared" si="51"/>
        <v>3.0249307479224399</v>
      </c>
      <c r="Y45" s="86">
        <f>INDEX('UmfrageWerte berechnung'!$A:$Z, MATCH(U$3, 'UmfrageWerte berechnung'!$A:$A, 0), MATCH($K45, 'UmfrageWerte berechnung'!$1:$1, 0))</f>
        <v>1.1666666666666667</v>
      </c>
      <c r="Z45" s="84">
        <f t="shared" si="52"/>
        <v>4.0833333333333339</v>
      </c>
      <c r="AA45" s="84">
        <f t="shared" si="53"/>
        <v>3.5</v>
      </c>
      <c r="AB45" s="84">
        <f t="shared" si="54"/>
        <v>1.00831024930748</v>
      </c>
      <c r="AE45" s="21"/>
      <c r="AF45" s="121">
        <f>Purplesharp!$P38</f>
        <v>3</v>
      </c>
      <c r="AG45" s="93">
        <f t="shared" si="55"/>
        <v>2.5429024224586829</v>
      </c>
      <c r="AH45" s="86">
        <f>INDEX('UmfrageWerte berechnung'!$A:$Z, MATCH(AD$3, 'UmfrageWerte berechnung'!$A:$A, 0), MATCH($K45, 'UmfrageWerte berechnung'!$1:$1, 0))</f>
        <v>1</v>
      </c>
      <c r="AI45" s="84">
        <f t="shared" si="56"/>
        <v>3</v>
      </c>
      <c r="AJ45" s="84">
        <f t="shared" si="57"/>
        <v>3</v>
      </c>
      <c r="AK45" s="84">
        <f t="shared" si="58"/>
        <v>0.84763414081956101</v>
      </c>
      <c r="AL45" s="66"/>
      <c r="AN45" s="21"/>
      <c r="AO45" s="121">
        <f>Purplesharp!$P38</f>
        <v>3</v>
      </c>
      <c r="AP45" s="93">
        <f t="shared" si="59"/>
        <v>3.3474114441416893</v>
      </c>
      <c r="AQ45" s="86">
        <f>INDEX('UmfrageWerte berechnung'!$A:$Z, MATCH(AM$3, 'UmfrageWerte berechnung'!$A:$A, 0), MATCH($K45, 'UmfrageWerte berechnung'!$1:$1, 0))</f>
        <v>1.3125</v>
      </c>
      <c r="AR45" s="84">
        <f t="shared" si="60"/>
        <v>5.16796875</v>
      </c>
      <c r="AS45" s="84">
        <f t="shared" si="61"/>
        <v>3.9375</v>
      </c>
      <c r="AT45" s="84">
        <f t="shared" si="62"/>
        <v>1.1158038147138964</v>
      </c>
    </row>
    <row r="46" spans="2:46">
      <c r="B46" s="22"/>
      <c r="C46" s="122">
        <f>Purplesharp!$P39</f>
        <v>0</v>
      </c>
      <c r="D46" s="84">
        <f t="shared" si="5"/>
        <v>0</v>
      </c>
      <c r="E46" s="84">
        <f>INDEX('UmfrageWerte berechnung'!$A:$Z, MATCH(A$3, 'UmfrageWerte berechnung'!$A:$A, 0), MATCH($K46, 'UmfrageWerte berechnung'!$1:$1, 0))</f>
        <v>0.65</v>
      </c>
      <c r="F46" s="86">
        <f t="shared" si="6"/>
        <v>0</v>
      </c>
      <c r="G46" s="84">
        <f t="shared" si="7"/>
        <v>0</v>
      </c>
      <c r="H46" s="84">
        <f t="shared" si="46"/>
        <v>0.53850238980350495</v>
      </c>
      <c r="I46" s="93"/>
      <c r="K46" s="93" t="s">
        <v>235</v>
      </c>
      <c r="L46"/>
      <c r="M46" s="22"/>
      <c r="N46" s="122">
        <f>Purplesharp!$P39</f>
        <v>0</v>
      </c>
      <c r="O46" s="84">
        <f t="shared" si="47"/>
        <v>0</v>
      </c>
      <c r="P46" s="84">
        <f>INDEX('UmfrageWerte berechnung'!$A:$Z, MATCH(L$3, 'UmfrageWerte berechnung'!$A:$A, 0), MATCH($K46, 'UmfrageWerte berechnung'!$1:$1, 0))</f>
        <v>0.625</v>
      </c>
      <c r="Q46" s="86">
        <f t="shared" si="48"/>
        <v>0</v>
      </c>
      <c r="R46" s="84">
        <f t="shared" si="49"/>
        <v>0</v>
      </c>
      <c r="S46" s="84">
        <f t="shared" si="50"/>
        <v>0.55634807417974319</v>
      </c>
      <c r="V46" s="22"/>
      <c r="W46" s="122">
        <f>Purplesharp!$P39</f>
        <v>0</v>
      </c>
      <c r="X46" s="84">
        <f t="shared" si="51"/>
        <v>0</v>
      </c>
      <c r="Y46" s="84">
        <f>INDEX('UmfrageWerte berechnung'!$A:$Z, MATCH(U$3, 'UmfrageWerte berechnung'!$A:$A, 0), MATCH($K46, 'UmfrageWerte berechnung'!$1:$1, 0))</f>
        <v>0.58333333333333337</v>
      </c>
      <c r="Z46" s="86">
        <f t="shared" si="52"/>
        <v>0</v>
      </c>
      <c r="AA46" s="84">
        <f t="shared" si="53"/>
        <v>0</v>
      </c>
      <c r="AB46" s="84">
        <f t="shared" si="54"/>
        <v>0.50415512465374002</v>
      </c>
      <c r="AE46" s="22"/>
      <c r="AF46" s="122">
        <f>Purplesharp!$P39</f>
        <v>0</v>
      </c>
      <c r="AG46" s="84">
        <f t="shared" si="55"/>
        <v>0</v>
      </c>
      <c r="AH46" s="84">
        <f>INDEX('UmfrageWerte berechnung'!$A:$Z, MATCH(AD$3, 'UmfrageWerte berechnung'!$A:$A, 0), MATCH($K46, 'UmfrageWerte berechnung'!$1:$1, 0))</f>
        <v>0.5</v>
      </c>
      <c r="AI46" s="86">
        <f t="shared" si="56"/>
        <v>0</v>
      </c>
      <c r="AJ46" s="84">
        <f t="shared" si="57"/>
        <v>0</v>
      </c>
      <c r="AK46" s="84">
        <f t="shared" si="58"/>
        <v>0.42381707040978051</v>
      </c>
      <c r="AL46" s="66"/>
      <c r="AN46" s="22"/>
      <c r="AO46" s="122">
        <f>Purplesharp!$P39</f>
        <v>0</v>
      </c>
      <c r="AP46" s="84">
        <f t="shared" si="59"/>
        <v>0</v>
      </c>
      <c r="AQ46" s="84">
        <f>INDEX('UmfrageWerte berechnung'!$A:$Z, MATCH(AM$3, 'UmfrageWerte berechnung'!$A:$A, 0), MATCH($K46, 'UmfrageWerte berechnung'!$1:$1, 0))</f>
        <v>0.5</v>
      </c>
      <c r="AR46" s="86">
        <f t="shared" si="60"/>
        <v>0</v>
      </c>
      <c r="AS46" s="84">
        <f t="shared" si="61"/>
        <v>0</v>
      </c>
      <c r="AT46" s="84">
        <f t="shared" si="62"/>
        <v>0.42506811989100818</v>
      </c>
    </row>
    <row r="47" spans="2:46">
      <c r="B47" t="s">
        <v>475</v>
      </c>
      <c r="C47" s="77">
        <f t="shared" ref="C47:H47" si="63">SUM(C32:C46)</f>
        <v>21</v>
      </c>
      <c r="D47" s="69">
        <f t="shared" si="63"/>
        <v>21.498672331386086</v>
      </c>
      <c r="E47" s="90">
        <f t="shared" si="63"/>
        <v>17.05</v>
      </c>
      <c r="F47" s="90">
        <f t="shared" si="63"/>
        <v>32.287500000000001</v>
      </c>
      <c r="G47" s="85">
        <f t="shared" si="63"/>
        <v>25.950000000000003</v>
      </c>
      <c r="H47" s="85">
        <f t="shared" si="63"/>
        <v>14.125331917153479</v>
      </c>
      <c r="I47" s="93"/>
      <c r="K47" s="93">
        <v>0</v>
      </c>
      <c r="L47"/>
      <c r="M47" t="s">
        <v>475</v>
      </c>
      <c r="N47" s="77">
        <f t="shared" ref="N47:S47" si="64">SUM(N32:N46)</f>
        <v>21</v>
      </c>
      <c r="O47" s="69">
        <f t="shared" si="64"/>
        <v>21.864479315263907</v>
      </c>
      <c r="P47" s="90">
        <f t="shared" si="64"/>
        <v>16.3125</v>
      </c>
      <c r="Q47" s="90">
        <f t="shared" si="64"/>
        <v>28.93359375</v>
      </c>
      <c r="R47" s="85">
        <f t="shared" si="64"/>
        <v>24.5625</v>
      </c>
      <c r="S47" s="85">
        <f t="shared" si="64"/>
        <v>14.520684736091296</v>
      </c>
      <c r="V47" t="s">
        <v>475</v>
      </c>
      <c r="W47" s="77">
        <f t="shared" ref="W47:AB47" si="65">SUM(W32:W46)</f>
        <v>21</v>
      </c>
      <c r="X47" s="69">
        <f t="shared" si="65"/>
        <v>20.958448753462619</v>
      </c>
      <c r="Y47" s="90">
        <f t="shared" si="65"/>
        <v>16.083333333333336</v>
      </c>
      <c r="Z47" s="90">
        <f t="shared" si="65"/>
        <v>28.020833333333336</v>
      </c>
      <c r="AA47" s="85">
        <f t="shared" si="65"/>
        <v>24.25</v>
      </c>
      <c r="AB47" s="85">
        <f t="shared" si="65"/>
        <v>13.90027700831026</v>
      </c>
      <c r="AE47" t="s">
        <v>475</v>
      </c>
      <c r="AF47" s="77">
        <f t="shared" ref="AF47:AK47" si="66">SUM(AF32:AF46)</f>
        <v>21</v>
      </c>
      <c r="AG47" s="69">
        <f t="shared" si="66"/>
        <v>21.296807788091471</v>
      </c>
      <c r="AH47" s="90">
        <f t="shared" si="66"/>
        <v>15.875</v>
      </c>
      <c r="AI47" s="90">
        <f t="shared" si="66"/>
        <v>30.421875</v>
      </c>
      <c r="AJ47" s="85">
        <f t="shared" si="66"/>
        <v>25.125</v>
      </c>
      <c r="AK47" s="85">
        <f t="shared" si="66"/>
        <v>13.456191985510534</v>
      </c>
      <c r="AL47" s="66"/>
      <c r="AN47" t="s">
        <v>475</v>
      </c>
      <c r="AO47" s="77">
        <f t="shared" ref="AO47:AT47" si="67">SUM(AO32:AO46)</f>
        <v>21</v>
      </c>
      <c r="AP47" s="69">
        <f t="shared" si="67"/>
        <v>20.881471389645775</v>
      </c>
      <c r="AQ47" s="90">
        <f t="shared" si="67"/>
        <v>15.9375</v>
      </c>
      <c r="AR47" s="90">
        <f t="shared" si="67"/>
        <v>29.07421875</v>
      </c>
      <c r="AS47" s="85">
        <f t="shared" si="67"/>
        <v>24.5625</v>
      </c>
      <c r="AT47" s="85">
        <f t="shared" si="67"/>
        <v>13.549046321525882</v>
      </c>
    </row>
    <row r="48" spans="2:46">
      <c r="B48" t="s">
        <v>476</v>
      </c>
      <c r="C48" s="57">
        <v>42</v>
      </c>
      <c r="D48" s="89"/>
      <c r="E48" s="96">
        <f>COUNT(E32:E46)*5</f>
        <v>75</v>
      </c>
      <c r="F48" s="89">
        <f>C48*5^2</f>
        <v>1050</v>
      </c>
      <c r="G48" s="87">
        <f>C48*1.5</f>
        <v>63</v>
      </c>
      <c r="H48" s="87"/>
      <c r="I48" s="93"/>
      <c r="K48" s="93">
        <v>0</v>
      </c>
      <c r="L48"/>
      <c r="M48" t="s">
        <v>476</v>
      </c>
      <c r="N48" s="57">
        <v>42</v>
      </c>
      <c r="O48" s="89"/>
      <c r="P48" s="96">
        <f>COUNT(P32:P46)*5</f>
        <v>75</v>
      </c>
      <c r="Q48" s="89">
        <f>N48*5^2</f>
        <v>1050</v>
      </c>
      <c r="R48" s="87">
        <f>N48*1.5</f>
        <v>63</v>
      </c>
      <c r="S48" s="87"/>
      <c r="V48" t="s">
        <v>476</v>
      </c>
      <c r="W48" s="57">
        <v>42</v>
      </c>
      <c r="X48" s="89"/>
      <c r="Y48" s="96">
        <f>COUNT(Y32:Y46)*5</f>
        <v>75</v>
      </c>
      <c r="Z48" s="89">
        <f>W48*5^2</f>
        <v>1050</v>
      </c>
      <c r="AA48" s="87">
        <f>W48*1.5</f>
        <v>63</v>
      </c>
      <c r="AB48" s="87"/>
      <c r="AE48" t="s">
        <v>476</v>
      </c>
      <c r="AF48" s="57">
        <v>42</v>
      </c>
      <c r="AG48" s="89"/>
      <c r="AH48" s="96">
        <f>COUNT(AH32:AH46)*5</f>
        <v>75</v>
      </c>
      <c r="AI48" s="89">
        <f>AF48*5^2</f>
        <v>1050</v>
      </c>
      <c r="AJ48" s="87">
        <f>AF48*1.5</f>
        <v>63</v>
      </c>
      <c r="AK48" s="87"/>
      <c r="AL48" s="57"/>
      <c r="AN48" t="s">
        <v>476</v>
      </c>
      <c r="AO48" s="57">
        <v>42</v>
      </c>
      <c r="AP48" s="89"/>
      <c r="AQ48" s="96">
        <f>COUNT(AQ32:AQ46)*5</f>
        <v>75</v>
      </c>
      <c r="AR48" s="89">
        <f>AO48*5^2</f>
        <v>1050</v>
      </c>
      <c r="AS48" s="87">
        <f>AO48*1.5</f>
        <v>63</v>
      </c>
      <c r="AT48" s="87"/>
    </row>
    <row r="49" spans="1:46">
      <c r="C49" s="91"/>
      <c r="D49" s="86"/>
      <c r="H49" s="84"/>
      <c r="I49" s="93"/>
      <c r="K49" s="93">
        <v>0</v>
      </c>
      <c r="L49"/>
      <c r="N49" s="91"/>
      <c r="O49" s="86"/>
      <c r="P49" s="93"/>
      <c r="Q49" s="86"/>
      <c r="R49" s="84"/>
      <c r="S49" s="84"/>
      <c r="W49" s="91"/>
      <c r="X49" s="86"/>
      <c r="Y49" s="93"/>
      <c r="Z49" s="86"/>
      <c r="AA49" s="84"/>
      <c r="AB49" s="84"/>
      <c r="AF49" s="91"/>
      <c r="AG49" s="86"/>
      <c r="AH49" s="93"/>
      <c r="AI49" s="86"/>
      <c r="AJ49" s="84"/>
      <c r="AK49" s="84"/>
      <c r="AL49" s="57"/>
      <c r="AO49" s="91"/>
      <c r="AP49" s="86"/>
      <c r="AQ49" s="93"/>
      <c r="AR49" s="86"/>
      <c r="AS49" s="84"/>
      <c r="AT49" s="84"/>
    </row>
    <row r="50" spans="1:46">
      <c r="C50" s="57"/>
      <c r="D50" s="86"/>
      <c r="H50" s="84"/>
      <c r="I50" s="93"/>
      <c r="K50" s="93">
        <v>0</v>
      </c>
      <c r="L50"/>
      <c r="N50" s="57"/>
      <c r="O50" s="86"/>
      <c r="P50" s="93"/>
      <c r="Q50" s="86"/>
      <c r="R50" s="84"/>
      <c r="S50" s="84"/>
      <c r="W50" s="57"/>
      <c r="X50" s="86"/>
      <c r="Y50" s="93"/>
      <c r="Z50" s="86"/>
      <c r="AA50" s="84"/>
      <c r="AB50" s="84"/>
      <c r="AF50" s="57"/>
      <c r="AG50" s="86"/>
      <c r="AH50" s="93"/>
      <c r="AI50" s="86"/>
      <c r="AJ50" s="84"/>
      <c r="AK50" s="84"/>
      <c r="AL50" s="57"/>
      <c r="AO50" s="57"/>
      <c r="AP50" s="86"/>
      <c r="AQ50" s="93"/>
      <c r="AR50" s="86"/>
      <c r="AS50" s="84"/>
      <c r="AT50" s="84"/>
    </row>
    <row r="51" spans="1:46">
      <c r="C51" s="57"/>
      <c r="D51" s="86"/>
      <c r="H51" s="84"/>
      <c r="I51" s="93"/>
      <c r="K51" s="93">
        <v>0</v>
      </c>
      <c r="L51"/>
      <c r="N51" s="57"/>
      <c r="O51" s="86"/>
      <c r="P51" s="93"/>
      <c r="Q51" s="86"/>
      <c r="R51" s="84"/>
      <c r="S51" s="84"/>
      <c r="W51" s="57"/>
      <c r="X51" s="86"/>
      <c r="Y51" s="93"/>
      <c r="Z51" s="86"/>
      <c r="AA51" s="84"/>
      <c r="AB51" s="84"/>
      <c r="AF51" s="57"/>
      <c r="AG51" s="86"/>
      <c r="AH51" s="93"/>
      <c r="AI51" s="86"/>
      <c r="AJ51" s="84"/>
      <c r="AK51" s="84"/>
      <c r="AL51" s="57"/>
      <c r="AO51" s="57"/>
      <c r="AP51" s="86"/>
      <c r="AQ51" s="93"/>
      <c r="AR51" s="86"/>
      <c r="AS51" s="84"/>
      <c r="AT51" s="84"/>
    </row>
    <row r="52" spans="1:46" ht="21">
      <c r="A52" s="19" t="s">
        <v>66</v>
      </c>
      <c r="B52" s="16"/>
      <c r="C52" s="120">
        <f>Purplesharp!$P42</f>
        <v>3</v>
      </c>
      <c r="D52" s="85">
        <f t="shared" si="5"/>
        <v>3.23101433882103</v>
      </c>
      <c r="E52" s="85">
        <f>INDEX('UmfrageWerte berechnung'!$A:$Z, MATCH(A$3, 'UmfrageWerte berechnung'!$A:$A, 0), MATCH($K52, 'UmfrageWerte berechnung'!$1:$1, 0))</f>
        <v>1.3</v>
      </c>
      <c r="F52" s="90">
        <f t="shared" si="6"/>
        <v>5.07</v>
      </c>
      <c r="G52" s="85">
        <f t="shared" si="7"/>
        <v>3.9000000000000004</v>
      </c>
      <c r="H52" s="85">
        <f t="shared" ref="H52:H70" si="68">E52/(H$120/H$119)</f>
        <v>1.0770047796070099</v>
      </c>
      <c r="I52" s="93"/>
      <c r="K52" s="93" t="s">
        <v>236</v>
      </c>
      <c r="L52" s="19" t="s">
        <v>66</v>
      </c>
      <c r="M52" s="16"/>
      <c r="N52" s="120">
        <f>Purplesharp!$P42</f>
        <v>3</v>
      </c>
      <c r="O52" s="85">
        <f t="shared" ref="O52:O60" si="69">S52*N52</f>
        <v>3.5049928673323825</v>
      </c>
      <c r="P52" s="85">
        <f>INDEX('UmfrageWerte berechnung'!$A:$Z, MATCH(L$3, 'UmfrageWerte berechnung'!$A:$A, 0), MATCH($K52, 'UmfrageWerte berechnung'!$1:$1, 0))</f>
        <v>1.3125</v>
      </c>
      <c r="Q52" s="90">
        <f t="shared" ref="Q52:Q70" si="70">(P52^2)*N52</f>
        <v>5.16796875</v>
      </c>
      <c r="R52" s="85">
        <f t="shared" ref="R52:R70" si="71">P52*N52</f>
        <v>3.9375</v>
      </c>
      <c r="S52" s="85">
        <f t="shared" ref="S52:S70" si="72">P52/(S$120/S$119)</f>
        <v>1.1683309557774608</v>
      </c>
      <c r="T52" s="19"/>
      <c r="U52" s="19" t="s">
        <v>66</v>
      </c>
      <c r="V52" s="16"/>
      <c r="W52" s="120">
        <f>Purplesharp!$P42</f>
        <v>3</v>
      </c>
      <c r="X52" s="85">
        <f t="shared" ref="X52:X60" si="73">AB52*W52</f>
        <v>3.4570637119113599</v>
      </c>
      <c r="Y52" s="85">
        <f>INDEX('UmfrageWerte berechnung'!$A:$Z, MATCH(U$3, 'UmfrageWerte berechnung'!$A:$A, 0), MATCH($K52, 'UmfrageWerte berechnung'!$1:$1, 0))</f>
        <v>1.3333333333333333</v>
      </c>
      <c r="Z52" s="90">
        <f t="shared" ref="Z52:Z70" si="74">(Y52^2)*W52</f>
        <v>5.333333333333333</v>
      </c>
      <c r="AA52" s="85">
        <f t="shared" ref="AA52:AA70" si="75">Y52*W52</f>
        <v>4</v>
      </c>
      <c r="AB52" s="85">
        <f t="shared" ref="AB52:AB70" si="76">Y52/(AB$120/AB$119)</f>
        <v>1.1523545706371199</v>
      </c>
      <c r="AD52" s="19" t="s">
        <v>66</v>
      </c>
      <c r="AE52" s="16"/>
      <c r="AF52" s="120">
        <f>Purplesharp!$P42</f>
        <v>3</v>
      </c>
      <c r="AG52" s="85">
        <f t="shared" ref="AG52:AG60" si="77">AK52*AF52</f>
        <v>3.8143536336880244</v>
      </c>
      <c r="AH52" s="85">
        <f>INDEX('UmfrageWerte berechnung'!$A:$Z, MATCH(AD$3, 'UmfrageWerte berechnung'!$A:$A, 0), MATCH($K52, 'UmfrageWerte berechnung'!$1:$1, 0))</f>
        <v>1.5</v>
      </c>
      <c r="AI52" s="90">
        <f t="shared" ref="AI52:AI70" si="78">(AH52^2)*AF52</f>
        <v>6.75</v>
      </c>
      <c r="AJ52" s="85">
        <f t="shared" ref="AJ52:AJ70" si="79">AH52*AF52</f>
        <v>4.5</v>
      </c>
      <c r="AK52" s="85">
        <f t="shared" ref="AK52:AK70" si="80">AH52/(AK$120/AK$119)</f>
        <v>1.2714512112293415</v>
      </c>
      <c r="AL52" s="66"/>
      <c r="AM52" s="19" t="s">
        <v>66</v>
      </c>
      <c r="AN52" s="16"/>
      <c r="AO52" s="120">
        <f>Purplesharp!$P42</f>
        <v>3</v>
      </c>
      <c r="AP52" s="85">
        <f t="shared" ref="AP52:AP60" si="81">AT52*AO52</f>
        <v>3.3474114441416893</v>
      </c>
      <c r="AQ52" s="85">
        <f>INDEX('UmfrageWerte berechnung'!$A:$Z, MATCH(AM$3, 'UmfrageWerte berechnung'!$A:$A, 0), MATCH($K52, 'UmfrageWerte berechnung'!$1:$1, 0))</f>
        <v>1.3125</v>
      </c>
      <c r="AR52" s="90">
        <f t="shared" ref="AR52:AR70" si="82">(AQ52^2)*AO52</f>
        <v>5.16796875</v>
      </c>
      <c r="AS52" s="85">
        <f t="shared" ref="AS52:AS70" si="83">AQ52*AO52</f>
        <v>3.9375</v>
      </c>
      <c r="AT52" s="85">
        <f t="shared" ref="AT52:AT70" si="84">AQ52/(AT$120/AT$119)</f>
        <v>1.1158038147138964</v>
      </c>
    </row>
    <row r="53" spans="1:46">
      <c r="B53" s="10"/>
      <c r="C53" s="121">
        <f>Purplesharp!$P43</f>
        <v>0</v>
      </c>
      <c r="D53" s="93">
        <f t="shared" si="5"/>
        <v>0</v>
      </c>
      <c r="E53" s="86">
        <f>INDEX('UmfrageWerte berechnung'!$A:$Z, MATCH(A$3, 'UmfrageWerte berechnung'!$A:$A, 0), MATCH($K53, 'UmfrageWerte berechnung'!$1:$1, 0))</f>
        <v>1.3</v>
      </c>
      <c r="F53" s="84">
        <f t="shared" si="6"/>
        <v>0</v>
      </c>
      <c r="G53" s="84">
        <f t="shared" si="7"/>
        <v>0</v>
      </c>
      <c r="H53" s="84">
        <f t="shared" si="68"/>
        <v>1.0770047796070099</v>
      </c>
      <c r="I53" s="93"/>
      <c r="K53" s="93" t="s">
        <v>236</v>
      </c>
      <c r="L53"/>
      <c r="M53" s="10"/>
      <c r="N53" s="121">
        <f>Purplesharp!$P43</f>
        <v>0</v>
      </c>
      <c r="O53" s="93">
        <f t="shared" si="69"/>
        <v>0</v>
      </c>
      <c r="P53" s="86">
        <f>INDEX('UmfrageWerte berechnung'!$A:$Z, MATCH(L$3, 'UmfrageWerte berechnung'!$A:$A, 0), MATCH($K53, 'UmfrageWerte berechnung'!$1:$1, 0))</f>
        <v>1.3125</v>
      </c>
      <c r="Q53" s="84">
        <f t="shared" si="70"/>
        <v>0</v>
      </c>
      <c r="R53" s="84">
        <f t="shared" si="71"/>
        <v>0</v>
      </c>
      <c r="S53" s="84">
        <f t="shared" si="72"/>
        <v>1.1683309557774608</v>
      </c>
      <c r="V53" s="10"/>
      <c r="W53" s="121">
        <f>Purplesharp!$P43</f>
        <v>0</v>
      </c>
      <c r="X53" s="93">
        <f t="shared" si="73"/>
        <v>0</v>
      </c>
      <c r="Y53" s="86">
        <f>INDEX('UmfrageWerte berechnung'!$A:$Z, MATCH(U$3, 'UmfrageWerte berechnung'!$A:$A, 0), MATCH($K53, 'UmfrageWerte berechnung'!$1:$1, 0))</f>
        <v>1.3333333333333333</v>
      </c>
      <c r="Z53" s="84">
        <f t="shared" si="74"/>
        <v>0</v>
      </c>
      <c r="AA53" s="84">
        <f t="shared" si="75"/>
        <v>0</v>
      </c>
      <c r="AB53" s="84">
        <f t="shared" si="76"/>
        <v>1.1523545706371199</v>
      </c>
      <c r="AE53" s="10"/>
      <c r="AF53" s="121">
        <f>Purplesharp!$P43</f>
        <v>0</v>
      </c>
      <c r="AG53" s="93">
        <f t="shared" si="77"/>
        <v>0</v>
      </c>
      <c r="AH53" s="86">
        <f>INDEX('UmfrageWerte berechnung'!$A:$Z, MATCH(AD$3, 'UmfrageWerte berechnung'!$A:$A, 0), MATCH($K53, 'UmfrageWerte berechnung'!$1:$1, 0))</f>
        <v>1.5</v>
      </c>
      <c r="AI53" s="84">
        <f t="shared" si="78"/>
        <v>0</v>
      </c>
      <c r="AJ53" s="84">
        <f t="shared" si="79"/>
        <v>0</v>
      </c>
      <c r="AK53" s="84">
        <f t="shared" si="80"/>
        <v>1.2714512112293415</v>
      </c>
      <c r="AL53" s="66"/>
      <c r="AN53" s="10"/>
      <c r="AO53" s="121">
        <f>Purplesharp!$P43</f>
        <v>0</v>
      </c>
      <c r="AP53" s="93">
        <f t="shared" si="81"/>
        <v>0</v>
      </c>
      <c r="AQ53" s="86">
        <f>INDEX('UmfrageWerte berechnung'!$A:$Z, MATCH(AM$3, 'UmfrageWerte berechnung'!$A:$A, 0), MATCH($K53, 'UmfrageWerte berechnung'!$1:$1, 0))</f>
        <v>1.3125</v>
      </c>
      <c r="AR53" s="84">
        <f t="shared" si="82"/>
        <v>0</v>
      </c>
      <c r="AS53" s="84">
        <f t="shared" si="83"/>
        <v>0</v>
      </c>
      <c r="AT53" s="84">
        <f t="shared" si="84"/>
        <v>1.1158038147138964</v>
      </c>
    </row>
    <row r="54" spans="1:46">
      <c r="B54" s="10"/>
      <c r="C54" s="121">
        <f>Purplesharp!$P44</f>
        <v>3</v>
      </c>
      <c r="D54" s="93">
        <f t="shared" si="5"/>
        <v>3.23101433882103</v>
      </c>
      <c r="E54" s="86">
        <f>INDEX('UmfrageWerte berechnung'!$A:$Z, MATCH(A$3, 'UmfrageWerte berechnung'!$A:$A, 0), MATCH($K54, 'UmfrageWerte berechnung'!$1:$1, 0))</f>
        <v>1.3</v>
      </c>
      <c r="F54" s="84">
        <f t="shared" si="6"/>
        <v>5.07</v>
      </c>
      <c r="G54" s="84">
        <f t="shared" si="7"/>
        <v>3.9000000000000004</v>
      </c>
      <c r="H54" s="84">
        <f t="shared" si="68"/>
        <v>1.0770047796070099</v>
      </c>
      <c r="I54" s="93"/>
      <c r="K54" s="93" t="s">
        <v>236</v>
      </c>
      <c r="L54"/>
      <c r="M54" s="10"/>
      <c r="N54" s="121">
        <f>Purplesharp!$P44</f>
        <v>3</v>
      </c>
      <c r="O54" s="93">
        <f t="shared" si="69"/>
        <v>3.5049928673323825</v>
      </c>
      <c r="P54" s="86">
        <f>INDEX('UmfrageWerte berechnung'!$A:$Z, MATCH(L$3, 'UmfrageWerte berechnung'!$A:$A, 0), MATCH($K54, 'UmfrageWerte berechnung'!$1:$1, 0))</f>
        <v>1.3125</v>
      </c>
      <c r="Q54" s="84">
        <f t="shared" si="70"/>
        <v>5.16796875</v>
      </c>
      <c r="R54" s="84">
        <f t="shared" si="71"/>
        <v>3.9375</v>
      </c>
      <c r="S54" s="84">
        <f t="shared" si="72"/>
        <v>1.1683309557774608</v>
      </c>
      <c r="V54" s="10"/>
      <c r="W54" s="121">
        <f>Purplesharp!$P44</f>
        <v>3</v>
      </c>
      <c r="X54" s="93">
        <f t="shared" si="73"/>
        <v>3.4570637119113599</v>
      </c>
      <c r="Y54" s="86">
        <f>INDEX('UmfrageWerte berechnung'!$A:$Z, MATCH(U$3, 'UmfrageWerte berechnung'!$A:$A, 0), MATCH($K54, 'UmfrageWerte berechnung'!$1:$1, 0))</f>
        <v>1.3333333333333333</v>
      </c>
      <c r="Z54" s="84">
        <f t="shared" si="74"/>
        <v>5.333333333333333</v>
      </c>
      <c r="AA54" s="84">
        <f t="shared" si="75"/>
        <v>4</v>
      </c>
      <c r="AB54" s="84">
        <f t="shared" si="76"/>
        <v>1.1523545706371199</v>
      </c>
      <c r="AE54" s="10"/>
      <c r="AF54" s="121">
        <f>Purplesharp!$P44</f>
        <v>3</v>
      </c>
      <c r="AG54" s="93">
        <f t="shared" si="77"/>
        <v>3.8143536336880244</v>
      </c>
      <c r="AH54" s="86">
        <f>INDEX('UmfrageWerte berechnung'!$A:$Z, MATCH(AD$3, 'UmfrageWerte berechnung'!$A:$A, 0), MATCH($K54, 'UmfrageWerte berechnung'!$1:$1, 0))</f>
        <v>1.5</v>
      </c>
      <c r="AI54" s="84">
        <f t="shared" si="78"/>
        <v>6.75</v>
      </c>
      <c r="AJ54" s="84">
        <f t="shared" si="79"/>
        <v>4.5</v>
      </c>
      <c r="AK54" s="84">
        <f t="shared" si="80"/>
        <v>1.2714512112293415</v>
      </c>
      <c r="AL54" s="66"/>
      <c r="AN54" s="10"/>
      <c r="AO54" s="121">
        <f>Purplesharp!$P44</f>
        <v>3</v>
      </c>
      <c r="AP54" s="93">
        <f t="shared" si="81"/>
        <v>3.3474114441416893</v>
      </c>
      <c r="AQ54" s="86">
        <f>INDEX('UmfrageWerte berechnung'!$A:$Z, MATCH(AM$3, 'UmfrageWerte berechnung'!$A:$A, 0), MATCH($K54, 'UmfrageWerte berechnung'!$1:$1, 0))</f>
        <v>1.3125</v>
      </c>
      <c r="AR54" s="84">
        <f t="shared" si="82"/>
        <v>5.16796875</v>
      </c>
      <c r="AS54" s="84">
        <f t="shared" si="83"/>
        <v>3.9375</v>
      </c>
      <c r="AT54" s="84">
        <f t="shared" si="84"/>
        <v>1.1158038147138964</v>
      </c>
    </row>
    <row r="55" spans="1:46">
      <c r="B55" s="4"/>
      <c r="C55" s="121">
        <f>Purplesharp!$P45</f>
        <v>0</v>
      </c>
      <c r="D55" s="93">
        <f t="shared" si="5"/>
        <v>0</v>
      </c>
      <c r="E55" s="86">
        <f>INDEX('UmfrageWerte berechnung'!$A:$Z, MATCH(A$3, 'UmfrageWerte berechnung'!$A:$A, 0), MATCH($K55, 'UmfrageWerte berechnung'!$1:$1, 0))</f>
        <v>0.95</v>
      </c>
      <c r="F55" s="84">
        <f t="shared" si="6"/>
        <v>0</v>
      </c>
      <c r="G55" s="84">
        <f t="shared" si="7"/>
        <v>0</v>
      </c>
      <c r="H55" s="84">
        <f t="shared" si="68"/>
        <v>0.78704195432819957</v>
      </c>
      <c r="I55" s="93"/>
      <c r="K55" s="93" t="s">
        <v>237</v>
      </c>
      <c r="L55"/>
      <c r="M55" s="4"/>
      <c r="N55" s="121">
        <f>Purplesharp!$P45</f>
        <v>0</v>
      </c>
      <c r="O55" s="93">
        <f t="shared" si="69"/>
        <v>0</v>
      </c>
      <c r="P55" s="86">
        <f>INDEX('UmfrageWerte berechnung'!$A:$Z, MATCH(L$3, 'UmfrageWerte berechnung'!$A:$A, 0), MATCH($K55, 'UmfrageWerte berechnung'!$1:$1, 0))</f>
        <v>0.9375</v>
      </c>
      <c r="Q55" s="84">
        <f t="shared" si="70"/>
        <v>0</v>
      </c>
      <c r="R55" s="84">
        <f t="shared" si="71"/>
        <v>0</v>
      </c>
      <c r="S55" s="84">
        <f t="shared" si="72"/>
        <v>0.83452211126961484</v>
      </c>
      <c r="V55" s="4"/>
      <c r="W55" s="121">
        <f>Purplesharp!$P45</f>
        <v>0</v>
      </c>
      <c r="X55" s="93">
        <f t="shared" si="73"/>
        <v>0</v>
      </c>
      <c r="Y55" s="86">
        <f>INDEX('UmfrageWerte berechnung'!$A:$Z, MATCH(U$3, 'UmfrageWerte berechnung'!$A:$A, 0), MATCH($K55, 'UmfrageWerte berechnung'!$1:$1, 0))</f>
        <v>0.75</v>
      </c>
      <c r="Z55" s="84">
        <f t="shared" si="74"/>
        <v>0</v>
      </c>
      <c r="AA55" s="84">
        <f t="shared" si="75"/>
        <v>0</v>
      </c>
      <c r="AB55" s="84">
        <f t="shared" si="76"/>
        <v>0.64819944598337997</v>
      </c>
      <c r="AE55" s="4"/>
      <c r="AF55" s="121">
        <f>Purplesharp!$P45</f>
        <v>0</v>
      </c>
      <c r="AG55" s="93">
        <f t="shared" si="77"/>
        <v>0</v>
      </c>
      <c r="AH55" s="86">
        <f>INDEX('UmfrageWerte berechnung'!$A:$Z, MATCH(AD$3, 'UmfrageWerte berechnung'!$A:$A, 0), MATCH($K55, 'UmfrageWerte berechnung'!$1:$1, 0))</f>
        <v>1</v>
      </c>
      <c r="AI55" s="84">
        <f t="shared" si="78"/>
        <v>0</v>
      </c>
      <c r="AJ55" s="84">
        <f t="shared" si="79"/>
        <v>0</v>
      </c>
      <c r="AK55" s="84">
        <f t="shared" si="80"/>
        <v>0.84763414081956101</v>
      </c>
      <c r="AL55" s="66"/>
      <c r="AN55" s="4"/>
      <c r="AO55" s="121">
        <f>Purplesharp!$P45</f>
        <v>0</v>
      </c>
      <c r="AP55" s="93">
        <f t="shared" si="81"/>
        <v>0</v>
      </c>
      <c r="AQ55" s="86">
        <f>INDEX('UmfrageWerte berechnung'!$A:$Z, MATCH(AM$3, 'UmfrageWerte berechnung'!$A:$A, 0), MATCH($K55, 'UmfrageWerte berechnung'!$1:$1, 0))</f>
        <v>0.6875</v>
      </c>
      <c r="AR55" s="84">
        <f t="shared" si="82"/>
        <v>0</v>
      </c>
      <c r="AS55" s="84">
        <f t="shared" si="83"/>
        <v>0</v>
      </c>
      <c r="AT55" s="84">
        <f t="shared" si="84"/>
        <v>0.58446866485013627</v>
      </c>
    </row>
    <row r="56" spans="1:46">
      <c r="B56" s="4"/>
      <c r="C56" s="121">
        <f>Purplesharp!$P46</f>
        <v>0</v>
      </c>
      <c r="D56" s="93">
        <f t="shared" si="5"/>
        <v>0</v>
      </c>
      <c r="E56" s="86">
        <f>INDEX('UmfrageWerte berechnung'!$A:$Z, MATCH(A$3, 'UmfrageWerte berechnung'!$A:$A, 0), MATCH($K56, 'UmfrageWerte berechnung'!$1:$1, 0))</f>
        <v>0.95</v>
      </c>
      <c r="F56" s="84">
        <f t="shared" si="6"/>
        <v>0</v>
      </c>
      <c r="G56" s="84">
        <f t="shared" si="7"/>
        <v>0</v>
      </c>
      <c r="H56" s="84">
        <f t="shared" si="68"/>
        <v>0.78704195432819957</v>
      </c>
      <c r="I56" s="93"/>
      <c r="K56" s="93" t="s">
        <v>237</v>
      </c>
      <c r="L56"/>
      <c r="M56" s="4"/>
      <c r="N56" s="121">
        <f>Purplesharp!$P46</f>
        <v>0</v>
      </c>
      <c r="O56" s="93">
        <f t="shared" si="69"/>
        <v>0</v>
      </c>
      <c r="P56" s="86">
        <f>INDEX('UmfrageWerte berechnung'!$A:$Z, MATCH(L$3, 'UmfrageWerte berechnung'!$A:$A, 0), MATCH($K56, 'UmfrageWerte berechnung'!$1:$1, 0))</f>
        <v>0.9375</v>
      </c>
      <c r="Q56" s="84">
        <f t="shared" si="70"/>
        <v>0</v>
      </c>
      <c r="R56" s="84">
        <f t="shared" si="71"/>
        <v>0</v>
      </c>
      <c r="S56" s="84">
        <f t="shared" si="72"/>
        <v>0.83452211126961484</v>
      </c>
      <c r="V56" s="4"/>
      <c r="W56" s="121">
        <f>Purplesharp!$P46</f>
        <v>0</v>
      </c>
      <c r="X56" s="93">
        <f t="shared" si="73"/>
        <v>0</v>
      </c>
      <c r="Y56" s="86">
        <f>INDEX('UmfrageWerte berechnung'!$A:$Z, MATCH(U$3, 'UmfrageWerte berechnung'!$A:$A, 0), MATCH($K56, 'UmfrageWerte berechnung'!$1:$1, 0))</f>
        <v>0.75</v>
      </c>
      <c r="Z56" s="84">
        <f t="shared" si="74"/>
        <v>0</v>
      </c>
      <c r="AA56" s="84">
        <f t="shared" si="75"/>
        <v>0</v>
      </c>
      <c r="AB56" s="84">
        <f t="shared" si="76"/>
        <v>0.64819944598337997</v>
      </c>
      <c r="AE56" s="4"/>
      <c r="AF56" s="121">
        <f>Purplesharp!$P46</f>
        <v>0</v>
      </c>
      <c r="AG56" s="93">
        <f t="shared" si="77"/>
        <v>0</v>
      </c>
      <c r="AH56" s="86">
        <f>INDEX('UmfrageWerte berechnung'!$A:$Z, MATCH(AD$3, 'UmfrageWerte berechnung'!$A:$A, 0), MATCH($K56, 'UmfrageWerte berechnung'!$1:$1, 0))</f>
        <v>1</v>
      </c>
      <c r="AI56" s="84">
        <f t="shared" si="78"/>
        <v>0</v>
      </c>
      <c r="AJ56" s="84">
        <f t="shared" si="79"/>
        <v>0</v>
      </c>
      <c r="AK56" s="84">
        <f t="shared" si="80"/>
        <v>0.84763414081956101</v>
      </c>
      <c r="AL56" s="66"/>
      <c r="AN56" s="4"/>
      <c r="AO56" s="121">
        <f>Purplesharp!$P46</f>
        <v>0</v>
      </c>
      <c r="AP56" s="93">
        <f t="shared" si="81"/>
        <v>0</v>
      </c>
      <c r="AQ56" s="86">
        <f>INDEX('UmfrageWerte berechnung'!$A:$Z, MATCH(AM$3, 'UmfrageWerte berechnung'!$A:$A, 0), MATCH($K56, 'UmfrageWerte berechnung'!$1:$1, 0))</f>
        <v>0.6875</v>
      </c>
      <c r="AR56" s="84">
        <f t="shared" si="82"/>
        <v>0</v>
      </c>
      <c r="AS56" s="84">
        <f t="shared" si="83"/>
        <v>0</v>
      </c>
      <c r="AT56" s="84">
        <f t="shared" si="84"/>
        <v>0.58446866485013627</v>
      </c>
    </row>
    <row r="57" spans="1:46">
      <c r="B57" s="12"/>
      <c r="C57" s="121">
        <f>Purplesharp!$P47</f>
        <v>0</v>
      </c>
      <c r="D57" s="93">
        <f t="shared" si="5"/>
        <v>0</v>
      </c>
      <c r="E57" s="86">
        <f>INDEX('UmfrageWerte berechnung'!$A:$Z, MATCH(A$3, 'UmfrageWerte berechnung'!$A:$A, 0), MATCH($K57, 'UmfrageWerte berechnung'!$1:$1, 0))</f>
        <v>1</v>
      </c>
      <c r="F57" s="84">
        <f t="shared" si="6"/>
        <v>0</v>
      </c>
      <c r="G57" s="84">
        <f t="shared" si="7"/>
        <v>0</v>
      </c>
      <c r="H57" s="84">
        <f t="shared" si="68"/>
        <v>0.8284652150823153</v>
      </c>
      <c r="I57" s="93"/>
      <c r="K57" s="93" t="s">
        <v>238</v>
      </c>
      <c r="L57"/>
      <c r="M57" s="12"/>
      <c r="N57" s="121">
        <f>Purplesharp!$P47</f>
        <v>0</v>
      </c>
      <c r="O57" s="93">
        <f t="shared" si="69"/>
        <v>0</v>
      </c>
      <c r="P57" s="86">
        <f>INDEX('UmfrageWerte berechnung'!$A:$Z, MATCH(L$3, 'UmfrageWerte berechnung'!$A:$A, 0), MATCH($K57, 'UmfrageWerte berechnung'!$1:$1, 0))</f>
        <v>1.0625</v>
      </c>
      <c r="Q57" s="84">
        <f t="shared" si="70"/>
        <v>0</v>
      </c>
      <c r="R57" s="84">
        <f t="shared" si="71"/>
        <v>0</v>
      </c>
      <c r="S57" s="84">
        <f t="shared" si="72"/>
        <v>0.9457917261055635</v>
      </c>
      <c r="V57" s="12"/>
      <c r="W57" s="121">
        <f>Purplesharp!$P47</f>
        <v>0</v>
      </c>
      <c r="X57" s="93">
        <f t="shared" si="73"/>
        <v>0</v>
      </c>
      <c r="Y57" s="86">
        <f>INDEX('UmfrageWerte berechnung'!$A:$Z, MATCH(U$3, 'UmfrageWerte berechnung'!$A:$A, 0), MATCH($K57, 'UmfrageWerte berechnung'!$1:$1, 0))</f>
        <v>0.91666666666666663</v>
      </c>
      <c r="Z57" s="84">
        <f t="shared" si="74"/>
        <v>0</v>
      </c>
      <c r="AA57" s="84">
        <f t="shared" si="75"/>
        <v>0</v>
      </c>
      <c r="AB57" s="84">
        <f t="shared" si="76"/>
        <v>0.79224376731301993</v>
      </c>
      <c r="AE57" s="12"/>
      <c r="AF57" s="121">
        <f>Purplesharp!$P47</f>
        <v>0</v>
      </c>
      <c r="AG57" s="93">
        <f t="shared" si="77"/>
        <v>0</v>
      </c>
      <c r="AH57" s="86">
        <f>INDEX('UmfrageWerte berechnung'!$A:$Z, MATCH(AD$3, 'UmfrageWerte berechnung'!$A:$A, 0), MATCH($K57, 'UmfrageWerte berechnung'!$1:$1, 0))</f>
        <v>1</v>
      </c>
      <c r="AI57" s="84">
        <f t="shared" si="78"/>
        <v>0</v>
      </c>
      <c r="AJ57" s="84">
        <f t="shared" si="79"/>
        <v>0</v>
      </c>
      <c r="AK57" s="84">
        <f t="shared" si="80"/>
        <v>0.84763414081956101</v>
      </c>
      <c r="AL57" s="66"/>
      <c r="AN57" s="12"/>
      <c r="AO57" s="121">
        <f>Purplesharp!$P47</f>
        <v>0</v>
      </c>
      <c r="AP57" s="93">
        <f t="shared" si="81"/>
        <v>0</v>
      </c>
      <c r="AQ57" s="86">
        <f>INDEX('UmfrageWerte berechnung'!$A:$Z, MATCH(AM$3, 'UmfrageWerte berechnung'!$A:$A, 0), MATCH($K57, 'UmfrageWerte berechnung'!$1:$1, 0))</f>
        <v>0.6875</v>
      </c>
      <c r="AR57" s="84">
        <f t="shared" si="82"/>
        <v>0</v>
      </c>
      <c r="AS57" s="84">
        <f t="shared" si="83"/>
        <v>0</v>
      </c>
      <c r="AT57" s="84">
        <f t="shared" si="84"/>
        <v>0.58446866485013627</v>
      </c>
    </row>
    <row r="58" spans="1:46">
      <c r="B58" s="12"/>
      <c r="C58" s="121">
        <f>Purplesharp!$P48</f>
        <v>0</v>
      </c>
      <c r="D58" s="93">
        <f t="shared" si="5"/>
        <v>0</v>
      </c>
      <c r="E58" s="86">
        <f>INDEX('UmfrageWerte berechnung'!$A:$Z, MATCH(A$3, 'UmfrageWerte berechnung'!$A:$A, 0), MATCH($K58, 'UmfrageWerte berechnung'!$1:$1, 0))</f>
        <v>1</v>
      </c>
      <c r="F58" s="84">
        <f t="shared" si="6"/>
        <v>0</v>
      </c>
      <c r="G58" s="84">
        <f t="shared" si="7"/>
        <v>0</v>
      </c>
      <c r="H58" s="84">
        <f t="shared" si="68"/>
        <v>0.8284652150823153</v>
      </c>
      <c r="I58" s="93"/>
      <c r="K58" s="93" t="s">
        <v>238</v>
      </c>
      <c r="L58"/>
      <c r="M58" s="12"/>
      <c r="N58" s="121">
        <f>Purplesharp!$P48</f>
        <v>0</v>
      </c>
      <c r="O58" s="93">
        <f t="shared" si="69"/>
        <v>0</v>
      </c>
      <c r="P58" s="86">
        <f>INDEX('UmfrageWerte berechnung'!$A:$Z, MATCH(L$3, 'UmfrageWerte berechnung'!$A:$A, 0), MATCH($K58, 'UmfrageWerte berechnung'!$1:$1, 0))</f>
        <v>1.0625</v>
      </c>
      <c r="Q58" s="84">
        <f t="shared" si="70"/>
        <v>0</v>
      </c>
      <c r="R58" s="84">
        <f t="shared" si="71"/>
        <v>0</v>
      </c>
      <c r="S58" s="84">
        <f t="shared" si="72"/>
        <v>0.9457917261055635</v>
      </c>
      <c r="V58" s="12"/>
      <c r="W58" s="121">
        <f>Purplesharp!$P48</f>
        <v>0</v>
      </c>
      <c r="X58" s="93">
        <f t="shared" si="73"/>
        <v>0</v>
      </c>
      <c r="Y58" s="86">
        <f>INDEX('UmfrageWerte berechnung'!$A:$Z, MATCH(U$3, 'UmfrageWerte berechnung'!$A:$A, 0), MATCH($K58, 'UmfrageWerte berechnung'!$1:$1, 0))</f>
        <v>0.91666666666666663</v>
      </c>
      <c r="Z58" s="84">
        <f t="shared" si="74"/>
        <v>0</v>
      </c>
      <c r="AA58" s="84">
        <f t="shared" si="75"/>
        <v>0</v>
      </c>
      <c r="AB58" s="84">
        <f t="shared" si="76"/>
        <v>0.79224376731301993</v>
      </c>
      <c r="AE58" s="12"/>
      <c r="AF58" s="121">
        <f>Purplesharp!$P48</f>
        <v>0</v>
      </c>
      <c r="AG58" s="93">
        <f t="shared" si="77"/>
        <v>0</v>
      </c>
      <c r="AH58" s="86">
        <f>INDEX('UmfrageWerte berechnung'!$A:$Z, MATCH(AD$3, 'UmfrageWerte berechnung'!$A:$A, 0), MATCH($K58, 'UmfrageWerte berechnung'!$1:$1, 0))</f>
        <v>1</v>
      </c>
      <c r="AI58" s="84">
        <f t="shared" si="78"/>
        <v>0</v>
      </c>
      <c r="AJ58" s="84">
        <f t="shared" si="79"/>
        <v>0</v>
      </c>
      <c r="AK58" s="84">
        <f t="shared" si="80"/>
        <v>0.84763414081956101</v>
      </c>
      <c r="AL58" s="66"/>
      <c r="AN58" s="12"/>
      <c r="AO58" s="121">
        <f>Purplesharp!$P48</f>
        <v>0</v>
      </c>
      <c r="AP58" s="93">
        <f t="shared" si="81"/>
        <v>0</v>
      </c>
      <c r="AQ58" s="86">
        <f>INDEX('UmfrageWerte berechnung'!$A:$Z, MATCH(AM$3, 'UmfrageWerte berechnung'!$A:$A, 0), MATCH($K58, 'UmfrageWerte berechnung'!$1:$1, 0))</f>
        <v>0.6875</v>
      </c>
      <c r="AR58" s="84">
        <f t="shared" si="82"/>
        <v>0</v>
      </c>
      <c r="AS58" s="84">
        <f t="shared" si="83"/>
        <v>0</v>
      </c>
      <c r="AT58" s="84">
        <f t="shared" si="84"/>
        <v>0.58446866485013627</v>
      </c>
    </row>
    <row r="59" spans="1:46">
      <c r="B59" s="12"/>
      <c r="C59" s="121">
        <f>Purplesharp!$P49</f>
        <v>0</v>
      </c>
      <c r="D59" s="93">
        <f t="shared" si="5"/>
        <v>0</v>
      </c>
      <c r="E59" s="86">
        <f>INDEX('UmfrageWerte berechnung'!$A:$Z, MATCH(A$3, 'UmfrageWerte berechnung'!$A:$A, 0), MATCH($K59, 'UmfrageWerte berechnung'!$1:$1, 0))</f>
        <v>1</v>
      </c>
      <c r="F59" s="84">
        <f t="shared" si="6"/>
        <v>0</v>
      </c>
      <c r="G59" s="84">
        <f t="shared" si="7"/>
        <v>0</v>
      </c>
      <c r="H59" s="84">
        <f t="shared" si="68"/>
        <v>0.8284652150823153</v>
      </c>
      <c r="I59" s="93"/>
      <c r="K59" s="93" t="s">
        <v>238</v>
      </c>
      <c r="L59"/>
      <c r="M59" s="12"/>
      <c r="N59" s="121">
        <f>Purplesharp!$P49</f>
        <v>0</v>
      </c>
      <c r="O59" s="93">
        <f t="shared" si="69"/>
        <v>0</v>
      </c>
      <c r="P59" s="86">
        <f>INDEX('UmfrageWerte berechnung'!$A:$Z, MATCH(L$3, 'UmfrageWerte berechnung'!$A:$A, 0), MATCH($K59, 'UmfrageWerte berechnung'!$1:$1, 0))</f>
        <v>1.0625</v>
      </c>
      <c r="Q59" s="84">
        <f t="shared" si="70"/>
        <v>0</v>
      </c>
      <c r="R59" s="84">
        <f t="shared" si="71"/>
        <v>0</v>
      </c>
      <c r="S59" s="84">
        <f t="shared" si="72"/>
        <v>0.9457917261055635</v>
      </c>
      <c r="V59" s="12"/>
      <c r="W59" s="121">
        <f>Purplesharp!$P49</f>
        <v>0</v>
      </c>
      <c r="X59" s="93">
        <f t="shared" si="73"/>
        <v>0</v>
      </c>
      <c r="Y59" s="86">
        <f>INDEX('UmfrageWerte berechnung'!$A:$Z, MATCH(U$3, 'UmfrageWerte berechnung'!$A:$A, 0), MATCH($K59, 'UmfrageWerte berechnung'!$1:$1, 0))</f>
        <v>0.91666666666666663</v>
      </c>
      <c r="Z59" s="84">
        <f t="shared" si="74"/>
        <v>0</v>
      </c>
      <c r="AA59" s="84">
        <f t="shared" si="75"/>
        <v>0</v>
      </c>
      <c r="AB59" s="84">
        <f t="shared" si="76"/>
        <v>0.79224376731301993</v>
      </c>
      <c r="AE59" s="12"/>
      <c r="AF59" s="121">
        <f>Purplesharp!$P49</f>
        <v>0</v>
      </c>
      <c r="AG59" s="93">
        <f t="shared" si="77"/>
        <v>0</v>
      </c>
      <c r="AH59" s="86">
        <f>INDEX('UmfrageWerte berechnung'!$A:$Z, MATCH(AD$3, 'UmfrageWerte berechnung'!$A:$A, 0), MATCH($K59, 'UmfrageWerte berechnung'!$1:$1, 0))</f>
        <v>1</v>
      </c>
      <c r="AI59" s="84">
        <f t="shared" si="78"/>
        <v>0</v>
      </c>
      <c r="AJ59" s="84">
        <f t="shared" si="79"/>
        <v>0</v>
      </c>
      <c r="AK59" s="84">
        <f t="shared" si="80"/>
        <v>0.84763414081956101</v>
      </c>
      <c r="AL59" s="66"/>
      <c r="AN59" s="12"/>
      <c r="AO59" s="121">
        <f>Purplesharp!$P49</f>
        <v>0</v>
      </c>
      <c r="AP59" s="93">
        <f t="shared" si="81"/>
        <v>0</v>
      </c>
      <c r="AQ59" s="86">
        <f>INDEX('UmfrageWerte berechnung'!$A:$Z, MATCH(AM$3, 'UmfrageWerte berechnung'!$A:$A, 0), MATCH($K59, 'UmfrageWerte berechnung'!$1:$1, 0))</f>
        <v>0.6875</v>
      </c>
      <c r="AR59" s="84">
        <f t="shared" si="82"/>
        <v>0</v>
      </c>
      <c r="AS59" s="84">
        <f t="shared" si="83"/>
        <v>0</v>
      </c>
      <c r="AT59" s="84">
        <f t="shared" si="84"/>
        <v>0.58446866485013627</v>
      </c>
    </row>
    <row r="60" spans="1:46">
      <c r="B60" s="6"/>
      <c r="C60" s="121">
        <f>Purplesharp!$P50</f>
        <v>3</v>
      </c>
      <c r="D60" s="93">
        <f t="shared" si="5"/>
        <v>3.23101433882103</v>
      </c>
      <c r="E60" s="86">
        <f>INDEX('UmfrageWerte berechnung'!$A:$Z, MATCH(A$3, 'UmfrageWerte berechnung'!$A:$A, 0), MATCH($K60, 'UmfrageWerte berechnung'!$1:$1, 0))</f>
        <v>1.3</v>
      </c>
      <c r="F60" s="84">
        <f t="shared" si="6"/>
        <v>5.07</v>
      </c>
      <c r="G60" s="84">
        <f t="shared" si="7"/>
        <v>3.9000000000000004</v>
      </c>
      <c r="H60" s="84">
        <f t="shared" si="68"/>
        <v>1.0770047796070099</v>
      </c>
      <c r="I60" s="93"/>
      <c r="K60" s="93" t="s">
        <v>239</v>
      </c>
      <c r="L60"/>
      <c r="M60" s="6"/>
      <c r="N60" s="121">
        <f>Purplesharp!$P50</f>
        <v>3</v>
      </c>
      <c r="O60" s="93">
        <f t="shared" si="69"/>
        <v>3.1711840228245363</v>
      </c>
      <c r="P60" s="86">
        <f>INDEX('UmfrageWerte berechnung'!$A:$Z, MATCH(L$3, 'UmfrageWerte berechnung'!$A:$A, 0), MATCH($K60, 'UmfrageWerte berechnung'!$1:$1, 0))</f>
        <v>1.1875</v>
      </c>
      <c r="Q60" s="84">
        <f t="shared" si="70"/>
        <v>4.23046875</v>
      </c>
      <c r="R60" s="84">
        <f t="shared" si="71"/>
        <v>3.5625</v>
      </c>
      <c r="S60" s="84">
        <f t="shared" si="72"/>
        <v>1.0570613409415122</v>
      </c>
      <c r="V60" s="6"/>
      <c r="W60" s="121">
        <f>Purplesharp!$P50</f>
        <v>3</v>
      </c>
      <c r="X60" s="93">
        <f t="shared" si="73"/>
        <v>3.4570637119113599</v>
      </c>
      <c r="Y60" s="86">
        <f>INDEX('UmfrageWerte berechnung'!$A:$Z, MATCH(U$3, 'UmfrageWerte berechnung'!$A:$A, 0), MATCH($K60, 'UmfrageWerte berechnung'!$1:$1, 0))</f>
        <v>1.3333333333333333</v>
      </c>
      <c r="Z60" s="84">
        <f t="shared" si="74"/>
        <v>5.333333333333333</v>
      </c>
      <c r="AA60" s="84">
        <f t="shared" si="75"/>
        <v>4</v>
      </c>
      <c r="AB60" s="84">
        <f t="shared" si="76"/>
        <v>1.1523545706371199</v>
      </c>
      <c r="AE60" s="6"/>
      <c r="AF60" s="121">
        <f>Purplesharp!$P50</f>
        <v>3</v>
      </c>
      <c r="AG60" s="93">
        <f t="shared" si="77"/>
        <v>3.4964908308806892</v>
      </c>
      <c r="AH60" s="86">
        <f>INDEX('UmfrageWerte berechnung'!$A:$Z, MATCH(AD$3, 'UmfrageWerte berechnung'!$A:$A, 0), MATCH($K60, 'UmfrageWerte berechnung'!$1:$1, 0))</f>
        <v>1.375</v>
      </c>
      <c r="AI60" s="84">
        <f t="shared" si="78"/>
        <v>5.671875</v>
      </c>
      <c r="AJ60" s="84">
        <f t="shared" si="79"/>
        <v>4.125</v>
      </c>
      <c r="AK60" s="84">
        <f t="shared" si="80"/>
        <v>1.1654969436268965</v>
      </c>
      <c r="AL60" s="66"/>
      <c r="AN60" s="6"/>
      <c r="AO60" s="121">
        <f>Purplesharp!$P50</f>
        <v>3</v>
      </c>
      <c r="AP60" s="93">
        <f t="shared" si="81"/>
        <v>3.0286103542234328</v>
      </c>
      <c r="AQ60" s="86">
        <f>INDEX('UmfrageWerte berechnung'!$A:$Z, MATCH(AM$3, 'UmfrageWerte berechnung'!$A:$A, 0), MATCH($K60, 'UmfrageWerte berechnung'!$1:$1, 0))</f>
        <v>1.1875</v>
      </c>
      <c r="AR60" s="84">
        <f t="shared" si="82"/>
        <v>4.23046875</v>
      </c>
      <c r="AS60" s="84">
        <f t="shared" si="83"/>
        <v>3.5625</v>
      </c>
      <c r="AT60" s="84">
        <f t="shared" si="84"/>
        <v>1.0095367847411443</v>
      </c>
    </row>
    <row r="61" spans="1:46">
      <c r="A61" t="s">
        <v>477</v>
      </c>
      <c r="C61" s="121">
        <f>Purplesharp!$P51</f>
        <v>0</v>
      </c>
      <c r="D61" s="93">
        <f>H61*C61</f>
        <v>0</v>
      </c>
      <c r="E61" s="86"/>
      <c r="F61" s="84">
        <f t="shared" si="6"/>
        <v>0</v>
      </c>
      <c r="G61" s="84">
        <f t="shared" si="7"/>
        <v>0</v>
      </c>
      <c r="H61" s="84">
        <f t="shared" si="68"/>
        <v>0</v>
      </c>
      <c r="I61" s="93"/>
      <c r="K61" s="93">
        <v>0</v>
      </c>
      <c r="L61" t="s">
        <v>477</v>
      </c>
      <c r="N61" s="121">
        <f>Purplesharp!$P51</f>
        <v>0</v>
      </c>
      <c r="O61" s="93">
        <f>S61*N61</f>
        <v>0</v>
      </c>
      <c r="P61" s="86"/>
      <c r="Q61" s="84">
        <f t="shared" si="70"/>
        <v>0</v>
      </c>
      <c r="R61" s="84">
        <f t="shared" si="71"/>
        <v>0</v>
      </c>
      <c r="S61" s="84">
        <f t="shared" si="72"/>
        <v>0</v>
      </c>
      <c r="U61" t="s">
        <v>477</v>
      </c>
      <c r="W61" s="121">
        <f>Purplesharp!$P51</f>
        <v>0</v>
      </c>
      <c r="X61" s="93">
        <f>AB61*W61</f>
        <v>0</v>
      </c>
      <c r="Y61" s="86"/>
      <c r="Z61" s="84">
        <f t="shared" si="74"/>
        <v>0</v>
      </c>
      <c r="AA61" s="84">
        <f t="shared" si="75"/>
        <v>0</v>
      </c>
      <c r="AB61" s="84">
        <f t="shared" si="76"/>
        <v>0</v>
      </c>
      <c r="AD61" t="s">
        <v>477</v>
      </c>
      <c r="AF61" s="121">
        <f>Purplesharp!$P51</f>
        <v>0</v>
      </c>
      <c r="AG61" s="93">
        <f>AK61*AF61</f>
        <v>0</v>
      </c>
      <c r="AH61" s="86"/>
      <c r="AI61" s="84">
        <f t="shared" si="78"/>
        <v>0</v>
      </c>
      <c r="AJ61" s="84">
        <f t="shared" si="79"/>
        <v>0</v>
      </c>
      <c r="AK61" s="84">
        <f t="shared" si="80"/>
        <v>0</v>
      </c>
      <c r="AL61" s="66"/>
      <c r="AM61" t="s">
        <v>477</v>
      </c>
      <c r="AO61" s="121">
        <f>Purplesharp!$P51</f>
        <v>0</v>
      </c>
      <c r="AP61" s="93">
        <f>AT61*AO61</f>
        <v>0</v>
      </c>
      <c r="AQ61" s="86"/>
      <c r="AR61" s="84">
        <f t="shared" si="82"/>
        <v>0</v>
      </c>
      <c r="AS61" s="84">
        <f t="shared" si="83"/>
        <v>0</v>
      </c>
      <c r="AT61" s="84">
        <f t="shared" si="84"/>
        <v>0</v>
      </c>
    </row>
    <row r="62" spans="1:46">
      <c r="B62" s="21"/>
      <c r="C62" s="121">
        <f>Purplesharp!$P52</f>
        <v>1</v>
      </c>
      <c r="D62" s="93">
        <f t="shared" si="5"/>
        <v>1.0355815188528943</v>
      </c>
      <c r="E62" s="86">
        <f>INDEX('UmfrageWerte berechnung'!$A:$Z, MATCH(A$3, 'UmfrageWerte berechnung'!$A:$A, 0), MATCH($K62, 'UmfrageWerte berechnung'!$1:$1, 0))</f>
        <v>1.25</v>
      </c>
      <c r="F62" s="84">
        <f t="shared" si="6"/>
        <v>1.5625</v>
      </c>
      <c r="G62" s="84">
        <f t="shared" si="7"/>
        <v>1.25</v>
      </c>
      <c r="H62" s="84">
        <f t="shared" si="68"/>
        <v>1.0355815188528943</v>
      </c>
      <c r="I62" s="93"/>
      <c r="K62" s="93" t="s">
        <v>371</v>
      </c>
      <c r="L62"/>
      <c r="M62" s="21"/>
      <c r="N62" s="121">
        <f>Purplesharp!$P52</f>
        <v>1</v>
      </c>
      <c r="O62" s="93">
        <f t="shared" ref="O62:O70" si="85">S62*N62</f>
        <v>0.9457917261055635</v>
      </c>
      <c r="P62" s="86">
        <f>INDEX('UmfrageWerte berechnung'!$A:$Z, MATCH(L$3, 'UmfrageWerte berechnung'!$A:$A, 0), MATCH($K62, 'UmfrageWerte berechnung'!$1:$1, 0))</f>
        <v>1.0625</v>
      </c>
      <c r="Q62" s="84">
        <f t="shared" si="70"/>
        <v>1.12890625</v>
      </c>
      <c r="R62" s="84">
        <f t="shared" si="71"/>
        <v>1.0625</v>
      </c>
      <c r="S62" s="84">
        <f t="shared" si="72"/>
        <v>0.9457917261055635</v>
      </c>
      <c r="V62" s="21"/>
      <c r="W62" s="121">
        <f>Purplesharp!$P52</f>
        <v>1</v>
      </c>
      <c r="X62" s="93">
        <f t="shared" ref="X62:X70" si="86">AB62*W62</f>
        <v>1.00831024930748</v>
      </c>
      <c r="Y62" s="86">
        <f>INDEX('UmfrageWerte berechnung'!$A:$Z, MATCH(U$3, 'UmfrageWerte berechnung'!$A:$A, 0), MATCH($K62, 'UmfrageWerte berechnung'!$1:$1, 0))</f>
        <v>1.1666666666666667</v>
      </c>
      <c r="Z62" s="84">
        <f t="shared" si="74"/>
        <v>1.3611111111111114</v>
      </c>
      <c r="AA62" s="84">
        <f t="shared" si="75"/>
        <v>1.1666666666666667</v>
      </c>
      <c r="AB62" s="84">
        <f t="shared" si="76"/>
        <v>1.00831024930748</v>
      </c>
      <c r="AE62" s="21"/>
      <c r="AF62" s="121">
        <f>Purplesharp!$P52</f>
        <v>1</v>
      </c>
      <c r="AG62" s="93">
        <f t="shared" ref="AG62:AG70" si="87">AK62*AF62</f>
        <v>0.9535884084220061</v>
      </c>
      <c r="AH62" s="86">
        <f>INDEX('UmfrageWerte berechnung'!$A:$Z, MATCH(AD$3, 'UmfrageWerte berechnung'!$A:$A, 0), MATCH($K62, 'UmfrageWerte berechnung'!$1:$1, 0))</f>
        <v>1.125</v>
      </c>
      <c r="AI62" s="84">
        <f t="shared" si="78"/>
        <v>1.265625</v>
      </c>
      <c r="AJ62" s="84">
        <f t="shared" si="79"/>
        <v>1.125</v>
      </c>
      <c r="AK62" s="84">
        <f t="shared" si="80"/>
        <v>0.9535884084220061</v>
      </c>
      <c r="AL62" s="66"/>
      <c r="AN62" s="21"/>
      <c r="AO62" s="121">
        <f>Purplesharp!$P52</f>
        <v>1</v>
      </c>
      <c r="AP62" s="93">
        <f t="shared" ref="AP62:AP70" si="88">AT62*AO62</f>
        <v>1.0095367847411443</v>
      </c>
      <c r="AQ62" s="86">
        <f>INDEX('UmfrageWerte berechnung'!$A:$Z, MATCH(AM$3, 'UmfrageWerte berechnung'!$A:$A, 0), MATCH($K62, 'UmfrageWerte berechnung'!$1:$1, 0))</f>
        <v>1.1875</v>
      </c>
      <c r="AR62" s="84">
        <f t="shared" si="82"/>
        <v>1.41015625</v>
      </c>
      <c r="AS62" s="84">
        <f t="shared" si="83"/>
        <v>1.1875</v>
      </c>
      <c r="AT62" s="84">
        <f t="shared" si="84"/>
        <v>1.0095367847411443</v>
      </c>
    </row>
    <row r="63" spans="1:46">
      <c r="B63" s="21"/>
      <c r="C63" s="121">
        <f>Purplesharp!$P53</f>
        <v>1</v>
      </c>
      <c r="D63" s="93">
        <f t="shared" si="5"/>
        <v>1.0355815188528943</v>
      </c>
      <c r="E63" s="86">
        <f>INDEX('UmfrageWerte berechnung'!$A:$Z, MATCH(A$3, 'UmfrageWerte berechnung'!$A:$A, 0), MATCH($K63, 'UmfrageWerte berechnung'!$1:$1, 0))</f>
        <v>1.25</v>
      </c>
      <c r="F63" s="84">
        <f t="shared" si="6"/>
        <v>1.5625</v>
      </c>
      <c r="G63" s="84">
        <f t="shared" si="7"/>
        <v>1.25</v>
      </c>
      <c r="H63" s="84">
        <f t="shared" si="68"/>
        <v>1.0355815188528943</v>
      </c>
      <c r="I63" s="93"/>
      <c r="K63" s="93" t="s">
        <v>371</v>
      </c>
      <c r="L63"/>
      <c r="M63" s="21"/>
      <c r="N63" s="121">
        <f>Purplesharp!$P53</f>
        <v>1</v>
      </c>
      <c r="O63" s="93">
        <f t="shared" si="85"/>
        <v>0.9457917261055635</v>
      </c>
      <c r="P63" s="86">
        <f>INDEX('UmfrageWerte berechnung'!$A:$Z, MATCH(L$3, 'UmfrageWerte berechnung'!$A:$A, 0), MATCH($K63, 'UmfrageWerte berechnung'!$1:$1, 0))</f>
        <v>1.0625</v>
      </c>
      <c r="Q63" s="84">
        <f t="shared" si="70"/>
        <v>1.12890625</v>
      </c>
      <c r="R63" s="84">
        <f t="shared" si="71"/>
        <v>1.0625</v>
      </c>
      <c r="S63" s="84">
        <f t="shared" si="72"/>
        <v>0.9457917261055635</v>
      </c>
      <c r="V63" s="21"/>
      <c r="W63" s="121">
        <f>Purplesharp!$P53</f>
        <v>1</v>
      </c>
      <c r="X63" s="93">
        <f t="shared" si="86"/>
        <v>1.00831024930748</v>
      </c>
      <c r="Y63" s="86">
        <f>INDEX('UmfrageWerte berechnung'!$A:$Z, MATCH(U$3, 'UmfrageWerte berechnung'!$A:$A, 0), MATCH($K63, 'UmfrageWerte berechnung'!$1:$1, 0))</f>
        <v>1.1666666666666667</v>
      </c>
      <c r="Z63" s="84">
        <f t="shared" si="74"/>
        <v>1.3611111111111114</v>
      </c>
      <c r="AA63" s="84">
        <f t="shared" si="75"/>
        <v>1.1666666666666667</v>
      </c>
      <c r="AB63" s="84">
        <f t="shared" si="76"/>
        <v>1.00831024930748</v>
      </c>
      <c r="AE63" s="21"/>
      <c r="AF63" s="121">
        <f>Purplesharp!$P53</f>
        <v>1</v>
      </c>
      <c r="AG63" s="93">
        <f t="shared" si="87"/>
        <v>0.9535884084220061</v>
      </c>
      <c r="AH63" s="86">
        <f>INDEX('UmfrageWerte berechnung'!$A:$Z, MATCH(AD$3, 'UmfrageWerte berechnung'!$A:$A, 0), MATCH($K63, 'UmfrageWerte berechnung'!$1:$1, 0))</f>
        <v>1.125</v>
      </c>
      <c r="AI63" s="84">
        <f t="shared" si="78"/>
        <v>1.265625</v>
      </c>
      <c r="AJ63" s="84">
        <f t="shared" si="79"/>
        <v>1.125</v>
      </c>
      <c r="AK63" s="84">
        <f t="shared" si="80"/>
        <v>0.9535884084220061</v>
      </c>
      <c r="AL63" s="66"/>
      <c r="AN63" s="21"/>
      <c r="AO63" s="121">
        <f>Purplesharp!$P53</f>
        <v>1</v>
      </c>
      <c r="AP63" s="93">
        <f t="shared" si="88"/>
        <v>1.0095367847411443</v>
      </c>
      <c r="AQ63" s="86">
        <f>INDEX('UmfrageWerte berechnung'!$A:$Z, MATCH(AM$3, 'UmfrageWerte berechnung'!$A:$A, 0), MATCH($K63, 'UmfrageWerte berechnung'!$1:$1, 0))</f>
        <v>1.1875</v>
      </c>
      <c r="AR63" s="84">
        <f t="shared" si="82"/>
        <v>1.41015625</v>
      </c>
      <c r="AS63" s="84">
        <f t="shared" si="83"/>
        <v>1.1875</v>
      </c>
      <c r="AT63" s="84">
        <f t="shared" si="84"/>
        <v>1.0095367847411443</v>
      </c>
    </row>
    <row r="64" spans="1:46">
      <c r="B64" s="21"/>
      <c r="C64" s="121">
        <f>Purplesharp!$P54</f>
        <v>0</v>
      </c>
      <c r="D64" s="93">
        <f t="shared" si="5"/>
        <v>0</v>
      </c>
      <c r="E64" s="86">
        <f>INDEX('UmfrageWerte berechnung'!$A:$Z, MATCH(A$3, 'UmfrageWerte berechnung'!$A:$A, 0), MATCH($K64, 'UmfrageWerte berechnung'!$1:$1, 0))</f>
        <v>1.25</v>
      </c>
      <c r="F64" s="84">
        <f t="shared" si="6"/>
        <v>0</v>
      </c>
      <c r="G64" s="84">
        <f t="shared" si="7"/>
        <v>0</v>
      </c>
      <c r="H64" s="84">
        <f t="shared" si="68"/>
        <v>1.0355815188528943</v>
      </c>
      <c r="I64" s="93"/>
      <c r="K64" s="93" t="s">
        <v>371</v>
      </c>
      <c r="L64"/>
      <c r="M64" s="21"/>
      <c r="N64" s="121">
        <f>Purplesharp!$P54</f>
        <v>0</v>
      </c>
      <c r="O64" s="93">
        <f t="shared" si="85"/>
        <v>0</v>
      </c>
      <c r="P64" s="86">
        <f>INDEX('UmfrageWerte berechnung'!$A:$Z, MATCH(L$3, 'UmfrageWerte berechnung'!$A:$A, 0), MATCH($K64, 'UmfrageWerte berechnung'!$1:$1, 0))</f>
        <v>1.0625</v>
      </c>
      <c r="Q64" s="84">
        <f t="shared" si="70"/>
        <v>0</v>
      </c>
      <c r="R64" s="84">
        <f t="shared" si="71"/>
        <v>0</v>
      </c>
      <c r="S64" s="84">
        <f t="shared" si="72"/>
        <v>0.9457917261055635</v>
      </c>
      <c r="V64" s="21"/>
      <c r="W64" s="121">
        <f>Purplesharp!$P54</f>
        <v>0</v>
      </c>
      <c r="X64" s="93">
        <f t="shared" si="86"/>
        <v>0</v>
      </c>
      <c r="Y64" s="86">
        <f>INDEX('UmfrageWerte berechnung'!$A:$Z, MATCH(U$3, 'UmfrageWerte berechnung'!$A:$A, 0), MATCH($K64, 'UmfrageWerte berechnung'!$1:$1, 0))</f>
        <v>1.1666666666666667</v>
      </c>
      <c r="Z64" s="84">
        <f t="shared" si="74"/>
        <v>0</v>
      </c>
      <c r="AA64" s="84">
        <f t="shared" si="75"/>
        <v>0</v>
      </c>
      <c r="AB64" s="84">
        <f t="shared" si="76"/>
        <v>1.00831024930748</v>
      </c>
      <c r="AE64" s="21"/>
      <c r="AF64" s="121">
        <f>Purplesharp!$P54</f>
        <v>0</v>
      </c>
      <c r="AG64" s="93">
        <f t="shared" si="87"/>
        <v>0</v>
      </c>
      <c r="AH64" s="86">
        <f>INDEX('UmfrageWerte berechnung'!$A:$Z, MATCH(AD$3, 'UmfrageWerte berechnung'!$A:$A, 0), MATCH($K64, 'UmfrageWerte berechnung'!$1:$1, 0))</f>
        <v>1.125</v>
      </c>
      <c r="AI64" s="84">
        <f t="shared" si="78"/>
        <v>0</v>
      </c>
      <c r="AJ64" s="84">
        <f t="shared" si="79"/>
        <v>0</v>
      </c>
      <c r="AK64" s="84">
        <f t="shared" si="80"/>
        <v>0.9535884084220061</v>
      </c>
      <c r="AL64" s="66"/>
      <c r="AN64" s="21"/>
      <c r="AO64" s="121">
        <f>Purplesharp!$P54</f>
        <v>0</v>
      </c>
      <c r="AP64" s="93">
        <f t="shared" si="88"/>
        <v>0</v>
      </c>
      <c r="AQ64" s="86">
        <f>INDEX('UmfrageWerte berechnung'!$A:$Z, MATCH(AM$3, 'UmfrageWerte berechnung'!$A:$A, 0), MATCH($K64, 'UmfrageWerte berechnung'!$1:$1, 0))</f>
        <v>1.1875</v>
      </c>
      <c r="AR64" s="84">
        <f t="shared" si="82"/>
        <v>0</v>
      </c>
      <c r="AS64" s="84">
        <f t="shared" si="83"/>
        <v>0</v>
      </c>
      <c r="AT64" s="84">
        <f t="shared" si="84"/>
        <v>1.0095367847411443</v>
      </c>
    </row>
    <row r="65" spans="1:46">
      <c r="B65" s="21"/>
      <c r="C65" s="121">
        <f>Purplesharp!$P55</f>
        <v>0</v>
      </c>
      <c r="D65" s="93">
        <f t="shared" si="5"/>
        <v>0</v>
      </c>
      <c r="E65" s="86">
        <f>INDEX('UmfrageWerte berechnung'!$A:$Z, MATCH(A$3, 'UmfrageWerte berechnung'!$A:$A, 0), MATCH($K65, 'UmfrageWerte berechnung'!$1:$1, 0))</f>
        <v>1.25</v>
      </c>
      <c r="F65" s="84">
        <f t="shared" si="6"/>
        <v>0</v>
      </c>
      <c r="G65" s="84">
        <f t="shared" si="7"/>
        <v>0</v>
      </c>
      <c r="H65" s="84">
        <f t="shared" si="68"/>
        <v>1.0355815188528943</v>
      </c>
      <c r="I65" s="93"/>
      <c r="K65" s="93" t="s">
        <v>371</v>
      </c>
      <c r="L65"/>
      <c r="M65" s="21"/>
      <c r="N65" s="121">
        <f>Purplesharp!$P55</f>
        <v>0</v>
      </c>
      <c r="O65" s="93">
        <f t="shared" si="85"/>
        <v>0</v>
      </c>
      <c r="P65" s="86">
        <f>INDEX('UmfrageWerte berechnung'!$A:$Z, MATCH(L$3, 'UmfrageWerte berechnung'!$A:$A, 0), MATCH($K65, 'UmfrageWerte berechnung'!$1:$1, 0))</f>
        <v>1.0625</v>
      </c>
      <c r="Q65" s="84">
        <f t="shared" si="70"/>
        <v>0</v>
      </c>
      <c r="R65" s="84">
        <f t="shared" si="71"/>
        <v>0</v>
      </c>
      <c r="S65" s="84">
        <f t="shared" si="72"/>
        <v>0.9457917261055635</v>
      </c>
      <c r="V65" s="21"/>
      <c r="W65" s="121">
        <f>Purplesharp!$P55</f>
        <v>0</v>
      </c>
      <c r="X65" s="93">
        <f t="shared" si="86"/>
        <v>0</v>
      </c>
      <c r="Y65" s="86">
        <f>INDEX('UmfrageWerte berechnung'!$A:$Z, MATCH(U$3, 'UmfrageWerte berechnung'!$A:$A, 0), MATCH($K65, 'UmfrageWerte berechnung'!$1:$1, 0))</f>
        <v>1.1666666666666667</v>
      </c>
      <c r="Z65" s="84">
        <f t="shared" si="74"/>
        <v>0</v>
      </c>
      <c r="AA65" s="84">
        <f t="shared" si="75"/>
        <v>0</v>
      </c>
      <c r="AB65" s="84">
        <f t="shared" si="76"/>
        <v>1.00831024930748</v>
      </c>
      <c r="AE65" s="21"/>
      <c r="AF65" s="121">
        <f>Purplesharp!$P55</f>
        <v>0</v>
      </c>
      <c r="AG65" s="93">
        <f t="shared" si="87"/>
        <v>0</v>
      </c>
      <c r="AH65" s="86">
        <f>INDEX('UmfrageWerte berechnung'!$A:$Z, MATCH(AD$3, 'UmfrageWerte berechnung'!$A:$A, 0), MATCH($K65, 'UmfrageWerte berechnung'!$1:$1, 0))</f>
        <v>1.125</v>
      </c>
      <c r="AI65" s="84">
        <f t="shared" si="78"/>
        <v>0</v>
      </c>
      <c r="AJ65" s="84">
        <f t="shared" si="79"/>
        <v>0</v>
      </c>
      <c r="AK65" s="84">
        <f t="shared" si="80"/>
        <v>0.9535884084220061</v>
      </c>
      <c r="AL65" s="66"/>
      <c r="AN65" s="21"/>
      <c r="AO65" s="121">
        <f>Purplesharp!$P55</f>
        <v>0</v>
      </c>
      <c r="AP65" s="93">
        <f t="shared" si="88"/>
        <v>0</v>
      </c>
      <c r="AQ65" s="86">
        <f>INDEX('UmfrageWerte berechnung'!$A:$Z, MATCH(AM$3, 'UmfrageWerte berechnung'!$A:$A, 0), MATCH($K65, 'UmfrageWerte berechnung'!$1:$1, 0))</f>
        <v>1.1875</v>
      </c>
      <c r="AR65" s="84">
        <f t="shared" si="82"/>
        <v>0</v>
      </c>
      <c r="AS65" s="84">
        <f t="shared" si="83"/>
        <v>0</v>
      </c>
      <c r="AT65" s="84">
        <f t="shared" si="84"/>
        <v>1.0095367847411443</v>
      </c>
    </row>
    <row r="66" spans="1:46">
      <c r="B66" s="21"/>
      <c r="C66" s="121">
        <f>Purplesharp!$P56</f>
        <v>0</v>
      </c>
      <c r="D66" s="93">
        <f t="shared" si="5"/>
        <v>0</v>
      </c>
      <c r="E66" s="86">
        <f>INDEX('UmfrageWerte berechnung'!$A:$Z, MATCH(A$3, 'UmfrageWerte berechnung'!$A:$A, 0), MATCH($K66, 'UmfrageWerte berechnung'!$1:$1, 0))</f>
        <v>1.25</v>
      </c>
      <c r="F66" s="84">
        <f t="shared" si="6"/>
        <v>0</v>
      </c>
      <c r="G66" s="84">
        <f t="shared" si="7"/>
        <v>0</v>
      </c>
      <c r="H66" s="84">
        <f t="shared" si="68"/>
        <v>1.0355815188528943</v>
      </c>
      <c r="I66" s="93"/>
      <c r="K66" s="93" t="s">
        <v>371</v>
      </c>
      <c r="L66"/>
      <c r="M66" s="21"/>
      <c r="N66" s="121">
        <f>Purplesharp!$P56</f>
        <v>0</v>
      </c>
      <c r="O66" s="93">
        <f t="shared" si="85"/>
        <v>0</v>
      </c>
      <c r="P66" s="86">
        <f>INDEX('UmfrageWerte berechnung'!$A:$Z, MATCH(L$3, 'UmfrageWerte berechnung'!$A:$A, 0), MATCH($K66, 'UmfrageWerte berechnung'!$1:$1, 0))</f>
        <v>1.0625</v>
      </c>
      <c r="Q66" s="84">
        <f t="shared" si="70"/>
        <v>0</v>
      </c>
      <c r="R66" s="84">
        <f t="shared" si="71"/>
        <v>0</v>
      </c>
      <c r="S66" s="84">
        <f t="shared" si="72"/>
        <v>0.9457917261055635</v>
      </c>
      <c r="V66" s="21"/>
      <c r="W66" s="121">
        <f>Purplesharp!$P56</f>
        <v>0</v>
      </c>
      <c r="X66" s="93">
        <f t="shared" si="86"/>
        <v>0</v>
      </c>
      <c r="Y66" s="86">
        <f>INDEX('UmfrageWerte berechnung'!$A:$Z, MATCH(U$3, 'UmfrageWerte berechnung'!$A:$A, 0), MATCH($K66, 'UmfrageWerte berechnung'!$1:$1, 0))</f>
        <v>1.1666666666666667</v>
      </c>
      <c r="Z66" s="84">
        <f t="shared" si="74"/>
        <v>0</v>
      </c>
      <c r="AA66" s="84">
        <f t="shared" si="75"/>
        <v>0</v>
      </c>
      <c r="AB66" s="84">
        <f t="shared" si="76"/>
        <v>1.00831024930748</v>
      </c>
      <c r="AE66" s="21"/>
      <c r="AF66" s="121">
        <f>Purplesharp!$P56</f>
        <v>0</v>
      </c>
      <c r="AG66" s="93">
        <f t="shared" si="87"/>
        <v>0</v>
      </c>
      <c r="AH66" s="86">
        <f>INDEX('UmfrageWerte berechnung'!$A:$Z, MATCH(AD$3, 'UmfrageWerte berechnung'!$A:$A, 0), MATCH($K66, 'UmfrageWerte berechnung'!$1:$1, 0))</f>
        <v>1.125</v>
      </c>
      <c r="AI66" s="84">
        <f t="shared" si="78"/>
        <v>0</v>
      </c>
      <c r="AJ66" s="84">
        <f t="shared" si="79"/>
        <v>0</v>
      </c>
      <c r="AK66" s="84">
        <f t="shared" si="80"/>
        <v>0.9535884084220061</v>
      </c>
      <c r="AL66" s="66"/>
      <c r="AN66" s="21"/>
      <c r="AO66" s="121">
        <f>Purplesharp!$P56</f>
        <v>0</v>
      </c>
      <c r="AP66" s="93">
        <f t="shared" si="88"/>
        <v>0</v>
      </c>
      <c r="AQ66" s="86">
        <f>INDEX('UmfrageWerte berechnung'!$A:$Z, MATCH(AM$3, 'UmfrageWerte berechnung'!$A:$A, 0), MATCH($K66, 'UmfrageWerte berechnung'!$1:$1, 0))</f>
        <v>1.1875</v>
      </c>
      <c r="AR66" s="84">
        <f t="shared" si="82"/>
        <v>0</v>
      </c>
      <c r="AS66" s="84">
        <f t="shared" si="83"/>
        <v>0</v>
      </c>
      <c r="AT66" s="84">
        <f t="shared" si="84"/>
        <v>1.0095367847411443</v>
      </c>
    </row>
    <row r="67" spans="1:46">
      <c r="B67" s="21"/>
      <c r="C67" s="121">
        <f>Purplesharp!$P57</f>
        <v>0</v>
      </c>
      <c r="D67" s="93">
        <f t="shared" si="5"/>
        <v>0</v>
      </c>
      <c r="E67" s="86">
        <f>INDEX('UmfrageWerte berechnung'!$A:$Z, MATCH(A$3, 'UmfrageWerte berechnung'!$A:$A, 0), MATCH($K67, 'UmfrageWerte berechnung'!$1:$1, 0))</f>
        <v>1.25</v>
      </c>
      <c r="F67" s="84">
        <f t="shared" si="6"/>
        <v>0</v>
      </c>
      <c r="G67" s="84">
        <f t="shared" si="7"/>
        <v>0</v>
      </c>
      <c r="H67" s="84">
        <f t="shared" si="68"/>
        <v>1.0355815188528943</v>
      </c>
      <c r="I67" s="93"/>
      <c r="K67" s="93" t="s">
        <v>371</v>
      </c>
      <c r="L67"/>
      <c r="M67" s="21"/>
      <c r="N67" s="121">
        <f>Purplesharp!$P57</f>
        <v>0</v>
      </c>
      <c r="O67" s="93">
        <f t="shared" si="85"/>
        <v>0</v>
      </c>
      <c r="P67" s="86">
        <f>INDEX('UmfrageWerte berechnung'!$A:$Z, MATCH(L$3, 'UmfrageWerte berechnung'!$A:$A, 0), MATCH($K67, 'UmfrageWerte berechnung'!$1:$1, 0))</f>
        <v>1.0625</v>
      </c>
      <c r="Q67" s="84">
        <f t="shared" si="70"/>
        <v>0</v>
      </c>
      <c r="R67" s="84">
        <f t="shared" si="71"/>
        <v>0</v>
      </c>
      <c r="S67" s="84">
        <f t="shared" si="72"/>
        <v>0.9457917261055635</v>
      </c>
      <c r="V67" s="21"/>
      <c r="W67" s="121">
        <f>Purplesharp!$P57</f>
        <v>0</v>
      </c>
      <c r="X67" s="93">
        <f t="shared" si="86"/>
        <v>0</v>
      </c>
      <c r="Y67" s="86">
        <f>INDEX('UmfrageWerte berechnung'!$A:$Z, MATCH(U$3, 'UmfrageWerte berechnung'!$A:$A, 0), MATCH($K67, 'UmfrageWerte berechnung'!$1:$1, 0))</f>
        <v>1.1666666666666667</v>
      </c>
      <c r="Z67" s="84">
        <f t="shared" si="74"/>
        <v>0</v>
      </c>
      <c r="AA67" s="84">
        <f t="shared" si="75"/>
        <v>0</v>
      </c>
      <c r="AB67" s="84">
        <f t="shared" si="76"/>
        <v>1.00831024930748</v>
      </c>
      <c r="AE67" s="21"/>
      <c r="AF67" s="121">
        <f>Purplesharp!$P57</f>
        <v>0</v>
      </c>
      <c r="AG67" s="93">
        <f t="shared" si="87"/>
        <v>0</v>
      </c>
      <c r="AH67" s="86">
        <f>INDEX('UmfrageWerte berechnung'!$A:$Z, MATCH(AD$3, 'UmfrageWerte berechnung'!$A:$A, 0), MATCH($K67, 'UmfrageWerte berechnung'!$1:$1, 0))</f>
        <v>1.125</v>
      </c>
      <c r="AI67" s="84">
        <f t="shared" si="78"/>
        <v>0</v>
      </c>
      <c r="AJ67" s="84">
        <f t="shared" si="79"/>
        <v>0</v>
      </c>
      <c r="AK67" s="84">
        <f t="shared" si="80"/>
        <v>0.9535884084220061</v>
      </c>
      <c r="AL67" s="66"/>
      <c r="AN67" s="21"/>
      <c r="AO67" s="121">
        <f>Purplesharp!$P57</f>
        <v>0</v>
      </c>
      <c r="AP67" s="93">
        <f t="shared" si="88"/>
        <v>0</v>
      </c>
      <c r="AQ67" s="86">
        <f>INDEX('UmfrageWerte berechnung'!$A:$Z, MATCH(AM$3, 'UmfrageWerte berechnung'!$A:$A, 0), MATCH($K67, 'UmfrageWerte berechnung'!$1:$1, 0))</f>
        <v>1.1875</v>
      </c>
      <c r="AR67" s="84">
        <f t="shared" si="82"/>
        <v>0</v>
      </c>
      <c r="AS67" s="84">
        <f t="shared" si="83"/>
        <v>0</v>
      </c>
      <c r="AT67" s="84">
        <f t="shared" si="84"/>
        <v>1.0095367847411443</v>
      </c>
    </row>
    <row r="68" spans="1:46">
      <c r="B68" s="22"/>
      <c r="C68" s="121">
        <f>Purplesharp!$P58</f>
        <v>0</v>
      </c>
      <c r="D68" s="93">
        <f t="shared" si="5"/>
        <v>0</v>
      </c>
      <c r="E68" s="86">
        <f>INDEX('UmfrageWerte berechnung'!$A:$Z, MATCH(A$3, 'UmfrageWerte berechnung'!$A:$A, 0), MATCH($K68, 'UmfrageWerte berechnung'!$1:$1, 0))</f>
        <v>0.8</v>
      </c>
      <c r="F68" s="84">
        <f t="shared" si="6"/>
        <v>0</v>
      </c>
      <c r="G68" s="84">
        <f t="shared" si="7"/>
        <v>0</v>
      </c>
      <c r="H68" s="84">
        <f t="shared" si="68"/>
        <v>0.66277217206585226</v>
      </c>
      <c r="I68" s="93"/>
      <c r="K68" s="93" t="s">
        <v>241</v>
      </c>
      <c r="L68"/>
      <c r="M68" s="22"/>
      <c r="N68" s="121">
        <f>Purplesharp!$P58</f>
        <v>0</v>
      </c>
      <c r="O68" s="93">
        <f t="shared" si="85"/>
        <v>0</v>
      </c>
      <c r="P68" s="86">
        <f>INDEX('UmfrageWerte berechnung'!$A:$Z, MATCH(L$3, 'UmfrageWerte berechnung'!$A:$A, 0), MATCH($K68, 'UmfrageWerte berechnung'!$1:$1, 0))</f>
        <v>0.8125</v>
      </c>
      <c r="Q68" s="84">
        <f t="shared" si="70"/>
        <v>0</v>
      </c>
      <c r="R68" s="84">
        <f t="shared" si="71"/>
        <v>0</v>
      </c>
      <c r="S68" s="84">
        <f t="shared" si="72"/>
        <v>0.72325249643366618</v>
      </c>
      <c r="V68" s="22"/>
      <c r="W68" s="121">
        <f>Purplesharp!$P58</f>
        <v>0</v>
      </c>
      <c r="X68" s="93">
        <f t="shared" si="86"/>
        <v>0</v>
      </c>
      <c r="Y68" s="86">
        <f>INDEX('UmfrageWerte berechnung'!$A:$Z, MATCH(U$3, 'UmfrageWerte berechnung'!$A:$A, 0), MATCH($K68, 'UmfrageWerte berechnung'!$1:$1, 0))</f>
        <v>0.75</v>
      </c>
      <c r="Z68" s="84">
        <f t="shared" si="74"/>
        <v>0</v>
      </c>
      <c r="AA68" s="84">
        <f t="shared" si="75"/>
        <v>0</v>
      </c>
      <c r="AB68" s="84">
        <f t="shared" si="76"/>
        <v>0.64819944598337997</v>
      </c>
      <c r="AE68" s="22"/>
      <c r="AF68" s="121">
        <f>Purplesharp!$P58</f>
        <v>0</v>
      </c>
      <c r="AG68" s="93">
        <f t="shared" si="87"/>
        <v>0</v>
      </c>
      <c r="AH68" s="86">
        <f>INDEX('UmfrageWerte berechnung'!$A:$Z, MATCH(AD$3, 'UmfrageWerte berechnung'!$A:$A, 0), MATCH($K68, 'UmfrageWerte berechnung'!$1:$1, 0))</f>
        <v>0.91666666666666663</v>
      </c>
      <c r="AI68" s="84">
        <f t="shared" si="78"/>
        <v>0</v>
      </c>
      <c r="AJ68" s="84">
        <f t="shared" si="79"/>
        <v>0</v>
      </c>
      <c r="AK68" s="84">
        <f t="shared" si="80"/>
        <v>0.77699796241793084</v>
      </c>
      <c r="AL68" s="66"/>
      <c r="AN68" s="22"/>
      <c r="AO68" s="121">
        <f>Purplesharp!$P58</f>
        <v>0</v>
      </c>
      <c r="AP68" s="93">
        <f t="shared" si="88"/>
        <v>0</v>
      </c>
      <c r="AQ68" s="86">
        <f>INDEX('UmfrageWerte berechnung'!$A:$Z, MATCH(AM$3, 'UmfrageWerte berechnung'!$A:$A, 0), MATCH($K68, 'UmfrageWerte berechnung'!$1:$1, 0))</f>
        <v>0.625</v>
      </c>
      <c r="AR68" s="84">
        <f t="shared" si="82"/>
        <v>0</v>
      </c>
      <c r="AS68" s="84">
        <f t="shared" si="83"/>
        <v>0</v>
      </c>
      <c r="AT68" s="84">
        <f t="shared" si="84"/>
        <v>0.53133514986376018</v>
      </c>
    </row>
    <row r="69" spans="1:46">
      <c r="B69" s="5"/>
      <c r="C69" s="121">
        <f>Purplesharp!$P59</f>
        <v>3</v>
      </c>
      <c r="D69" s="93">
        <f t="shared" si="5"/>
        <v>2.4853956452469461</v>
      </c>
      <c r="E69" s="86">
        <f>INDEX('UmfrageWerte berechnung'!$A:$Z, MATCH(A$3, 'UmfrageWerte berechnung'!$A:$A, 0), MATCH($K69, 'UmfrageWerte berechnung'!$1:$1, 0))</f>
        <v>1</v>
      </c>
      <c r="F69" s="84">
        <f t="shared" si="6"/>
        <v>3</v>
      </c>
      <c r="G69" s="84">
        <f t="shared" si="7"/>
        <v>3</v>
      </c>
      <c r="H69" s="84">
        <f t="shared" si="68"/>
        <v>0.8284652150823153</v>
      </c>
      <c r="I69" s="93"/>
      <c r="K69" s="93" t="s">
        <v>389</v>
      </c>
      <c r="L69"/>
      <c r="M69" s="5"/>
      <c r="N69" s="121">
        <f>Purplesharp!$P59</f>
        <v>3</v>
      </c>
      <c r="O69" s="93">
        <f t="shared" si="85"/>
        <v>2.5035663338088447</v>
      </c>
      <c r="P69" s="86">
        <f>INDEX('UmfrageWerte berechnung'!$A:$Z, MATCH(L$3, 'UmfrageWerte berechnung'!$A:$A, 0), MATCH($K69, 'UmfrageWerte berechnung'!$1:$1, 0))</f>
        <v>0.9375</v>
      </c>
      <c r="Q69" s="84">
        <f t="shared" si="70"/>
        <v>2.63671875</v>
      </c>
      <c r="R69" s="84">
        <f t="shared" si="71"/>
        <v>2.8125</v>
      </c>
      <c r="S69" s="84">
        <f t="shared" si="72"/>
        <v>0.83452211126961484</v>
      </c>
      <c r="V69" s="5"/>
      <c r="W69" s="121">
        <f>Purplesharp!$P59</f>
        <v>3</v>
      </c>
      <c r="X69" s="93">
        <f t="shared" si="86"/>
        <v>2.3767313019390599</v>
      </c>
      <c r="Y69" s="86">
        <f>INDEX('UmfrageWerte berechnung'!$A:$Z, MATCH(U$3, 'UmfrageWerte berechnung'!$A:$A, 0), MATCH($K69, 'UmfrageWerte berechnung'!$1:$1, 0))</f>
        <v>0.91666666666666663</v>
      </c>
      <c r="Z69" s="84">
        <f t="shared" si="74"/>
        <v>2.520833333333333</v>
      </c>
      <c r="AA69" s="84">
        <f t="shared" si="75"/>
        <v>2.75</v>
      </c>
      <c r="AB69" s="84">
        <f t="shared" si="76"/>
        <v>0.79224376731301993</v>
      </c>
      <c r="AE69" s="5"/>
      <c r="AF69" s="121">
        <f>Purplesharp!$P59</f>
        <v>3</v>
      </c>
      <c r="AG69" s="93">
        <f t="shared" si="87"/>
        <v>3.390536563278244</v>
      </c>
      <c r="AH69" s="86">
        <f>INDEX('UmfrageWerte berechnung'!$A:$Z, MATCH(AD$3, 'UmfrageWerte berechnung'!$A:$A, 0), MATCH($K69, 'UmfrageWerte berechnung'!$1:$1, 0))</f>
        <v>1.3333333333333333</v>
      </c>
      <c r="AI69" s="84">
        <f t="shared" si="78"/>
        <v>5.333333333333333</v>
      </c>
      <c r="AJ69" s="84">
        <f t="shared" si="79"/>
        <v>4</v>
      </c>
      <c r="AK69" s="84">
        <f t="shared" si="80"/>
        <v>1.1301788544260813</v>
      </c>
      <c r="AL69" s="66"/>
      <c r="AN69" s="5"/>
      <c r="AO69" s="121">
        <f>Purplesharp!$P59</f>
        <v>3</v>
      </c>
      <c r="AP69" s="93">
        <f t="shared" si="88"/>
        <v>2.869209809264305</v>
      </c>
      <c r="AQ69" s="86">
        <f>INDEX('UmfrageWerte berechnung'!$A:$Z, MATCH(AM$3, 'UmfrageWerte berechnung'!$A:$A, 0), MATCH($K69, 'UmfrageWerte berechnung'!$1:$1, 0))</f>
        <v>1.125</v>
      </c>
      <c r="AR69" s="84">
        <f t="shared" si="82"/>
        <v>3.796875</v>
      </c>
      <c r="AS69" s="84">
        <f t="shared" si="83"/>
        <v>3.375</v>
      </c>
      <c r="AT69" s="84">
        <f t="shared" si="84"/>
        <v>0.95640326975476841</v>
      </c>
    </row>
    <row r="70" spans="1:46">
      <c r="B70" s="5"/>
      <c r="C70" s="122">
        <f>Purplesharp!$P60</f>
        <v>2</v>
      </c>
      <c r="D70" s="84">
        <f t="shared" si="5"/>
        <v>1.6569304301646306</v>
      </c>
      <c r="E70" s="84">
        <f>INDEX('UmfrageWerte berechnung'!$A:$Z, MATCH(A$3, 'UmfrageWerte berechnung'!$A:$A, 0), MATCH($K70, 'UmfrageWerte berechnung'!$1:$1, 0))</f>
        <v>1</v>
      </c>
      <c r="F70" s="86">
        <f t="shared" si="6"/>
        <v>2</v>
      </c>
      <c r="G70" s="84">
        <f t="shared" si="7"/>
        <v>2</v>
      </c>
      <c r="H70" s="84">
        <f t="shared" si="68"/>
        <v>0.8284652150823153</v>
      </c>
      <c r="I70" s="93"/>
      <c r="K70" s="93" t="s">
        <v>389</v>
      </c>
      <c r="L70"/>
      <c r="M70" s="5"/>
      <c r="N70" s="122">
        <f>Purplesharp!$P60</f>
        <v>2</v>
      </c>
      <c r="O70" s="84">
        <f t="shared" si="85"/>
        <v>1.6690442225392297</v>
      </c>
      <c r="P70" s="84">
        <f>INDEX('UmfrageWerte berechnung'!$A:$Z, MATCH(L$3, 'UmfrageWerte berechnung'!$A:$A, 0), MATCH($K70, 'UmfrageWerte berechnung'!$1:$1, 0))</f>
        <v>0.9375</v>
      </c>
      <c r="Q70" s="86">
        <f t="shared" si="70"/>
        <v>1.7578125</v>
      </c>
      <c r="R70" s="84">
        <f t="shared" si="71"/>
        <v>1.875</v>
      </c>
      <c r="S70" s="84">
        <f t="shared" si="72"/>
        <v>0.83452211126961484</v>
      </c>
      <c r="V70" s="5"/>
      <c r="W70" s="122">
        <f>Purplesharp!$P60</f>
        <v>2</v>
      </c>
      <c r="X70" s="84">
        <f t="shared" si="86"/>
        <v>1.5844875346260399</v>
      </c>
      <c r="Y70" s="84">
        <f>INDEX('UmfrageWerte berechnung'!$A:$Z, MATCH(U$3, 'UmfrageWerte berechnung'!$A:$A, 0), MATCH($K70, 'UmfrageWerte berechnung'!$1:$1, 0))</f>
        <v>0.91666666666666663</v>
      </c>
      <c r="Z70" s="86">
        <f t="shared" si="74"/>
        <v>1.6805555555555554</v>
      </c>
      <c r="AA70" s="84">
        <f t="shared" si="75"/>
        <v>1.8333333333333333</v>
      </c>
      <c r="AB70" s="84">
        <f t="shared" si="76"/>
        <v>0.79224376731301993</v>
      </c>
      <c r="AE70" s="5"/>
      <c r="AF70" s="122">
        <f>Purplesharp!$P60</f>
        <v>2</v>
      </c>
      <c r="AG70" s="84">
        <f t="shared" si="87"/>
        <v>2.2603577088521627</v>
      </c>
      <c r="AH70" s="84">
        <f>INDEX('UmfrageWerte berechnung'!$A:$Z, MATCH(AD$3, 'UmfrageWerte berechnung'!$A:$A, 0), MATCH($K70, 'UmfrageWerte berechnung'!$1:$1, 0))</f>
        <v>1.3333333333333333</v>
      </c>
      <c r="AI70" s="86">
        <f t="shared" si="78"/>
        <v>3.5555555555555554</v>
      </c>
      <c r="AJ70" s="84">
        <f t="shared" si="79"/>
        <v>2.6666666666666665</v>
      </c>
      <c r="AK70" s="84">
        <f t="shared" si="80"/>
        <v>1.1301788544260813</v>
      </c>
      <c r="AL70" s="66"/>
      <c r="AN70" s="5"/>
      <c r="AO70" s="122">
        <f>Purplesharp!$P60</f>
        <v>2</v>
      </c>
      <c r="AP70" s="84">
        <f t="shared" si="88"/>
        <v>1.9128065395095368</v>
      </c>
      <c r="AQ70" s="84">
        <f>INDEX('UmfrageWerte berechnung'!$A:$Z, MATCH(AM$3, 'UmfrageWerte berechnung'!$A:$A, 0), MATCH($K70, 'UmfrageWerte berechnung'!$1:$1, 0))</f>
        <v>1.125</v>
      </c>
      <c r="AR70" s="86">
        <f t="shared" si="82"/>
        <v>2.53125</v>
      </c>
      <c r="AS70" s="84">
        <f t="shared" si="83"/>
        <v>2.25</v>
      </c>
      <c r="AT70" s="84">
        <f t="shared" si="84"/>
        <v>0.95640326975476841</v>
      </c>
    </row>
    <row r="71" spans="1:46">
      <c r="B71" t="s">
        <v>475</v>
      </c>
      <c r="C71" s="77">
        <f t="shared" ref="C71:H71" si="89">SUM(C52:C70)</f>
        <v>16</v>
      </c>
      <c r="D71" s="69">
        <f t="shared" si="89"/>
        <v>15.906532129580453</v>
      </c>
      <c r="E71" s="90">
        <f t="shared" si="89"/>
        <v>20.400000000000002</v>
      </c>
      <c r="F71" s="90">
        <f t="shared" si="89"/>
        <v>23.335000000000001</v>
      </c>
      <c r="G71" s="85">
        <f t="shared" si="89"/>
        <v>19.200000000000003</v>
      </c>
      <c r="H71" s="85">
        <f t="shared" si="89"/>
        <v>16.900690387679226</v>
      </c>
      <c r="I71" s="93"/>
      <c r="K71" s="93">
        <v>0</v>
      </c>
      <c r="L71"/>
      <c r="M71" t="s">
        <v>475</v>
      </c>
      <c r="N71" s="77">
        <f t="shared" ref="N71:S71" si="90">SUM(N52:N70)</f>
        <v>16</v>
      </c>
      <c r="O71" s="69">
        <f t="shared" si="90"/>
        <v>16.245363766048502</v>
      </c>
      <c r="P71" s="90">
        <f t="shared" si="90"/>
        <v>19.25</v>
      </c>
      <c r="Q71" s="90">
        <f t="shared" si="90"/>
        <v>21.21875</v>
      </c>
      <c r="R71" s="85">
        <f t="shared" si="90"/>
        <v>18.25</v>
      </c>
      <c r="S71" s="85">
        <f t="shared" si="90"/>
        <v>17.135520684736086</v>
      </c>
      <c r="V71" t="s">
        <v>475</v>
      </c>
      <c r="W71" s="77">
        <f t="shared" ref="W71:AB71" si="91">SUM(W52:W70)</f>
        <v>16</v>
      </c>
      <c r="X71" s="69">
        <f t="shared" si="91"/>
        <v>16.349030470914137</v>
      </c>
      <c r="Y71" s="90">
        <f t="shared" si="91"/>
        <v>19.166666666666668</v>
      </c>
      <c r="Z71" s="90">
        <f t="shared" si="91"/>
        <v>22.923611111111107</v>
      </c>
      <c r="AA71" s="85">
        <f t="shared" si="91"/>
        <v>18.916666666666664</v>
      </c>
      <c r="AB71" s="85">
        <f t="shared" si="91"/>
        <v>16.565096952908597</v>
      </c>
      <c r="AE71" t="s">
        <v>475</v>
      </c>
      <c r="AF71" s="77">
        <f t="shared" ref="AF71:AK71" si="92">SUM(AF52:AF70)</f>
        <v>16</v>
      </c>
      <c r="AG71" s="69">
        <f t="shared" si="92"/>
        <v>18.683269187231154</v>
      </c>
      <c r="AH71" s="90">
        <f t="shared" si="92"/>
        <v>21.208333333333332</v>
      </c>
      <c r="AI71" s="90">
        <f t="shared" si="92"/>
        <v>30.592013888888886</v>
      </c>
      <c r="AJ71" s="85">
        <f t="shared" si="92"/>
        <v>22.041666666666668</v>
      </c>
      <c r="AK71" s="85">
        <f t="shared" si="92"/>
        <v>17.976907403214849</v>
      </c>
      <c r="AL71" s="66"/>
      <c r="AN71" t="s">
        <v>475</v>
      </c>
      <c r="AO71" s="77">
        <f t="shared" ref="AO71:AT71" si="93">SUM(AO52:AO70)</f>
        <v>16</v>
      </c>
      <c r="AP71" s="69">
        <f t="shared" si="93"/>
        <v>16.524523160762939</v>
      </c>
      <c r="AQ71" s="90">
        <f t="shared" si="93"/>
        <v>18.5625</v>
      </c>
      <c r="AR71" s="90">
        <f t="shared" si="93"/>
        <v>23.71484375</v>
      </c>
      <c r="AS71" s="85">
        <f t="shared" si="93"/>
        <v>19.4375</v>
      </c>
      <c r="AT71" s="85">
        <f t="shared" si="93"/>
        <v>15.780653950953674</v>
      </c>
    </row>
    <row r="72" spans="1:46">
      <c r="B72" t="s">
        <v>476</v>
      </c>
      <c r="C72" s="57">
        <v>57</v>
      </c>
      <c r="D72" s="89"/>
      <c r="E72" s="96">
        <f>COUNT(E52:E70)*5</f>
        <v>90</v>
      </c>
      <c r="F72" s="89">
        <f>C72*5^2</f>
        <v>1425</v>
      </c>
      <c r="G72" s="87">
        <f>C72*1.5</f>
        <v>85.5</v>
      </c>
      <c r="H72" s="87"/>
      <c r="I72" s="93"/>
      <c r="K72" s="93">
        <v>0</v>
      </c>
      <c r="L72"/>
      <c r="M72" t="s">
        <v>476</v>
      </c>
      <c r="N72" s="57">
        <v>57</v>
      </c>
      <c r="O72" s="89"/>
      <c r="P72" s="96">
        <f>COUNT(P52:P70)*5</f>
        <v>90</v>
      </c>
      <c r="Q72" s="89">
        <f>N72*5^2</f>
        <v>1425</v>
      </c>
      <c r="R72" s="87">
        <f>N72*1.5</f>
        <v>85.5</v>
      </c>
      <c r="S72" s="87"/>
      <c r="V72" t="s">
        <v>476</v>
      </c>
      <c r="W72" s="57">
        <v>57</v>
      </c>
      <c r="X72" s="89"/>
      <c r="Y72" s="96">
        <f>COUNT(Y52:Y70)*5</f>
        <v>90</v>
      </c>
      <c r="Z72" s="89">
        <f>W72*5^2</f>
        <v>1425</v>
      </c>
      <c r="AA72" s="87">
        <f>W72*1.5</f>
        <v>85.5</v>
      </c>
      <c r="AB72" s="87"/>
      <c r="AE72" t="s">
        <v>476</v>
      </c>
      <c r="AF72" s="57">
        <v>57</v>
      </c>
      <c r="AG72" s="89"/>
      <c r="AH72" s="96">
        <f>COUNT(AH52:AH70)*5</f>
        <v>90</v>
      </c>
      <c r="AI72" s="89">
        <f>AF72*5^2</f>
        <v>1425</v>
      </c>
      <c r="AJ72" s="87">
        <f>AF72*1.5</f>
        <v>85.5</v>
      </c>
      <c r="AK72" s="87"/>
      <c r="AL72" s="57"/>
      <c r="AN72" t="s">
        <v>476</v>
      </c>
      <c r="AO72" s="57">
        <v>57</v>
      </c>
      <c r="AP72" s="89"/>
      <c r="AQ72" s="96">
        <f>COUNT(AQ52:AQ70)*5</f>
        <v>90</v>
      </c>
      <c r="AR72" s="89">
        <f>AO72*5^2</f>
        <v>1425</v>
      </c>
      <c r="AS72" s="87">
        <f>AO72*1.5</f>
        <v>85.5</v>
      </c>
      <c r="AT72" s="87"/>
    </row>
    <row r="73" spans="1:46">
      <c r="C73" s="69"/>
      <c r="D73" s="86"/>
      <c r="E73" s="95"/>
      <c r="H73" s="84"/>
      <c r="I73" s="93"/>
      <c r="K73" s="93">
        <v>0</v>
      </c>
      <c r="L73"/>
      <c r="N73" s="69"/>
      <c r="O73" s="86"/>
      <c r="P73" s="95"/>
      <c r="Q73" s="86"/>
      <c r="R73" s="84"/>
      <c r="S73" s="84"/>
      <c r="W73" s="69"/>
      <c r="X73" s="86"/>
      <c r="Y73" s="95"/>
      <c r="Z73" s="86"/>
      <c r="AA73" s="84"/>
      <c r="AB73" s="84"/>
      <c r="AF73" s="69"/>
      <c r="AG73" s="86"/>
      <c r="AH73" s="95"/>
      <c r="AI73" s="86"/>
      <c r="AJ73" s="84"/>
      <c r="AK73" s="84"/>
      <c r="AL73" s="66"/>
      <c r="AO73" s="69"/>
      <c r="AP73" s="86"/>
      <c r="AQ73" s="95"/>
      <c r="AR73" s="86"/>
      <c r="AS73" s="84"/>
      <c r="AT73" s="84"/>
    </row>
    <row r="74" spans="1:46">
      <c r="C74" s="66"/>
      <c r="D74" s="86"/>
      <c r="H74" s="84"/>
      <c r="I74" s="93"/>
      <c r="K74" s="93">
        <v>0</v>
      </c>
      <c r="L74"/>
      <c r="N74" s="66"/>
      <c r="O74" s="86"/>
      <c r="P74" s="93"/>
      <c r="Q74" s="86"/>
      <c r="R74" s="84"/>
      <c r="S74" s="84"/>
      <c r="W74" s="66"/>
      <c r="X74" s="86"/>
      <c r="Y74" s="93"/>
      <c r="Z74" s="86"/>
      <c r="AA74" s="84"/>
      <c r="AB74" s="84"/>
      <c r="AF74" s="66"/>
      <c r="AG74" s="86"/>
      <c r="AH74" s="93"/>
      <c r="AI74" s="86"/>
      <c r="AJ74" s="84"/>
      <c r="AK74" s="84"/>
      <c r="AL74" s="66"/>
      <c r="AO74" s="66"/>
      <c r="AP74" s="86"/>
      <c r="AQ74" s="93"/>
      <c r="AR74" s="86"/>
      <c r="AS74" s="84"/>
      <c r="AT74" s="84"/>
    </row>
    <row r="75" spans="1:46">
      <c r="C75" s="67"/>
      <c r="D75" s="86"/>
      <c r="H75" s="84"/>
      <c r="I75" s="93"/>
      <c r="K75" s="93">
        <v>0</v>
      </c>
      <c r="L75"/>
      <c r="N75" s="67"/>
      <c r="O75" s="86"/>
      <c r="P75" s="93"/>
      <c r="Q75" s="86"/>
      <c r="R75" s="84"/>
      <c r="S75" s="84"/>
      <c r="W75" s="67"/>
      <c r="X75" s="86"/>
      <c r="Y75" s="93"/>
      <c r="Z75" s="86"/>
      <c r="AA75" s="84"/>
      <c r="AB75" s="84"/>
      <c r="AF75" s="67"/>
      <c r="AG75" s="86"/>
      <c r="AH75" s="93"/>
      <c r="AI75" s="86"/>
      <c r="AJ75" s="84"/>
      <c r="AK75" s="84"/>
      <c r="AL75" s="66"/>
      <c r="AO75" s="67"/>
      <c r="AP75" s="86"/>
      <c r="AQ75" s="93"/>
      <c r="AR75" s="86"/>
      <c r="AS75" s="84"/>
      <c r="AT75" s="84"/>
    </row>
    <row r="76" spans="1:46">
      <c r="B76" s="16"/>
      <c r="C76" s="66"/>
      <c r="D76" s="113"/>
      <c r="E76" s="90"/>
      <c r="F76" s="85"/>
      <c r="G76" s="85"/>
      <c r="H76" s="85"/>
      <c r="I76" s="93"/>
      <c r="L76"/>
      <c r="M76" s="16"/>
      <c r="N76" s="66"/>
      <c r="O76" s="113"/>
      <c r="P76" s="90"/>
      <c r="Q76" s="85"/>
      <c r="R76" s="85"/>
      <c r="S76" s="85"/>
      <c r="V76" s="16"/>
      <c r="W76" s="66"/>
      <c r="X76" s="113"/>
      <c r="Y76" s="90"/>
      <c r="Z76" s="85"/>
      <c r="AA76" s="85"/>
      <c r="AB76" s="85"/>
      <c r="AE76" s="16"/>
      <c r="AF76" s="66"/>
      <c r="AG76" s="113"/>
      <c r="AH76" s="90"/>
      <c r="AI76" s="85"/>
      <c r="AJ76" s="85"/>
      <c r="AK76" s="85"/>
      <c r="AL76" s="66"/>
      <c r="AN76" s="16"/>
      <c r="AO76" s="66"/>
      <c r="AP76" s="113"/>
      <c r="AQ76" s="90"/>
      <c r="AR76" s="85"/>
      <c r="AS76" s="85"/>
      <c r="AT76" s="85"/>
    </row>
    <row r="77" spans="1:46" ht="21">
      <c r="A77" s="19" t="s">
        <v>105</v>
      </c>
      <c r="C77" s="66">
        <f>Purplesharp!$P66</f>
        <v>1</v>
      </c>
      <c r="D77" s="92">
        <f t="shared" ref="D77:D113" si="94">H77*C77</f>
        <v>1.0355815188528943</v>
      </c>
      <c r="E77" s="86">
        <f>INDEX('UmfrageWerte berechnung'!$A:$AL, MATCH(A$3, 'UmfrageWerte berechnung'!$A:$A, 0), MATCH($K77, 'UmfrageWerte berechnung'!$1:$1, 0))</f>
        <v>1.25</v>
      </c>
      <c r="F77" s="84">
        <f t="shared" ref="F77:F113" si="95">(E77^2)*C77</f>
        <v>1.5625</v>
      </c>
      <c r="G77" s="84">
        <f t="shared" ref="G77:G113" si="96">E77*C77</f>
        <v>1.25</v>
      </c>
      <c r="H77" s="84">
        <f t="shared" ref="H77:H113" si="97">E77/(H$120/H$119)</f>
        <v>1.0355815188528943</v>
      </c>
      <c r="I77" s="93"/>
      <c r="K77" s="93" t="s">
        <v>225</v>
      </c>
      <c r="L77" s="19" t="s">
        <v>105</v>
      </c>
      <c r="N77" s="66">
        <f>Purplesharp!$P66</f>
        <v>1</v>
      </c>
      <c r="O77" s="92">
        <f t="shared" ref="O77:O113" si="98">S77*N77</f>
        <v>1.1126961483594864</v>
      </c>
      <c r="P77" s="86">
        <f>INDEX('UmfrageWerte berechnung'!$A:$AL, MATCH(L$3, 'UmfrageWerte berechnung'!$A:$A, 0), MATCH($K77, 'UmfrageWerte berechnung'!$1:$1, 0))</f>
        <v>1.25</v>
      </c>
      <c r="Q77" s="84">
        <f t="shared" ref="Q77:Q113" si="99">(P77^2)*N77</f>
        <v>1.5625</v>
      </c>
      <c r="R77" s="84">
        <f t="shared" ref="R77:R113" si="100">P77*N77</f>
        <v>1.25</v>
      </c>
      <c r="S77" s="84">
        <f t="shared" ref="S77:S113" si="101">P77/(S$120/S$119)</f>
        <v>1.1126961483594864</v>
      </c>
      <c r="T77" s="19"/>
      <c r="U77" s="19" t="s">
        <v>105</v>
      </c>
      <c r="W77" s="66">
        <f>Purplesharp!$P66</f>
        <v>1</v>
      </c>
      <c r="X77" s="92">
        <f t="shared" ref="X77:X113" si="102">AB77*W77</f>
        <v>1.0803324099723</v>
      </c>
      <c r="Y77" s="86">
        <f>INDEX('UmfrageWerte berechnung'!$A:$AL, MATCH(U$3, 'UmfrageWerte berechnung'!$A:$A, 0), MATCH($K77, 'UmfrageWerte berechnung'!$1:$1, 0))</f>
        <v>1.25</v>
      </c>
      <c r="Z77" s="84">
        <f t="shared" ref="Z77:Z113" si="103">(Y77^2)*W77</f>
        <v>1.5625</v>
      </c>
      <c r="AA77" s="84">
        <f t="shared" ref="AA77:AA113" si="104">Y77*W77</f>
        <v>1.25</v>
      </c>
      <c r="AB77" s="84">
        <f t="shared" ref="AB77:AB113" si="105">Y77/(AB$120/AB$119)</f>
        <v>1.0803324099723</v>
      </c>
      <c r="AD77" s="19" t="s">
        <v>105</v>
      </c>
      <c r="AF77" s="66">
        <f>Purplesharp!$P66</f>
        <v>1</v>
      </c>
      <c r="AG77" s="92">
        <f t="shared" ref="AG77:AG113" si="106">AK77*AF77</f>
        <v>1.0065655422232287</v>
      </c>
      <c r="AH77" s="86">
        <f>INDEX('UmfrageWerte berechnung'!$A:$AL, MATCH(AD$3, 'UmfrageWerte berechnung'!$A:$A, 0), MATCH($K77, 'UmfrageWerte berechnung'!$1:$1, 0))</f>
        <v>1.1875</v>
      </c>
      <c r="AI77" s="84">
        <f t="shared" ref="AI77:AI113" si="107">(AH77^2)*AF77</f>
        <v>1.41015625</v>
      </c>
      <c r="AJ77" s="84">
        <f t="shared" ref="AJ77:AJ113" si="108">AH77*AF77</f>
        <v>1.1875</v>
      </c>
      <c r="AK77" s="84">
        <f t="shared" ref="AK77:AK113" si="109">AH77/(AK$120/AK$119)</f>
        <v>1.0065655422232287</v>
      </c>
      <c r="AL77" s="66"/>
      <c r="AM77" s="19" t="s">
        <v>105</v>
      </c>
      <c r="AO77" s="66">
        <f>Purplesharp!$P66</f>
        <v>1</v>
      </c>
      <c r="AP77" s="92">
        <f t="shared" ref="AP77:AP113" si="110">AT77*AO77</f>
        <v>0.90326975476839233</v>
      </c>
      <c r="AQ77" s="86">
        <f>INDEX('UmfrageWerte berechnung'!$A:$AL, MATCH(AM$3, 'UmfrageWerte berechnung'!$A:$A, 0), MATCH($K77, 'UmfrageWerte berechnung'!$1:$1, 0))</f>
        <v>1.0625</v>
      </c>
      <c r="AR77" s="84">
        <f t="shared" ref="AR77:AR113" si="111">(AQ77^2)*AO77</f>
        <v>1.12890625</v>
      </c>
      <c r="AS77" s="84">
        <f t="shared" ref="AS77:AS113" si="112">AQ77*AO77</f>
        <v>1.0625</v>
      </c>
      <c r="AT77" s="84">
        <f t="shared" ref="AT77:AT113" si="113">AQ77/(AT$120/AT$119)</f>
        <v>0.90326975476839233</v>
      </c>
    </row>
    <row r="78" spans="1:46">
      <c r="C78" s="66"/>
      <c r="D78" s="92"/>
      <c r="E78" s="86"/>
      <c r="F78" s="84"/>
      <c r="H78" s="84"/>
      <c r="I78" s="93"/>
      <c r="L78"/>
      <c r="N78" s="66"/>
      <c r="O78" s="92"/>
      <c r="P78" s="86"/>
      <c r="Q78" s="84"/>
      <c r="R78" s="84"/>
      <c r="S78" s="84"/>
      <c r="W78" s="66"/>
      <c r="X78" s="92"/>
      <c r="Y78" s="86"/>
      <c r="Z78" s="84"/>
      <c r="AA78" s="84"/>
      <c r="AB78" s="84"/>
      <c r="AF78" s="66"/>
      <c r="AG78" s="92"/>
      <c r="AH78" s="86"/>
      <c r="AI78" s="84"/>
      <c r="AJ78" s="84"/>
      <c r="AK78" s="84"/>
      <c r="AL78" s="66"/>
      <c r="AO78" s="66"/>
      <c r="AP78" s="92"/>
      <c r="AQ78" s="86"/>
      <c r="AR78" s="84"/>
      <c r="AS78" s="84"/>
      <c r="AT78" s="84"/>
    </row>
    <row r="79" spans="1:46">
      <c r="B79" s="4"/>
      <c r="C79" s="66">
        <f>Purplesharp!$P68</f>
        <v>0</v>
      </c>
      <c r="D79" s="92">
        <f t="shared" si="94"/>
        <v>0</v>
      </c>
      <c r="E79" s="86">
        <f>INDEX('UmfrageWerte berechnung'!$A:$AL, MATCH(A$3, 'UmfrageWerte berechnung'!$A:$A, 0), MATCH($K79, 'UmfrageWerte berechnung'!$1:$1, 0))</f>
        <v>1.35</v>
      </c>
      <c r="F79" s="84">
        <f t="shared" si="95"/>
        <v>0</v>
      </c>
      <c r="G79" s="84">
        <f t="shared" si="96"/>
        <v>0</v>
      </c>
      <c r="H79" s="84">
        <f t="shared" si="97"/>
        <v>1.1184280403611258</v>
      </c>
      <c r="I79" s="93"/>
      <c r="K79" s="93" t="s">
        <v>390</v>
      </c>
      <c r="L79"/>
      <c r="M79" s="4"/>
      <c r="N79" s="66">
        <f>Purplesharp!$P68</f>
        <v>0</v>
      </c>
      <c r="O79" s="92">
        <f t="shared" si="98"/>
        <v>0</v>
      </c>
      <c r="P79" s="86">
        <f>INDEX('UmfrageWerte berechnung'!$A:$AL, MATCH(L$3, 'UmfrageWerte berechnung'!$A:$A, 0), MATCH($K79, 'UmfrageWerte berechnung'!$1:$1, 0))</f>
        <v>1</v>
      </c>
      <c r="Q79" s="84">
        <f t="shared" si="99"/>
        <v>0</v>
      </c>
      <c r="R79" s="84">
        <f t="shared" si="100"/>
        <v>0</v>
      </c>
      <c r="S79" s="84">
        <f t="shared" si="101"/>
        <v>0.89015691868758917</v>
      </c>
      <c r="V79" s="4"/>
      <c r="W79" s="66">
        <f>Purplesharp!$P68</f>
        <v>0</v>
      </c>
      <c r="X79" s="92">
        <f t="shared" si="102"/>
        <v>0</v>
      </c>
      <c r="Y79" s="86">
        <f>INDEX('UmfrageWerte berechnung'!$A:$AL, MATCH(U$3, 'UmfrageWerte berechnung'!$A:$A, 0), MATCH($K79, 'UmfrageWerte berechnung'!$1:$1, 0))</f>
        <v>1.1666666666666667</v>
      </c>
      <c r="Z79" s="84">
        <f t="shared" si="103"/>
        <v>0</v>
      </c>
      <c r="AA79" s="84">
        <f t="shared" si="104"/>
        <v>0</v>
      </c>
      <c r="AB79" s="84">
        <f t="shared" si="105"/>
        <v>1.00831024930748</v>
      </c>
      <c r="AE79" s="4"/>
      <c r="AF79" s="66">
        <f>Purplesharp!$P68</f>
        <v>0</v>
      </c>
      <c r="AG79" s="92">
        <f t="shared" si="106"/>
        <v>0</v>
      </c>
      <c r="AH79" s="86">
        <f>INDEX('UmfrageWerte berechnung'!$A:$AL, MATCH(AD$3, 'UmfrageWerte berechnung'!$A:$A, 0), MATCH($K79, 'UmfrageWerte berechnung'!$1:$1, 0))</f>
        <v>0.875</v>
      </c>
      <c r="AI79" s="84">
        <f t="shared" si="107"/>
        <v>0</v>
      </c>
      <c r="AJ79" s="84">
        <f t="shared" si="108"/>
        <v>0</v>
      </c>
      <c r="AK79" s="84">
        <f t="shared" si="109"/>
        <v>0.74167987321711593</v>
      </c>
      <c r="AL79" s="66"/>
      <c r="AN79" s="4"/>
      <c r="AO79" s="66">
        <f>Purplesharp!$P68</f>
        <v>0</v>
      </c>
      <c r="AP79" s="92">
        <f t="shared" si="110"/>
        <v>0</v>
      </c>
      <c r="AQ79" s="86">
        <f>INDEX('UmfrageWerte berechnung'!$A:$AL, MATCH(AM$3, 'UmfrageWerte berechnung'!$A:$A, 0), MATCH($K79, 'UmfrageWerte berechnung'!$1:$1, 0))</f>
        <v>1.3125</v>
      </c>
      <c r="AR79" s="84">
        <f t="shared" si="111"/>
        <v>0</v>
      </c>
      <c r="AS79" s="84">
        <f t="shared" si="112"/>
        <v>0</v>
      </c>
      <c r="AT79" s="84">
        <f t="shared" si="113"/>
        <v>1.1158038147138964</v>
      </c>
    </row>
    <row r="80" spans="1:46">
      <c r="B80" s="4"/>
      <c r="C80" s="66">
        <f>Purplesharp!$P69</f>
        <v>0</v>
      </c>
      <c r="D80" s="92">
        <f t="shared" si="94"/>
        <v>0</v>
      </c>
      <c r="E80" s="86">
        <f>INDEX('UmfrageWerte berechnung'!$A:$AL, MATCH(A$3, 'UmfrageWerte berechnung'!$A:$A, 0), MATCH($K80, 'UmfrageWerte berechnung'!$1:$1, 0))</f>
        <v>1.35</v>
      </c>
      <c r="F80" s="84">
        <f t="shared" si="95"/>
        <v>0</v>
      </c>
      <c r="G80" s="84">
        <f t="shared" si="96"/>
        <v>0</v>
      </c>
      <c r="H80" s="84">
        <f t="shared" si="97"/>
        <v>1.1184280403611258</v>
      </c>
      <c r="I80" s="93"/>
      <c r="K80" s="93" t="s">
        <v>390</v>
      </c>
      <c r="L80"/>
      <c r="M80" s="4"/>
      <c r="N80" s="66">
        <f>Purplesharp!$P69</f>
        <v>0</v>
      </c>
      <c r="O80" s="92">
        <f t="shared" si="98"/>
        <v>0</v>
      </c>
      <c r="P80" s="86">
        <f>INDEX('UmfrageWerte berechnung'!$A:$AL, MATCH(L$3, 'UmfrageWerte berechnung'!$A:$A, 0), MATCH($K80, 'UmfrageWerte berechnung'!$1:$1, 0))</f>
        <v>1</v>
      </c>
      <c r="Q80" s="84">
        <f t="shared" si="99"/>
        <v>0</v>
      </c>
      <c r="R80" s="84">
        <f t="shared" si="100"/>
        <v>0</v>
      </c>
      <c r="S80" s="84">
        <f t="shared" si="101"/>
        <v>0.89015691868758917</v>
      </c>
      <c r="V80" s="4"/>
      <c r="W80" s="66">
        <f>Purplesharp!$P69</f>
        <v>0</v>
      </c>
      <c r="X80" s="92">
        <f t="shared" si="102"/>
        <v>0</v>
      </c>
      <c r="Y80" s="86">
        <f>INDEX('UmfrageWerte berechnung'!$A:$AL, MATCH(U$3, 'UmfrageWerte berechnung'!$A:$A, 0), MATCH($K80, 'UmfrageWerte berechnung'!$1:$1, 0))</f>
        <v>1.1666666666666667</v>
      </c>
      <c r="Z80" s="84">
        <f t="shared" si="103"/>
        <v>0</v>
      </c>
      <c r="AA80" s="84">
        <f t="shared" si="104"/>
        <v>0</v>
      </c>
      <c r="AB80" s="84">
        <f t="shared" si="105"/>
        <v>1.00831024930748</v>
      </c>
      <c r="AE80" s="4"/>
      <c r="AF80" s="66">
        <f>Purplesharp!$P69</f>
        <v>0</v>
      </c>
      <c r="AG80" s="92">
        <f t="shared" si="106"/>
        <v>0</v>
      </c>
      <c r="AH80" s="86">
        <f>INDEX('UmfrageWerte berechnung'!$A:$AL, MATCH(AD$3, 'UmfrageWerte berechnung'!$A:$A, 0), MATCH($K80, 'UmfrageWerte berechnung'!$1:$1, 0))</f>
        <v>0.875</v>
      </c>
      <c r="AI80" s="84">
        <f t="shared" si="107"/>
        <v>0</v>
      </c>
      <c r="AJ80" s="84">
        <f t="shared" si="108"/>
        <v>0</v>
      </c>
      <c r="AK80" s="84">
        <f t="shared" si="109"/>
        <v>0.74167987321711593</v>
      </c>
      <c r="AL80" s="66"/>
      <c r="AN80" s="4"/>
      <c r="AO80" s="66">
        <f>Purplesharp!$P69</f>
        <v>0</v>
      </c>
      <c r="AP80" s="92">
        <f t="shared" si="110"/>
        <v>0</v>
      </c>
      <c r="AQ80" s="86">
        <f>INDEX('UmfrageWerte berechnung'!$A:$AL, MATCH(AM$3, 'UmfrageWerte berechnung'!$A:$A, 0), MATCH($K80, 'UmfrageWerte berechnung'!$1:$1, 0))</f>
        <v>1.3125</v>
      </c>
      <c r="AR80" s="84">
        <f t="shared" si="111"/>
        <v>0</v>
      </c>
      <c r="AS80" s="84">
        <f t="shared" si="112"/>
        <v>0</v>
      </c>
      <c r="AT80" s="84">
        <f t="shared" si="113"/>
        <v>1.1158038147138964</v>
      </c>
    </row>
    <row r="81" spans="1:46">
      <c r="A81" t="s">
        <v>477</v>
      </c>
      <c r="B81" s="4"/>
      <c r="C81" s="66">
        <f>Purplesharp!$P70</f>
        <v>0</v>
      </c>
      <c r="D81" s="92">
        <f t="shared" si="94"/>
        <v>0</v>
      </c>
      <c r="E81" s="86">
        <f>INDEX('UmfrageWerte berechnung'!$A:$AL, MATCH(A$3, 'UmfrageWerte berechnung'!$A:$A, 0), MATCH($K81, 'UmfrageWerte berechnung'!$1:$1, 0))</f>
        <v>1.35</v>
      </c>
      <c r="F81" s="84">
        <f t="shared" si="95"/>
        <v>0</v>
      </c>
      <c r="G81" s="84">
        <f t="shared" si="96"/>
        <v>0</v>
      </c>
      <c r="H81" s="84">
        <f t="shared" si="97"/>
        <v>1.1184280403611258</v>
      </c>
      <c r="I81" s="93"/>
      <c r="K81" s="93" t="s">
        <v>390</v>
      </c>
      <c r="L81" t="s">
        <v>477</v>
      </c>
      <c r="M81" s="4"/>
      <c r="N81" s="66">
        <f>Purplesharp!$P70</f>
        <v>0</v>
      </c>
      <c r="O81" s="92">
        <f t="shared" si="98"/>
        <v>0</v>
      </c>
      <c r="P81" s="86">
        <f>INDEX('UmfrageWerte berechnung'!$A:$AL, MATCH(L$3, 'UmfrageWerte berechnung'!$A:$A, 0), MATCH($K81, 'UmfrageWerte berechnung'!$1:$1, 0))</f>
        <v>1</v>
      </c>
      <c r="Q81" s="84">
        <f t="shared" si="99"/>
        <v>0</v>
      </c>
      <c r="R81" s="84">
        <f t="shared" si="100"/>
        <v>0</v>
      </c>
      <c r="S81" s="84">
        <f t="shared" si="101"/>
        <v>0.89015691868758917</v>
      </c>
      <c r="U81" t="s">
        <v>477</v>
      </c>
      <c r="V81" s="4"/>
      <c r="W81" s="66">
        <f>Purplesharp!$P70</f>
        <v>0</v>
      </c>
      <c r="X81" s="92">
        <f t="shared" si="102"/>
        <v>0</v>
      </c>
      <c r="Y81" s="86">
        <f>INDEX('UmfrageWerte berechnung'!$A:$AL, MATCH(U$3, 'UmfrageWerte berechnung'!$A:$A, 0), MATCH($K81, 'UmfrageWerte berechnung'!$1:$1, 0))</f>
        <v>1.1666666666666667</v>
      </c>
      <c r="Z81" s="84">
        <f t="shared" si="103"/>
        <v>0</v>
      </c>
      <c r="AA81" s="84">
        <f t="shared" si="104"/>
        <v>0</v>
      </c>
      <c r="AB81" s="84">
        <f t="shared" si="105"/>
        <v>1.00831024930748</v>
      </c>
      <c r="AD81" t="s">
        <v>477</v>
      </c>
      <c r="AE81" s="4"/>
      <c r="AF81" s="66">
        <f>Purplesharp!$P70</f>
        <v>0</v>
      </c>
      <c r="AG81" s="92">
        <f t="shared" si="106"/>
        <v>0</v>
      </c>
      <c r="AH81" s="86">
        <f>INDEX('UmfrageWerte berechnung'!$A:$AL, MATCH(AD$3, 'UmfrageWerte berechnung'!$A:$A, 0), MATCH($K81, 'UmfrageWerte berechnung'!$1:$1, 0))</f>
        <v>0.875</v>
      </c>
      <c r="AI81" s="84">
        <f t="shared" si="107"/>
        <v>0</v>
      </c>
      <c r="AJ81" s="84">
        <f t="shared" si="108"/>
        <v>0</v>
      </c>
      <c r="AK81" s="84">
        <f t="shared" si="109"/>
        <v>0.74167987321711593</v>
      </c>
      <c r="AL81" s="66"/>
      <c r="AM81" t="s">
        <v>477</v>
      </c>
      <c r="AN81" s="4"/>
      <c r="AO81" s="66">
        <f>Purplesharp!$P70</f>
        <v>0</v>
      </c>
      <c r="AP81" s="92">
        <f t="shared" si="110"/>
        <v>0</v>
      </c>
      <c r="AQ81" s="86">
        <f>INDEX('UmfrageWerte berechnung'!$A:$AL, MATCH(AM$3, 'UmfrageWerte berechnung'!$A:$A, 0), MATCH($K81, 'UmfrageWerte berechnung'!$1:$1, 0))</f>
        <v>1.3125</v>
      </c>
      <c r="AR81" s="84">
        <f t="shared" si="111"/>
        <v>0</v>
      </c>
      <c r="AS81" s="84">
        <f t="shared" si="112"/>
        <v>0</v>
      </c>
      <c r="AT81" s="84">
        <f t="shared" si="113"/>
        <v>1.1158038147138964</v>
      </c>
    </row>
    <row r="82" spans="1:46">
      <c r="B82" s="4"/>
      <c r="C82" s="66">
        <f>Purplesharp!$P71</f>
        <v>0</v>
      </c>
      <c r="D82" s="92">
        <f t="shared" si="94"/>
        <v>0</v>
      </c>
      <c r="E82" s="86">
        <f>INDEX('UmfrageWerte berechnung'!$A:$AL, MATCH(A$3, 'UmfrageWerte berechnung'!$A:$A, 0), MATCH($K82, 'UmfrageWerte berechnung'!$1:$1, 0))</f>
        <v>1.35</v>
      </c>
      <c r="F82" s="84">
        <f t="shared" si="95"/>
        <v>0</v>
      </c>
      <c r="G82" s="84">
        <f t="shared" si="96"/>
        <v>0</v>
      </c>
      <c r="H82" s="84">
        <f t="shared" si="97"/>
        <v>1.1184280403611258</v>
      </c>
      <c r="I82" s="93"/>
      <c r="K82" s="93" t="s">
        <v>390</v>
      </c>
      <c r="L82"/>
      <c r="M82" s="4"/>
      <c r="N82" s="66">
        <f>Purplesharp!$P71</f>
        <v>0</v>
      </c>
      <c r="O82" s="92">
        <f t="shared" si="98"/>
        <v>0</v>
      </c>
      <c r="P82" s="86">
        <f>INDEX('UmfrageWerte berechnung'!$A:$AL, MATCH(L$3, 'UmfrageWerte berechnung'!$A:$A, 0), MATCH($K82, 'UmfrageWerte berechnung'!$1:$1, 0))</f>
        <v>1</v>
      </c>
      <c r="Q82" s="84">
        <f t="shared" si="99"/>
        <v>0</v>
      </c>
      <c r="R82" s="84">
        <f t="shared" si="100"/>
        <v>0</v>
      </c>
      <c r="S82" s="84">
        <f t="shared" si="101"/>
        <v>0.89015691868758917</v>
      </c>
      <c r="V82" s="4"/>
      <c r="W82" s="66">
        <f>Purplesharp!$P71</f>
        <v>0</v>
      </c>
      <c r="X82" s="92">
        <f t="shared" si="102"/>
        <v>0</v>
      </c>
      <c r="Y82" s="86">
        <f>INDEX('UmfrageWerte berechnung'!$A:$AL, MATCH(U$3, 'UmfrageWerte berechnung'!$A:$A, 0), MATCH($K82, 'UmfrageWerte berechnung'!$1:$1, 0))</f>
        <v>1.1666666666666667</v>
      </c>
      <c r="Z82" s="84">
        <f t="shared" si="103"/>
        <v>0</v>
      </c>
      <c r="AA82" s="84">
        <f t="shared" si="104"/>
        <v>0</v>
      </c>
      <c r="AB82" s="84">
        <f t="shared" si="105"/>
        <v>1.00831024930748</v>
      </c>
      <c r="AE82" s="4"/>
      <c r="AF82" s="66">
        <f>Purplesharp!$P71</f>
        <v>0</v>
      </c>
      <c r="AG82" s="92">
        <f t="shared" si="106"/>
        <v>0</v>
      </c>
      <c r="AH82" s="86">
        <f>INDEX('UmfrageWerte berechnung'!$A:$AL, MATCH(AD$3, 'UmfrageWerte berechnung'!$A:$A, 0), MATCH($K82, 'UmfrageWerte berechnung'!$1:$1, 0))</f>
        <v>0.875</v>
      </c>
      <c r="AI82" s="84">
        <f t="shared" si="107"/>
        <v>0</v>
      </c>
      <c r="AJ82" s="84">
        <f t="shared" si="108"/>
        <v>0</v>
      </c>
      <c r="AK82" s="84">
        <f t="shared" si="109"/>
        <v>0.74167987321711593</v>
      </c>
      <c r="AL82" s="66"/>
      <c r="AN82" s="4"/>
      <c r="AO82" s="66">
        <f>Purplesharp!$P71</f>
        <v>0</v>
      </c>
      <c r="AP82" s="92">
        <f t="shared" si="110"/>
        <v>0</v>
      </c>
      <c r="AQ82" s="86">
        <f>INDEX('UmfrageWerte berechnung'!$A:$AL, MATCH(AM$3, 'UmfrageWerte berechnung'!$A:$A, 0), MATCH($K82, 'UmfrageWerte berechnung'!$1:$1, 0))</f>
        <v>1.3125</v>
      </c>
      <c r="AR82" s="84">
        <f t="shared" si="111"/>
        <v>0</v>
      </c>
      <c r="AS82" s="84">
        <f t="shared" si="112"/>
        <v>0</v>
      </c>
      <c r="AT82" s="84">
        <f t="shared" si="113"/>
        <v>1.1158038147138964</v>
      </c>
    </row>
    <row r="83" spans="1:46">
      <c r="B83" s="4"/>
      <c r="C83" s="66">
        <f>Purplesharp!$P72</f>
        <v>0</v>
      </c>
      <c r="D83" s="92">
        <f t="shared" si="94"/>
        <v>0</v>
      </c>
      <c r="E83" s="86">
        <f>INDEX('UmfrageWerte berechnung'!$A:$AL, MATCH(A$3, 'UmfrageWerte berechnung'!$A:$A, 0), MATCH($K83, 'UmfrageWerte berechnung'!$1:$1, 0))</f>
        <v>1.35</v>
      </c>
      <c r="F83" s="84">
        <f t="shared" si="95"/>
        <v>0</v>
      </c>
      <c r="G83" s="84">
        <f t="shared" si="96"/>
        <v>0</v>
      </c>
      <c r="H83" s="84">
        <f t="shared" si="97"/>
        <v>1.1184280403611258</v>
      </c>
      <c r="I83" s="93"/>
      <c r="K83" s="93" t="s">
        <v>390</v>
      </c>
      <c r="L83"/>
      <c r="M83" s="4"/>
      <c r="N83" s="66">
        <f>Purplesharp!$P72</f>
        <v>0</v>
      </c>
      <c r="O83" s="92">
        <f t="shared" si="98"/>
        <v>0</v>
      </c>
      <c r="P83" s="86">
        <f>INDEX('UmfrageWerte berechnung'!$A:$AL, MATCH(L$3, 'UmfrageWerte berechnung'!$A:$A, 0), MATCH($K83, 'UmfrageWerte berechnung'!$1:$1, 0))</f>
        <v>1</v>
      </c>
      <c r="Q83" s="84">
        <f t="shared" si="99"/>
        <v>0</v>
      </c>
      <c r="R83" s="84">
        <f t="shared" si="100"/>
        <v>0</v>
      </c>
      <c r="S83" s="84">
        <f t="shared" si="101"/>
        <v>0.89015691868758917</v>
      </c>
      <c r="V83" s="4"/>
      <c r="W83" s="66">
        <f>Purplesharp!$P72</f>
        <v>0</v>
      </c>
      <c r="X83" s="92">
        <f t="shared" si="102"/>
        <v>0</v>
      </c>
      <c r="Y83" s="86">
        <f>INDEX('UmfrageWerte berechnung'!$A:$AL, MATCH(U$3, 'UmfrageWerte berechnung'!$A:$A, 0), MATCH($K83, 'UmfrageWerte berechnung'!$1:$1, 0))</f>
        <v>1.1666666666666667</v>
      </c>
      <c r="Z83" s="84">
        <f t="shared" si="103"/>
        <v>0</v>
      </c>
      <c r="AA83" s="84">
        <f t="shared" si="104"/>
        <v>0</v>
      </c>
      <c r="AB83" s="84">
        <f t="shared" si="105"/>
        <v>1.00831024930748</v>
      </c>
      <c r="AE83" s="4"/>
      <c r="AF83" s="66">
        <f>Purplesharp!$P72</f>
        <v>0</v>
      </c>
      <c r="AG83" s="92">
        <f t="shared" si="106"/>
        <v>0</v>
      </c>
      <c r="AH83" s="86">
        <f>INDEX('UmfrageWerte berechnung'!$A:$AL, MATCH(AD$3, 'UmfrageWerte berechnung'!$A:$A, 0), MATCH($K83, 'UmfrageWerte berechnung'!$1:$1, 0))</f>
        <v>0.875</v>
      </c>
      <c r="AI83" s="84">
        <f t="shared" si="107"/>
        <v>0</v>
      </c>
      <c r="AJ83" s="84">
        <f t="shared" si="108"/>
        <v>0</v>
      </c>
      <c r="AK83" s="84">
        <f t="shared" si="109"/>
        <v>0.74167987321711593</v>
      </c>
      <c r="AL83" s="66"/>
      <c r="AN83" s="4"/>
      <c r="AO83" s="66">
        <f>Purplesharp!$P72</f>
        <v>0</v>
      </c>
      <c r="AP83" s="92">
        <f t="shared" si="110"/>
        <v>0</v>
      </c>
      <c r="AQ83" s="86">
        <f>INDEX('UmfrageWerte berechnung'!$A:$AL, MATCH(AM$3, 'UmfrageWerte berechnung'!$A:$A, 0), MATCH($K83, 'UmfrageWerte berechnung'!$1:$1, 0))</f>
        <v>1.3125</v>
      </c>
      <c r="AR83" s="84">
        <f t="shared" si="111"/>
        <v>0</v>
      </c>
      <c r="AS83" s="84">
        <f t="shared" si="112"/>
        <v>0</v>
      </c>
      <c r="AT83" s="84">
        <f t="shared" si="113"/>
        <v>1.1158038147138964</v>
      </c>
    </row>
    <row r="84" spans="1:46">
      <c r="B84" s="4"/>
      <c r="C84" s="66">
        <f>Purplesharp!$P73</f>
        <v>0</v>
      </c>
      <c r="D84" s="92">
        <f t="shared" si="94"/>
        <v>0</v>
      </c>
      <c r="E84" s="86">
        <f>INDEX('UmfrageWerte berechnung'!$A:$AL, MATCH(A$3, 'UmfrageWerte berechnung'!$A:$A, 0), MATCH($K84, 'UmfrageWerte berechnung'!$1:$1, 0))</f>
        <v>1.35</v>
      </c>
      <c r="F84" s="84">
        <f t="shared" si="95"/>
        <v>0</v>
      </c>
      <c r="G84" s="84">
        <f t="shared" si="96"/>
        <v>0</v>
      </c>
      <c r="H84" s="84">
        <f t="shared" si="97"/>
        <v>1.1184280403611258</v>
      </c>
      <c r="I84" s="93"/>
      <c r="K84" s="93" t="s">
        <v>390</v>
      </c>
      <c r="L84"/>
      <c r="M84" s="4"/>
      <c r="N84" s="66">
        <f>Purplesharp!$P73</f>
        <v>0</v>
      </c>
      <c r="O84" s="92">
        <f t="shared" si="98"/>
        <v>0</v>
      </c>
      <c r="P84" s="86">
        <f>INDEX('UmfrageWerte berechnung'!$A:$AL, MATCH(L$3, 'UmfrageWerte berechnung'!$A:$A, 0), MATCH($K84, 'UmfrageWerte berechnung'!$1:$1, 0))</f>
        <v>1</v>
      </c>
      <c r="Q84" s="84">
        <f t="shared" si="99"/>
        <v>0</v>
      </c>
      <c r="R84" s="84">
        <f t="shared" si="100"/>
        <v>0</v>
      </c>
      <c r="S84" s="84">
        <f t="shared" si="101"/>
        <v>0.89015691868758917</v>
      </c>
      <c r="V84" s="4"/>
      <c r="W84" s="66">
        <f>Purplesharp!$P73</f>
        <v>0</v>
      </c>
      <c r="X84" s="92">
        <f t="shared" si="102"/>
        <v>0</v>
      </c>
      <c r="Y84" s="86">
        <f>INDEX('UmfrageWerte berechnung'!$A:$AL, MATCH(U$3, 'UmfrageWerte berechnung'!$A:$A, 0), MATCH($K84, 'UmfrageWerte berechnung'!$1:$1, 0))</f>
        <v>1.1666666666666667</v>
      </c>
      <c r="Z84" s="84">
        <f t="shared" si="103"/>
        <v>0</v>
      </c>
      <c r="AA84" s="84">
        <f t="shared" si="104"/>
        <v>0</v>
      </c>
      <c r="AB84" s="84">
        <f t="shared" si="105"/>
        <v>1.00831024930748</v>
      </c>
      <c r="AE84" s="4"/>
      <c r="AF84" s="66">
        <f>Purplesharp!$P73</f>
        <v>0</v>
      </c>
      <c r="AG84" s="92">
        <f t="shared" si="106"/>
        <v>0</v>
      </c>
      <c r="AH84" s="86">
        <f>INDEX('UmfrageWerte berechnung'!$A:$AL, MATCH(AD$3, 'UmfrageWerte berechnung'!$A:$A, 0), MATCH($K84, 'UmfrageWerte berechnung'!$1:$1, 0))</f>
        <v>0.875</v>
      </c>
      <c r="AI84" s="84">
        <f t="shared" si="107"/>
        <v>0</v>
      </c>
      <c r="AJ84" s="84">
        <f t="shared" si="108"/>
        <v>0</v>
      </c>
      <c r="AK84" s="84">
        <f t="shared" si="109"/>
        <v>0.74167987321711593</v>
      </c>
      <c r="AL84" s="66"/>
      <c r="AN84" s="4"/>
      <c r="AO84" s="66">
        <f>Purplesharp!$P73</f>
        <v>0</v>
      </c>
      <c r="AP84" s="92">
        <f t="shared" si="110"/>
        <v>0</v>
      </c>
      <c r="AQ84" s="86">
        <f>INDEX('UmfrageWerte berechnung'!$A:$AL, MATCH(AM$3, 'UmfrageWerte berechnung'!$A:$A, 0), MATCH($K84, 'UmfrageWerte berechnung'!$1:$1, 0))</f>
        <v>1.3125</v>
      </c>
      <c r="AR84" s="84">
        <f t="shared" si="111"/>
        <v>0</v>
      </c>
      <c r="AS84" s="84">
        <f t="shared" si="112"/>
        <v>0</v>
      </c>
      <c r="AT84" s="84">
        <f t="shared" si="113"/>
        <v>1.1158038147138964</v>
      </c>
    </row>
    <row r="85" spans="1:46">
      <c r="B85" s="4"/>
      <c r="C85" s="66">
        <f>Purplesharp!$P74</f>
        <v>0</v>
      </c>
      <c r="D85" s="92">
        <f t="shared" si="94"/>
        <v>0</v>
      </c>
      <c r="E85" s="86">
        <f>INDEX('UmfrageWerte berechnung'!$A:$AL, MATCH(A$3, 'UmfrageWerte berechnung'!$A:$A, 0), MATCH($K85, 'UmfrageWerte berechnung'!$1:$1, 0))</f>
        <v>1.35</v>
      </c>
      <c r="F85" s="84">
        <f t="shared" si="95"/>
        <v>0</v>
      </c>
      <c r="G85" s="84">
        <f t="shared" si="96"/>
        <v>0</v>
      </c>
      <c r="H85" s="84">
        <f t="shared" si="97"/>
        <v>1.1184280403611258</v>
      </c>
      <c r="I85" s="93"/>
      <c r="K85" s="93" t="s">
        <v>390</v>
      </c>
      <c r="L85"/>
      <c r="M85" s="4"/>
      <c r="N85" s="66">
        <f>Purplesharp!$P74</f>
        <v>0</v>
      </c>
      <c r="O85" s="92">
        <f t="shared" si="98"/>
        <v>0</v>
      </c>
      <c r="P85" s="86">
        <f>INDEX('UmfrageWerte berechnung'!$A:$AL, MATCH(L$3, 'UmfrageWerte berechnung'!$A:$A, 0), MATCH($K85, 'UmfrageWerte berechnung'!$1:$1, 0))</f>
        <v>1</v>
      </c>
      <c r="Q85" s="84">
        <f t="shared" si="99"/>
        <v>0</v>
      </c>
      <c r="R85" s="84">
        <f t="shared" si="100"/>
        <v>0</v>
      </c>
      <c r="S85" s="84">
        <f t="shared" si="101"/>
        <v>0.89015691868758917</v>
      </c>
      <c r="V85" s="4"/>
      <c r="W85" s="66">
        <f>Purplesharp!$P74</f>
        <v>0</v>
      </c>
      <c r="X85" s="92">
        <f t="shared" si="102"/>
        <v>0</v>
      </c>
      <c r="Y85" s="86">
        <f>INDEX('UmfrageWerte berechnung'!$A:$AL, MATCH(U$3, 'UmfrageWerte berechnung'!$A:$A, 0), MATCH($K85, 'UmfrageWerte berechnung'!$1:$1, 0))</f>
        <v>1.1666666666666667</v>
      </c>
      <c r="Z85" s="84">
        <f t="shared" si="103"/>
        <v>0</v>
      </c>
      <c r="AA85" s="84">
        <f t="shared" si="104"/>
        <v>0</v>
      </c>
      <c r="AB85" s="84">
        <f t="shared" si="105"/>
        <v>1.00831024930748</v>
      </c>
      <c r="AE85" s="4"/>
      <c r="AF85" s="66">
        <f>Purplesharp!$P74</f>
        <v>0</v>
      </c>
      <c r="AG85" s="92">
        <f t="shared" si="106"/>
        <v>0</v>
      </c>
      <c r="AH85" s="86">
        <f>INDEX('UmfrageWerte berechnung'!$A:$AL, MATCH(AD$3, 'UmfrageWerte berechnung'!$A:$A, 0), MATCH($K85, 'UmfrageWerte berechnung'!$1:$1, 0))</f>
        <v>0.875</v>
      </c>
      <c r="AI85" s="84">
        <f t="shared" si="107"/>
        <v>0</v>
      </c>
      <c r="AJ85" s="84">
        <f t="shared" si="108"/>
        <v>0</v>
      </c>
      <c r="AK85" s="84">
        <f t="shared" si="109"/>
        <v>0.74167987321711593</v>
      </c>
      <c r="AL85" s="66"/>
      <c r="AN85" s="4"/>
      <c r="AO85" s="66">
        <f>Purplesharp!$P74</f>
        <v>0</v>
      </c>
      <c r="AP85" s="92">
        <f t="shared" si="110"/>
        <v>0</v>
      </c>
      <c r="AQ85" s="86">
        <f>INDEX('UmfrageWerte berechnung'!$A:$AL, MATCH(AM$3, 'UmfrageWerte berechnung'!$A:$A, 0), MATCH($K85, 'UmfrageWerte berechnung'!$1:$1, 0))</f>
        <v>1.3125</v>
      </c>
      <c r="AR85" s="84">
        <f t="shared" si="111"/>
        <v>0</v>
      </c>
      <c r="AS85" s="84">
        <f t="shared" si="112"/>
        <v>0</v>
      </c>
      <c r="AT85" s="84">
        <f t="shared" si="113"/>
        <v>1.1158038147138964</v>
      </c>
    </row>
    <row r="86" spans="1:46">
      <c r="B86" s="12"/>
      <c r="C86" s="66">
        <f>Purplesharp!$P75</f>
        <v>3</v>
      </c>
      <c r="D86" s="92">
        <f t="shared" si="94"/>
        <v>2.4853956452469461</v>
      </c>
      <c r="E86" s="86">
        <f>INDEX('UmfrageWerte berechnung'!$A:$AL, MATCH(A$3, 'UmfrageWerte berechnung'!$A:$A, 0), MATCH($K86, 'UmfrageWerte berechnung'!$1:$1, 0))</f>
        <v>1</v>
      </c>
      <c r="F86" s="84">
        <f t="shared" si="95"/>
        <v>3</v>
      </c>
      <c r="G86" s="84">
        <f t="shared" si="96"/>
        <v>3</v>
      </c>
      <c r="H86" s="84">
        <f t="shared" si="97"/>
        <v>0.8284652150823153</v>
      </c>
      <c r="I86" s="93"/>
      <c r="K86" s="93" t="s">
        <v>377</v>
      </c>
      <c r="L86"/>
      <c r="M86" s="12"/>
      <c r="N86" s="66">
        <f>Purplesharp!$P75</f>
        <v>3</v>
      </c>
      <c r="O86" s="92">
        <f t="shared" si="98"/>
        <v>2.3366619115549216</v>
      </c>
      <c r="P86" s="86">
        <f>INDEX('UmfrageWerte berechnung'!$A:$AL, MATCH(L$3, 'UmfrageWerte berechnung'!$A:$A, 0), MATCH($K86, 'UmfrageWerte berechnung'!$1:$1, 0))</f>
        <v>0.875</v>
      </c>
      <c r="Q86" s="84">
        <f t="shared" si="99"/>
        <v>2.296875</v>
      </c>
      <c r="R86" s="84">
        <f t="shared" si="100"/>
        <v>2.625</v>
      </c>
      <c r="S86" s="84">
        <f t="shared" si="101"/>
        <v>0.77888730385164051</v>
      </c>
      <c r="V86" s="12"/>
      <c r="W86" s="66">
        <f>Purplesharp!$P75</f>
        <v>3</v>
      </c>
      <c r="X86" s="92">
        <f t="shared" si="102"/>
        <v>3.0249307479224399</v>
      </c>
      <c r="Y86" s="86">
        <f>INDEX('UmfrageWerte berechnung'!$A:$AL, MATCH(U$3, 'UmfrageWerte berechnung'!$A:$A, 0), MATCH($K86, 'UmfrageWerte berechnung'!$1:$1, 0))</f>
        <v>1.1666666666666667</v>
      </c>
      <c r="Z86" s="84">
        <f t="shared" si="103"/>
        <v>4.0833333333333339</v>
      </c>
      <c r="AA86" s="84">
        <f t="shared" si="104"/>
        <v>3.5</v>
      </c>
      <c r="AB86" s="84">
        <f t="shared" si="105"/>
        <v>1.00831024930748</v>
      </c>
      <c r="AE86" s="12"/>
      <c r="AF86" s="66">
        <f>Purplesharp!$P75</f>
        <v>3</v>
      </c>
      <c r="AG86" s="92">
        <f t="shared" si="106"/>
        <v>3.4964908308806892</v>
      </c>
      <c r="AH86" s="86">
        <f>INDEX('UmfrageWerte berechnung'!$A:$AL, MATCH(AD$3, 'UmfrageWerte berechnung'!$A:$A, 0), MATCH($K86, 'UmfrageWerte berechnung'!$1:$1, 0))</f>
        <v>1.375</v>
      </c>
      <c r="AI86" s="84">
        <f t="shared" si="107"/>
        <v>5.671875</v>
      </c>
      <c r="AJ86" s="84">
        <f t="shared" si="108"/>
        <v>4.125</v>
      </c>
      <c r="AK86" s="84">
        <f t="shared" si="109"/>
        <v>1.1654969436268965</v>
      </c>
      <c r="AL86" s="66"/>
      <c r="AN86" s="12"/>
      <c r="AO86" s="66">
        <f>Purplesharp!$P75</f>
        <v>3</v>
      </c>
      <c r="AP86" s="92">
        <f t="shared" si="110"/>
        <v>2.869209809264305</v>
      </c>
      <c r="AQ86" s="86">
        <f>INDEX('UmfrageWerte berechnung'!$A:$AL, MATCH(AM$3, 'UmfrageWerte berechnung'!$A:$A, 0), MATCH($K86, 'UmfrageWerte berechnung'!$1:$1, 0))</f>
        <v>1.125</v>
      </c>
      <c r="AR86" s="84">
        <f t="shared" si="111"/>
        <v>3.796875</v>
      </c>
      <c r="AS86" s="84">
        <f t="shared" si="112"/>
        <v>3.375</v>
      </c>
      <c r="AT86" s="84">
        <f t="shared" si="113"/>
        <v>0.95640326975476841</v>
      </c>
    </row>
    <row r="87" spans="1:46">
      <c r="B87" s="12"/>
      <c r="C87" s="66">
        <f>Purplesharp!$P76</f>
        <v>3</v>
      </c>
      <c r="D87" s="92">
        <f t="shared" si="94"/>
        <v>2.4853956452469461</v>
      </c>
      <c r="E87" s="86">
        <f>INDEX('UmfrageWerte berechnung'!$A:$AL, MATCH(A$3, 'UmfrageWerte berechnung'!$A:$A, 0), MATCH($K87, 'UmfrageWerte berechnung'!$1:$1, 0))</f>
        <v>1</v>
      </c>
      <c r="F87" s="84">
        <f t="shared" si="95"/>
        <v>3</v>
      </c>
      <c r="G87" s="84">
        <f t="shared" si="96"/>
        <v>3</v>
      </c>
      <c r="H87" s="84">
        <f t="shared" si="97"/>
        <v>0.8284652150823153</v>
      </c>
      <c r="I87" s="93"/>
      <c r="K87" s="93" t="s">
        <v>377</v>
      </c>
      <c r="L87"/>
      <c r="M87" s="12"/>
      <c r="N87" s="66">
        <f>Purplesharp!$P76</f>
        <v>3</v>
      </c>
      <c r="O87" s="92">
        <f t="shared" si="98"/>
        <v>2.3366619115549216</v>
      </c>
      <c r="P87" s="86">
        <f>INDEX('UmfrageWerte berechnung'!$A:$AL, MATCH(L$3, 'UmfrageWerte berechnung'!$A:$A, 0), MATCH($K87, 'UmfrageWerte berechnung'!$1:$1, 0))</f>
        <v>0.875</v>
      </c>
      <c r="Q87" s="84">
        <f t="shared" si="99"/>
        <v>2.296875</v>
      </c>
      <c r="R87" s="84">
        <f t="shared" si="100"/>
        <v>2.625</v>
      </c>
      <c r="S87" s="84">
        <f t="shared" si="101"/>
        <v>0.77888730385164051</v>
      </c>
      <c r="V87" s="12"/>
      <c r="W87" s="66">
        <f>Purplesharp!$P76</f>
        <v>3</v>
      </c>
      <c r="X87" s="92">
        <f t="shared" si="102"/>
        <v>3.0249307479224399</v>
      </c>
      <c r="Y87" s="86">
        <f>INDEX('UmfrageWerte berechnung'!$A:$AL, MATCH(U$3, 'UmfrageWerte berechnung'!$A:$A, 0), MATCH($K87, 'UmfrageWerte berechnung'!$1:$1, 0))</f>
        <v>1.1666666666666667</v>
      </c>
      <c r="Z87" s="84">
        <f t="shared" si="103"/>
        <v>4.0833333333333339</v>
      </c>
      <c r="AA87" s="84">
        <f t="shared" si="104"/>
        <v>3.5</v>
      </c>
      <c r="AB87" s="84">
        <f t="shared" si="105"/>
        <v>1.00831024930748</v>
      </c>
      <c r="AE87" s="12"/>
      <c r="AF87" s="66">
        <f>Purplesharp!$P76</f>
        <v>3</v>
      </c>
      <c r="AG87" s="92">
        <f t="shared" si="106"/>
        <v>3.4964908308806892</v>
      </c>
      <c r="AH87" s="86">
        <f>INDEX('UmfrageWerte berechnung'!$A:$AL, MATCH(AD$3, 'UmfrageWerte berechnung'!$A:$A, 0), MATCH($K87, 'UmfrageWerte berechnung'!$1:$1, 0))</f>
        <v>1.375</v>
      </c>
      <c r="AI87" s="84">
        <f t="shared" si="107"/>
        <v>5.671875</v>
      </c>
      <c r="AJ87" s="84">
        <f t="shared" si="108"/>
        <v>4.125</v>
      </c>
      <c r="AK87" s="84">
        <f t="shared" si="109"/>
        <v>1.1654969436268965</v>
      </c>
      <c r="AL87" s="66"/>
      <c r="AN87" s="12"/>
      <c r="AO87" s="66">
        <f>Purplesharp!$P76</f>
        <v>3</v>
      </c>
      <c r="AP87" s="92">
        <f t="shared" si="110"/>
        <v>2.869209809264305</v>
      </c>
      <c r="AQ87" s="86">
        <f>INDEX('UmfrageWerte berechnung'!$A:$AL, MATCH(AM$3, 'UmfrageWerte berechnung'!$A:$A, 0), MATCH($K87, 'UmfrageWerte berechnung'!$1:$1, 0))</f>
        <v>1.125</v>
      </c>
      <c r="AR87" s="84">
        <f t="shared" si="111"/>
        <v>3.796875</v>
      </c>
      <c r="AS87" s="84">
        <f t="shared" si="112"/>
        <v>3.375</v>
      </c>
      <c r="AT87" s="84">
        <f t="shared" si="113"/>
        <v>0.95640326975476841</v>
      </c>
    </row>
    <row r="88" spans="1:46">
      <c r="B88" s="12"/>
      <c r="C88" s="66">
        <f>Purplesharp!$P77</f>
        <v>3</v>
      </c>
      <c r="D88" s="92">
        <f t="shared" si="94"/>
        <v>2.4853956452469461</v>
      </c>
      <c r="E88" s="86">
        <f>INDEX('UmfrageWerte berechnung'!$A:$AL, MATCH(A$3, 'UmfrageWerte berechnung'!$A:$A, 0), MATCH($K88, 'UmfrageWerte berechnung'!$1:$1, 0))</f>
        <v>1</v>
      </c>
      <c r="F88" s="84">
        <f t="shared" si="95"/>
        <v>3</v>
      </c>
      <c r="G88" s="84">
        <f t="shared" si="96"/>
        <v>3</v>
      </c>
      <c r="H88" s="84">
        <f t="shared" si="97"/>
        <v>0.8284652150823153</v>
      </c>
      <c r="I88" s="93"/>
      <c r="K88" s="93" t="s">
        <v>377</v>
      </c>
      <c r="L88"/>
      <c r="M88" s="12"/>
      <c r="N88" s="66">
        <f>Purplesharp!$P77</f>
        <v>3</v>
      </c>
      <c r="O88" s="92">
        <f t="shared" si="98"/>
        <v>2.3366619115549216</v>
      </c>
      <c r="P88" s="86">
        <f>INDEX('UmfrageWerte berechnung'!$A:$AL, MATCH(L$3, 'UmfrageWerte berechnung'!$A:$A, 0), MATCH($K88, 'UmfrageWerte berechnung'!$1:$1, 0))</f>
        <v>0.875</v>
      </c>
      <c r="Q88" s="84">
        <f t="shared" si="99"/>
        <v>2.296875</v>
      </c>
      <c r="R88" s="84">
        <f t="shared" si="100"/>
        <v>2.625</v>
      </c>
      <c r="S88" s="84">
        <f t="shared" si="101"/>
        <v>0.77888730385164051</v>
      </c>
      <c r="V88" s="12"/>
      <c r="W88" s="66">
        <f>Purplesharp!$P77</f>
        <v>3</v>
      </c>
      <c r="X88" s="92">
        <f t="shared" si="102"/>
        <v>3.0249307479224399</v>
      </c>
      <c r="Y88" s="86">
        <f>INDEX('UmfrageWerte berechnung'!$A:$AL, MATCH(U$3, 'UmfrageWerte berechnung'!$A:$A, 0), MATCH($K88, 'UmfrageWerte berechnung'!$1:$1, 0))</f>
        <v>1.1666666666666667</v>
      </c>
      <c r="Z88" s="84">
        <f t="shared" si="103"/>
        <v>4.0833333333333339</v>
      </c>
      <c r="AA88" s="84">
        <f t="shared" si="104"/>
        <v>3.5</v>
      </c>
      <c r="AB88" s="84">
        <f t="shared" si="105"/>
        <v>1.00831024930748</v>
      </c>
      <c r="AE88" s="12"/>
      <c r="AF88" s="66">
        <f>Purplesharp!$P77</f>
        <v>3</v>
      </c>
      <c r="AG88" s="92">
        <f t="shared" si="106"/>
        <v>3.4964908308806892</v>
      </c>
      <c r="AH88" s="86">
        <f>INDEX('UmfrageWerte berechnung'!$A:$AL, MATCH(AD$3, 'UmfrageWerte berechnung'!$A:$A, 0), MATCH($K88, 'UmfrageWerte berechnung'!$1:$1, 0))</f>
        <v>1.375</v>
      </c>
      <c r="AI88" s="84">
        <f t="shared" si="107"/>
        <v>5.671875</v>
      </c>
      <c r="AJ88" s="84">
        <f t="shared" si="108"/>
        <v>4.125</v>
      </c>
      <c r="AK88" s="84">
        <f t="shared" si="109"/>
        <v>1.1654969436268965</v>
      </c>
      <c r="AL88" s="66"/>
      <c r="AN88" s="12"/>
      <c r="AO88" s="66">
        <f>Purplesharp!$P77</f>
        <v>3</v>
      </c>
      <c r="AP88" s="92">
        <f t="shared" si="110"/>
        <v>2.869209809264305</v>
      </c>
      <c r="AQ88" s="86">
        <f>INDEX('UmfrageWerte berechnung'!$A:$AL, MATCH(AM$3, 'UmfrageWerte berechnung'!$A:$A, 0), MATCH($K88, 'UmfrageWerte berechnung'!$1:$1, 0))</f>
        <v>1.125</v>
      </c>
      <c r="AR88" s="84">
        <f t="shared" si="111"/>
        <v>3.796875</v>
      </c>
      <c r="AS88" s="84">
        <f t="shared" si="112"/>
        <v>3.375</v>
      </c>
      <c r="AT88" s="84">
        <f t="shared" si="113"/>
        <v>0.95640326975476841</v>
      </c>
    </row>
    <row r="89" spans="1:46">
      <c r="B89" s="6"/>
      <c r="C89" s="66">
        <f>Purplesharp!$P78</f>
        <v>3</v>
      </c>
      <c r="D89" s="92">
        <f t="shared" si="94"/>
        <v>3.4795539033457241</v>
      </c>
      <c r="E89" s="86">
        <f>INDEX('UmfrageWerte berechnung'!$A:$AL, MATCH(A$3, 'UmfrageWerte berechnung'!$A:$A, 0), MATCH($K89, 'UmfrageWerte berechnung'!$1:$1, 0))</f>
        <v>1.4</v>
      </c>
      <c r="F89" s="84">
        <f t="shared" si="95"/>
        <v>5.879999999999999</v>
      </c>
      <c r="G89" s="84">
        <f t="shared" si="96"/>
        <v>4.1999999999999993</v>
      </c>
      <c r="H89" s="84">
        <f t="shared" si="97"/>
        <v>1.1598513011152414</v>
      </c>
      <c r="I89" s="93"/>
      <c r="K89" s="93" t="s">
        <v>391</v>
      </c>
      <c r="L89"/>
      <c r="M89" s="6"/>
      <c r="N89" s="66">
        <f>Purplesharp!$P78</f>
        <v>3</v>
      </c>
      <c r="O89" s="92">
        <f t="shared" si="98"/>
        <v>3.0042796005706132</v>
      </c>
      <c r="P89" s="86">
        <f>INDEX('UmfrageWerte berechnung'!$A:$AL, MATCH(L$3, 'UmfrageWerte berechnung'!$A:$A, 0), MATCH($K89, 'UmfrageWerte berechnung'!$1:$1, 0))</f>
        <v>1.125</v>
      </c>
      <c r="Q89" s="84">
        <f t="shared" si="99"/>
        <v>3.796875</v>
      </c>
      <c r="R89" s="84">
        <f t="shared" si="100"/>
        <v>3.375</v>
      </c>
      <c r="S89" s="84">
        <f t="shared" si="101"/>
        <v>1.0014265335235377</v>
      </c>
      <c r="V89" s="6"/>
      <c r="W89" s="66">
        <f>Purplesharp!$P78</f>
        <v>3</v>
      </c>
      <c r="X89" s="92">
        <f t="shared" si="102"/>
        <v>3.4570637119113599</v>
      </c>
      <c r="Y89" s="86">
        <f>INDEX('UmfrageWerte berechnung'!$A:$AL, MATCH(U$3, 'UmfrageWerte berechnung'!$A:$A, 0), MATCH($K89, 'UmfrageWerte berechnung'!$1:$1, 0))</f>
        <v>1.3333333333333333</v>
      </c>
      <c r="Z89" s="84">
        <f t="shared" si="103"/>
        <v>5.333333333333333</v>
      </c>
      <c r="AA89" s="84">
        <f t="shared" si="104"/>
        <v>4</v>
      </c>
      <c r="AB89" s="84">
        <f t="shared" si="105"/>
        <v>1.1523545706371199</v>
      </c>
      <c r="AE89" s="6"/>
      <c r="AF89" s="66">
        <f>Purplesharp!$P78</f>
        <v>3</v>
      </c>
      <c r="AG89" s="92">
        <f t="shared" si="106"/>
        <v>3.8143536336880244</v>
      </c>
      <c r="AH89" s="86">
        <f>INDEX('UmfrageWerte berechnung'!$A:$AL, MATCH(AD$3, 'UmfrageWerte berechnung'!$A:$A, 0), MATCH($K89, 'UmfrageWerte berechnung'!$1:$1, 0))</f>
        <v>1.5</v>
      </c>
      <c r="AI89" s="84">
        <f t="shared" si="107"/>
        <v>6.75</v>
      </c>
      <c r="AJ89" s="84">
        <f t="shared" si="108"/>
        <v>4.5</v>
      </c>
      <c r="AK89" s="84">
        <f t="shared" si="109"/>
        <v>1.2714512112293415</v>
      </c>
      <c r="AL89" s="66"/>
      <c r="AN89" s="6"/>
      <c r="AO89" s="66">
        <f>Purplesharp!$P78</f>
        <v>3</v>
      </c>
      <c r="AP89" s="92">
        <f t="shared" si="110"/>
        <v>3.3474114441416893</v>
      </c>
      <c r="AQ89" s="86">
        <f>INDEX('UmfrageWerte berechnung'!$A:$AL, MATCH(AM$3, 'UmfrageWerte berechnung'!$A:$A, 0), MATCH($K89, 'UmfrageWerte berechnung'!$1:$1, 0))</f>
        <v>1.3125</v>
      </c>
      <c r="AR89" s="84">
        <f t="shared" si="111"/>
        <v>5.16796875</v>
      </c>
      <c r="AS89" s="84">
        <f t="shared" si="112"/>
        <v>3.9375</v>
      </c>
      <c r="AT89" s="84">
        <f t="shared" si="113"/>
        <v>1.1158038147138964</v>
      </c>
    </row>
    <row r="90" spans="1:46">
      <c r="B90" s="6"/>
      <c r="C90" s="66">
        <f>Purplesharp!$P79</f>
        <v>3</v>
      </c>
      <c r="D90" s="92">
        <f t="shared" si="94"/>
        <v>3.4795539033457241</v>
      </c>
      <c r="E90" s="86">
        <f>INDEX('UmfrageWerte berechnung'!$A:$AL, MATCH(A$3, 'UmfrageWerte berechnung'!$A:$A, 0), MATCH($K90, 'UmfrageWerte berechnung'!$1:$1, 0))</f>
        <v>1.4</v>
      </c>
      <c r="F90" s="84">
        <f t="shared" si="95"/>
        <v>5.879999999999999</v>
      </c>
      <c r="G90" s="84">
        <f t="shared" si="96"/>
        <v>4.1999999999999993</v>
      </c>
      <c r="H90" s="84">
        <f t="shared" si="97"/>
        <v>1.1598513011152414</v>
      </c>
      <c r="I90" s="93"/>
      <c r="K90" s="93" t="s">
        <v>391</v>
      </c>
      <c r="L90"/>
      <c r="M90" s="6"/>
      <c r="N90" s="66">
        <f>Purplesharp!$P79</f>
        <v>3</v>
      </c>
      <c r="O90" s="92">
        <f t="shared" si="98"/>
        <v>3.0042796005706132</v>
      </c>
      <c r="P90" s="86">
        <f>INDEX('UmfrageWerte berechnung'!$A:$AL, MATCH(L$3, 'UmfrageWerte berechnung'!$A:$A, 0), MATCH($K90, 'UmfrageWerte berechnung'!$1:$1, 0))</f>
        <v>1.125</v>
      </c>
      <c r="Q90" s="84">
        <f t="shared" si="99"/>
        <v>3.796875</v>
      </c>
      <c r="R90" s="84">
        <f t="shared" si="100"/>
        <v>3.375</v>
      </c>
      <c r="S90" s="84">
        <f t="shared" si="101"/>
        <v>1.0014265335235377</v>
      </c>
      <c r="V90" s="6"/>
      <c r="W90" s="66">
        <f>Purplesharp!$P79</f>
        <v>3</v>
      </c>
      <c r="X90" s="92">
        <f t="shared" si="102"/>
        <v>3.4570637119113599</v>
      </c>
      <c r="Y90" s="86">
        <f>INDEX('UmfrageWerte berechnung'!$A:$AL, MATCH(U$3, 'UmfrageWerte berechnung'!$A:$A, 0), MATCH($K90, 'UmfrageWerte berechnung'!$1:$1, 0))</f>
        <v>1.3333333333333333</v>
      </c>
      <c r="Z90" s="84">
        <f t="shared" si="103"/>
        <v>5.333333333333333</v>
      </c>
      <c r="AA90" s="84">
        <f t="shared" si="104"/>
        <v>4</v>
      </c>
      <c r="AB90" s="84">
        <f t="shared" si="105"/>
        <v>1.1523545706371199</v>
      </c>
      <c r="AE90" s="6"/>
      <c r="AF90" s="66">
        <f>Purplesharp!$P79</f>
        <v>3</v>
      </c>
      <c r="AG90" s="92">
        <f t="shared" si="106"/>
        <v>3.8143536336880244</v>
      </c>
      <c r="AH90" s="86">
        <f>INDEX('UmfrageWerte berechnung'!$A:$AL, MATCH(AD$3, 'UmfrageWerte berechnung'!$A:$A, 0), MATCH($K90, 'UmfrageWerte berechnung'!$1:$1, 0))</f>
        <v>1.5</v>
      </c>
      <c r="AI90" s="84">
        <f t="shared" si="107"/>
        <v>6.75</v>
      </c>
      <c r="AJ90" s="84">
        <f t="shared" si="108"/>
        <v>4.5</v>
      </c>
      <c r="AK90" s="84">
        <f t="shared" si="109"/>
        <v>1.2714512112293415</v>
      </c>
      <c r="AL90" s="66"/>
      <c r="AN90" s="6"/>
      <c r="AO90" s="66">
        <f>Purplesharp!$P79</f>
        <v>3</v>
      </c>
      <c r="AP90" s="92">
        <f t="shared" si="110"/>
        <v>3.3474114441416893</v>
      </c>
      <c r="AQ90" s="86">
        <f>INDEX('UmfrageWerte berechnung'!$A:$AL, MATCH(AM$3, 'UmfrageWerte berechnung'!$A:$A, 0), MATCH($K90, 'UmfrageWerte berechnung'!$1:$1, 0))</f>
        <v>1.3125</v>
      </c>
      <c r="AR90" s="84">
        <f t="shared" si="111"/>
        <v>5.16796875</v>
      </c>
      <c r="AS90" s="84">
        <f t="shared" si="112"/>
        <v>3.9375</v>
      </c>
      <c r="AT90" s="84">
        <f t="shared" si="113"/>
        <v>1.1158038147138964</v>
      </c>
    </row>
    <row r="91" spans="1:46">
      <c r="B91" s="6"/>
      <c r="C91" s="66">
        <f>Purplesharp!$P80</f>
        <v>1</v>
      </c>
      <c r="D91" s="92">
        <f t="shared" si="94"/>
        <v>1.1598513011152414</v>
      </c>
      <c r="E91" s="86">
        <f>INDEX('UmfrageWerte berechnung'!$A:$AL, MATCH(A$3, 'UmfrageWerte berechnung'!$A:$A, 0), MATCH($K91, 'UmfrageWerte berechnung'!$1:$1, 0))</f>
        <v>1.4</v>
      </c>
      <c r="F91" s="84">
        <f t="shared" si="95"/>
        <v>1.9599999999999997</v>
      </c>
      <c r="G91" s="84">
        <f t="shared" si="96"/>
        <v>1.4</v>
      </c>
      <c r="H91" s="84">
        <f t="shared" si="97"/>
        <v>1.1598513011152414</v>
      </c>
      <c r="I91" s="93"/>
      <c r="K91" s="93" t="s">
        <v>391</v>
      </c>
      <c r="L91"/>
      <c r="M91" s="6"/>
      <c r="N91" s="66">
        <f>Purplesharp!$P80</f>
        <v>1</v>
      </c>
      <c r="O91" s="92">
        <f t="shared" si="98"/>
        <v>1.0014265335235377</v>
      </c>
      <c r="P91" s="86">
        <f>INDEX('UmfrageWerte berechnung'!$A:$AL, MATCH(L$3, 'UmfrageWerte berechnung'!$A:$A, 0), MATCH($K91, 'UmfrageWerte berechnung'!$1:$1, 0))</f>
        <v>1.125</v>
      </c>
      <c r="Q91" s="84">
        <f t="shared" si="99"/>
        <v>1.265625</v>
      </c>
      <c r="R91" s="84">
        <f t="shared" si="100"/>
        <v>1.125</v>
      </c>
      <c r="S91" s="84">
        <f t="shared" si="101"/>
        <v>1.0014265335235377</v>
      </c>
      <c r="V91" s="6"/>
      <c r="W91" s="66">
        <f>Purplesharp!$P80</f>
        <v>1</v>
      </c>
      <c r="X91" s="92">
        <f t="shared" si="102"/>
        <v>1.1523545706371199</v>
      </c>
      <c r="Y91" s="86">
        <f>INDEX('UmfrageWerte berechnung'!$A:$AL, MATCH(U$3, 'UmfrageWerte berechnung'!$A:$A, 0), MATCH($K91, 'UmfrageWerte berechnung'!$1:$1, 0))</f>
        <v>1.3333333333333333</v>
      </c>
      <c r="Z91" s="84">
        <f t="shared" si="103"/>
        <v>1.7777777777777777</v>
      </c>
      <c r="AA91" s="84">
        <f t="shared" si="104"/>
        <v>1.3333333333333333</v>
      </c>
      <c r="AB91" s="84">
        <f t="shared" si="105"/>
        <v>1.1523545706371199</v>
      </c>
      <c r="AE91" s="6"/>
      <c r="AF91" s="66">
        <f>Purplesharp!$P80</f>
        <v>1</v>
      </c>
      <c r="AG91" s="92">
        <f t="shared" si="106"/>
        <v>1.2714512112293415</v>
      </c>
      <c r="AH91" s="86">
        <f>INDEX('UmfrageWerte berechnung'!$A:$AL, MATCH(AD$3, 'UmfrageWerte berechnung'!$A:$A, 0), MATCH($K91, 'UmfrageWerte berechnung'!$1:$1, 0))</f>
        <v>1.5</v>
      </c>
      <c r="AI91" s="84">
        <f t="shared" si="107"/>
        <v>2.25</v>
      </c>
      <c r="AJ91" s="84">
        <f t="shared" si="108"/>
        <v>1.5</v>
      </c>
      <c r="AK91" s="84">
        <f t="shared" si="109"/>
        <v>1.2714512112293415</v>
      </c>
      <c r="AL91" s="66"/>
      <c r="AN91" s="6"/>
      <c r="AO91" s="66">
        <f>Purplesharp!$P80</f>
        <v>1</v>
      </c>
      <c r="AP91" s="92">
        <f t="shared" si="110"/>
        <v>1.1158038147138964</v>
      </c>
      <c r="AQ91" s="86">
        <f>INDEX('UmfrageWerte berechnung'!$A:$AL, MATCH(AM$3, 'UmfrageWerte berechnung'!$A:$A, 0), MATCH($K91, 'UmfrageWerte berechnung'!$1:$1, 0))</f>
        <v>1.3125</v>
      </c>
      <c r="AR91" s="84">
        <f t="shared" si="111"/>
        <v>1.72265625</v>
      </c>
      <c r="AS91" s="84">
        <f t="shared" si="112"/>
        <v>1.3125</v>
      </c>
      <c r="AT91" s="84">
        <f t="shared" si="113"/>
        <v>1.1158038147138964</v>
      </c>
    </row>
    <row r="92" spans="1:46">
      <c r="B92" s="21"/>
      <c r="C92" s="66">
        <f>Purplesharp!$P81</f>
        <v>3</v>
      </c>
      <c r="D92" s="92">
        <f t="shared" si="94"/>
        <v>3.3552841210833773</v>
      </c>
      <c r="E92" s="86">
        <f>INDEX('UmfrageWerte berechnung'!$A:$AL, MATCH(A$3, 'UmfrageWerte berechnung'!$A:$A, 0), MATCH($K92, 'UmfrageWerte berechnung'!$1:$1, 0))</f>
        <v>1.35</v>
      </c>
      <c r="F92" s="84">
        <f t="shared" si="95"/>
        <v>5.4675000000000011</v>
      </c>
      <c r="G92" s="84">
        <f t="shared" si="96"/>
        <v>4.0500000000000007</v>
      </c>
      <c r="H92" s="84">
        <f t="shared" si="97"/>
        <v>1.1184280403611258</v>
      </c>
      <c r="I92" s="93"/>
      <c r="K92" s="93" t="s">
        <v>379</v>
      </c>
      <c r="L92"/>
      <c r="M92" s="21"/>
      <c r="N92" s="66">
        <f>Purplesharp!$P81</f>
        <v>3</v>
      </c>
      <c r="O92" s="92">
        <f t="shared" si="98"/>
        <v>3.6718972895863051</v>
      </c>
      <c r="P92" s="86">
        <f>INDEX('UmfrageWerte berechnung'!$A:$AL, MATCH(L$3, 'UmfrageWerte berechnung'!$A:$A, 0), MATCH($K92, 'UmfrageWerte berechnung'!$1:$1, 0))</f>
        <v>1.375</v>
      </c>
      <c r="Q92" s="84">
        <f t="shared" si="99"/>
        <v>5.671875</v>
      </c>
      <c r="R92" s="84">
        <f t="shared" si="100"/>
        <v>4.125</v>
      </c>
      <c r="S92" s="84">
        <f t="shared" si="101"/>
        <v>1.223965763195435</v>
      </c>
      <c r="V92" s="21"/>
      <c r="W92" s="66">
        <f>Purplesharp!$P81</f>
        <v>3</v>
      </c>
      <c r="X92" s="92">
        <f t="shared" si="102"/>
        <v>3.4570637119113599</v>
      </c>
      <c r="Y92" s="86">
        <f>INDEX('UmfrageWerte berechnung'!$A:$AL, MATCH(U$3, 'UmfrageWerte berechnung'!$A:$A, 0), MATCH($K92, 'UmfrageWerte berechnung'!$1:$1, 0))</f>
        <v>1.3333333333333333</v>
      </c>
      <c r="Z92" s="84">
        <f t="shared" si="103"/>
        <v>5.333333333333333</v>
      </c>
      <c r="AA92" s="84">
        <f t="shared" si="104"/>
        <v>4</v>
      </c>
      <c r="AB92" s="84">
        <f t="shared" si="105"/>
        <v>1.1523545706371199</v>
      </c>
      <c r="AE92" s="21"/>
      <c r="AF92" s="66">
        <f>Purplesharp!$P81</f>
        <v>3</v>
      </c>
      <c r="AG92" s="92">
        <f t="shared" si="106"/>
        <v>3.390536563278244</v>
      </c>
      <c r="AH92" s="86">
        <f>INDEX('UmfrageWerte berechnung'!$A:$AL, MATCH(AD$3, 'UmfrageWerte berechnung'!$A:$A, 0), MATCH($K92, 'UmfrageWerte berechnung'!$1:$1, 0))</f>
        <v>1.3333333333333333</v>
      </c>
      <c r="AI92" s="84">
        <f t="shared" si="107"/>
        <v>5.333333333333333</v>
      </c>
      <c r="AJ92" s="84">
        <f t="shared" si="108"/>
        <v>4</v>
      </c>
      <c r="AK92" s="84">
        <f t="shared" si="109"/>
        <v>1.1301788544260813</v>
      </c>
      <c r="AL92" s="66"/>
      <c r="AN92" s="21"/>
      <c r="AO92" s="66">
        <f>Purplesharp!$P81</f>
        <v>3</v>
      </c>
      <c r="AP92" s="92">
        <f t="shared" si="110"/>
        <v>3.6662125340599454</v>
      </c>
      <c r="AQ92" s="86">
        <f>INDEX('UmfrageWerte berechnung'!$A:$AL, MATCH(AM$3, 'UmfrageWerte berechnung'!$A:$A, 0), MATCH($K92, 'UmfrageWerte berechnung'!$1:$1, 0))</f>
        <v>1.4375</v>
      </c>
      <c r="AR92" s="84">
        <f t="shared" si="111"/>
        <v>6.19921875</v>
      </c>
      <c r="AS92" s="84">
        <f t="shared" si="112"/>
        <v>4.3125</v>
      </c>
      <c r="AT92" s="84">
        <f t="shared" si="113"/>
        <v>1.2220708446866484</v>
      </c>
    </row>
    <row r="93" spans="1:46">
      <c r="B93" s="21"/>
      <c r="C93" s="66">
        <f>Purplesharp!$P82</f>
        <v>0</v>
      </c>
      <c r="D93" s="92">
        <f t="shared" si="94"/>
        <v>0</v>
      </c>
      <c r="E93" s="86">
        <f>INDEX('UmfrageWerte berechnung'!$A:$AL, MATCH(A$3, 'UmfrageWerte berechnung'!$A:$A, 0), MATCH($K93, 'UmfrageWerte berechnung'!$1:$1, 0))</f>
        <v>1.35</v>
      </c>
      <c r="F93" s="84">
        <f t="shared" si="95"/>
        <v>0</v>
      </c>
      <c r="G93" s="84">
        <f t="shared" si="96"/>
        <v>0</v>
      </c>
      <c r="H93" s="84">
        <f t="shared" si="97"/>
        <v>1.1184280403611258</v>
      </c>
      <c r="I93" s="93"/>
      <c r="K93" s="93" t="s">
        <v>379</v>
      </c>
      <c r="L93"/>
      <c r="M93" s="21"/>
      <c r="N93" s="66">
        <f>Purplesharp!$P82</f>
        <v>0</v>
      </c>
      <c r="O93" s="92">
        <f t="shared" si="98"/>
        <v>0</v>
      </c>
      <c r="P93" s="86">
        <f>INDEX('UmfrageWerte berechnung'!$A:$AL, MATCH(L$3, 'UmfrageWerte berechnung'!$A:$A, 0), MATCH($K93, 'UmfrageWerte berechnung'!$1:$1, 0))</f>
        <v>1.375</v>
      </c>
      <c r="Q93" s="84">
        <f t="shared" si="99"/>
        <v>0</v>
      </c>
      <c r="R93" s="84">
        <f t="shared" si="100"/>
        <v>0</v>
      </c>
      <c r="S93" s="84">
        <f t="shared" si="101"/>
        <v>1.223965763195435</v>
      </c>
      <c r="V93" s="21"/>
      <c r="W93" s="66">
        <f>Purplesharp!$P82</f>
        <v>0</v>
      </c>
      <c r="X93" s="92">
        <f t="shared" si="102"/>
        <v>0</v>
      </c>
      <c r="Y93" s="86">
        <f>INDEX('UmfrageWerte berechnung'!$A:$AL, MATCH(U$3, 'UmfrageWerte berechnung'!$A:$A, 0), MATCH($K93, 'UmfrageWerte berechnung'!$1:$1, 0))</f>
        <v>1.3333333333333333</v>
      </c>
      <c r="Z93" s="84">
        <f t="shared" si="103"/>
        <v>0</v>
      </c>
      <c r="AA93" s="84">
        <f t="shared" si="104"/>
        <v>0</v>
      </c>
      <c r="AB93" s="84">
        <f t="shared" si="105"/>
        <v>1.1523545706371199</v>
      </c>
      <c r="AE93" s="21"/>
      <c r="AF93" s="66">
        <f>Purplesharp!$P82</f>
        <v>0</v>
      </c>
      <c r="AG93" s="92">
        <f t="shared" si="106"/>
        <v>0</v>
      </c>
      <c r="AH93" s="86">
        <f>INDEX('UmfrageWerte berechnung'!$A:$AL, MATCH(AD$3, 'UmfrageWerte berechnung'!$A:$A, 0), MATCH($K93, 'UmfrageWerte berechnung'!$1:$1, 0))</f>
        <v>1.3333333333333333</v>
      </c>
      <c r="AI93" s="84">
        <f t="shared" si="107"/>
        <v>0</v>
      </c>
      <c r="AJ93" s="84">
        <f t="shared" si="108"/>
        <v>0</v>
      </c>
      <c r="AK93" s="84">
        <f t="shared" si="109"/>
        <v>1.1301788544260813</v>
      </c>
      <c r="AL93" s="66"/>
      <c r="AN93" s="21"/>
      <c r="AO93" s="66">
        <f>Purplesharp!$P82</f>
        <v>0</v>
      </c>
      <c r="AP93" s="92">
        <f t="shared" si="110"/>
        <v>0</v>
      </c>
      <c r="AQ93" s="86">
        <f>INDEX('UmfrageWerte berechnung'!$A:$AL, MATCH(AM$3, 'UmfrageWerte berechnung'!$A:$A, 0), MATCH($K93, 'UmfrageWerte berechnung'!$1:$1, 0))</f>
        <v>1.4375</v>
      </c>
      <c r="AR93" s="84">
        <f t="shared" si="111"/>
        <v>0</v>
      </c>
      <c r="AS93" s="84">
        <f t="shared" si="112"/>
        <v>0</v>
      </c>
      <c r="AT93" s="84">
        <f t="shared" si="113"/>
        <v>1.2220708446866484</v>
      </c>
    </row>
    <row r="94" spans="1:46">
      <c r="B94" s="21"/>
      <c r="C94" s="66">
        <f>Purplesharp!$P83</f>
        <v>0</v>
      </c>
      <c r="D94" s="92">
        <f t="shared" si="94"/>
        <v>0</v>
      </c>
      <c r="E94" s="86">
        <f>INDEX('UmfrageWerte berechnung'!$A:$AL, MATCH(A$3, 'UmfrageWerte berechnung'!$A:$A, 0), MATCH($K94, 'UmfrageWerte berechnung'!$1:$1, 0))</f>
        <v>1.35</v>
      </c>
      <c r="F94" s="84">
        <f t="shared" si="95"/>
        <v>0</v>
      </c>
      <c r="G94" s="84">
        <f t="shared" si="96"/>
        <v>0</v>
      </c>
      <c r="H94" s="84">
        <f t="shared" si="97"/>
        <v>1.1184280403611258</v>
      </c>
      <c r="I94" s="93"/>
      <c r="K94" s="93" t="s">
        <v>379</v>
      </c>
      <c r="L94"/>
      <c r="M94" s="21"/>
      <c r="N94" s="66">
        <f>Purplesharp!$P83</f>
        <v>0</v>
      </c>
      <c r="O94" s="92">
        <f t="shared" si="98"/>
        <v>0</v>
      </c>
      <c r="P94" s="86">
        <f>INDEX('UmfrageWerte berechnung'!$A:$AL, MATCH(L$3, 'UmfrageWerte berechnung'!$A:$A, 0), MATCH($K94, 'UmfrageWerte berechnung'!$1:$1, 0))</f>
        <v>1.375</v>
      </c>
      <c r="Q94" s="84">
        <f t="shared" si="99"/>
        <v>0</v>
      </c>
      <c r="R94" s="84">
        <f t="shared" si="100"/>
        <v>0</v>
      </c>
      <c r="S94" s="84">
        <f t="shared" si="101"/>
        <v>1.223965763195435</v>
      </c>
      <c r="V94" s="21"/>
      <c r="W94" s="66">
        <f>Purplesharp!$P83</f>
        <v>0</v>
      </c>
      <c r="X94" s="92">
        <f t="shared" si="102"/>
        <v>0</v>
      </c>
      <c r="Y94" s="86">
        <f>INDEX('UmfrageWerte berechnung'!$A:$AL, MATCH(U$3, 'UmfrageWerte berechnung'!$A:$A, 0), MATCH($K94, 'UmfrageWerte berechnung'!$1:$1, 0))</f>
        <v>1.3333333333333333</v>
      </c>
      <c r="Z94" s="84">
        <f t="shared" si="103"/>
        <v>0</v>
      </c>
      <c r="AA94" s="84">
        <f t="shared" si="104"/>
        <v>0</v>
      </c>
      <c r="AB94" s="84">
        <f t="shared" si="105"/>
        <v>1.1523545706371199</v>
      </c>
      <c r="AE94" s="21"/>
      <c r="AF94" s="66">
        <f>Purplesharp!$P83</f>
        <v>0</v>
      </c>
      <c r="AG94" s="92">
        <f t="shared" si="106"/>
        <v>0</v>
      </c>
      <c r="AH94" s="86">
        <f>INDEX('UmfrageWerte berechnung'!$A:$AL, MATCH(AD$3, 'UmfrageWerte berechnung'!$A:$A, 0), MATCH($K94, 'UmfrageWerte berechnung'!$1:$1, 0))</f>
        <v>1.3333333333333333</v>
      </c>
      <c r="AI94" s="84">
        <f t="shared" si="107"/>
        <v>0</v>
      </c>
      <c r="AJ94" s="84">
        <f t="shared" si="108"/>
        <v>0</v>
      </c>
      <c r="AK94" s="84">
        <f t="shared" si="109"/>
        <v>1.1301788544260813</v>
      </c>
      <c r="AL94" s="66"/>
      <c r="AN94" s="21"/>
      <c r="AO94" s="66">
        <f>Purplesharp!$P83</f>
        <v>0</v>
      </c>
      <c r="AP94" s="92">
        <f t="shared" si="110"/>
        <v>0</v>
      </c>
      <c r="AQ94" s="86">
        <f>INDEX('UmfrageWerte berechnung'!$A:$AL, MATCH(AM$3, 'UmfrageWerte berechnung'!$A:$A, 0), MATCH($K94, 'UmfrageWerte berechnung'!$1:$1, 0))</f>
        <v>1.4375</v>
      </c>
      <c r="AR94" s="84">
        <f t="shared" si="111"/>
        <v>0</v>
      </c>
      <c r="AS94" s="84">
        <f t="shared" si="112"/>
        <v>0</v>
      </c>
      <c r="AT94" s="84">
        <f t="shared" si="113"/>
        <v>1.2220708446866484</v>
      </c>
    </row>
    <row r="95" spans="1:46">
      <c r="B95" s="22"/>
      <c r="C95" s="66">
        <f>Purplesharp!$P84</f>
        <v>0</v>
      </c>
      <c r="D95" s="92">
        <f t="shared" si="94"/>
        <v>0</v>
      </c>
      <c r="E95" s="86">
        <f>INDEX('UmfrageWerte berechnung'!$A:$AL, MATCH(A$3, 'UmfrageWerte berechnung'!$A:$A, 0), MATCH($K95, 'UmfrageWerte berechnung'!$1:$1, 0))</f>
        <v>1.4</v>
      </c>
      <c r="F95" s="84">
        <f t="shared" si="95"/>
        <v>0</v>
      </c>
      <c r="G95" s="84">
        <f t="shared" si="96"/>
        <v>0</v>
      </c>
      <c r="H95" s="84">
        <f t="shared" si="97"/>
        <v>1.1598513011152414</v>
      </c>
      <c r="I95" s="93"/>
      <c r="K95" s="93" t="s">
        <v>380</v>
      </c>
      <c r="L95"/>
      <c r="M95" s="22"/>
      <c r="N95" s="66">
        <f>Purplesharp!$P84</f>
        <v>0</v>
      </c>
      <c r="O95" s="92">
        <f t="shared" si="98"/>
        <v>0</v>
      </c>
      <c r="P95" s="86">
        <f>INDEX('UmfrageWerte berechnung'!$A:$AL, MATCH(L$3, 'UmfrageWerte berechnung'!$A:$A, 0), MATCH($K95, 'UmfrageWerte berechnung'!$1:$1, 0))</f>
        <v>1.3125</v>
      </c>
      <c r="Q95" s="84">
        <f t="shared" si="99"/>
        <v>0</v>
      </c>
      <c r="R95" s="84">
        <f t="shared" si="100"/>
        <v>0</v>
      </c>
      <c r="S95" s="84">
        <f t="shared" si="101"/>
        <v>1.1683309557774608</v>
      </c>
      <c r="V95" s="22"/>
      <c r="W95" s="66">
        <f>Purplesharp!$P84</f>
        <v>0</v>
      </c>
      <c r="X95" s="92">
        <f t="shared" si="102"/>
        <v>0</v>
      </c>
      <c r="Y95" s="86">
        <f>INDEX('UmfrageWerte berechnung'!$A:$AL, MATCH(U$3, 'UmfrageWerte berechnung'!$A:$A, 0), MATCH($K95, 'UmfrageWerte berechnung'!$1:$1, 0))</f>
        <v>1.25</v>
      </c>
      <c r="Z95" s="84">
        <f t="shared" si="103"/>
        <v>0</v>
      </c>
      <c r="AA95" s="84">
        <f t="shared" si="104"/>
        <v>0</v>
      </c>
      <c r="AB95" s="84">
        <f t="shared" si="105"/>
        <v>1.0803324099723</v>
      </c>
      <c r="AE95" s="22"/>
      <c r="AF95" s="66">
        <f>Purplesharp!$P84</f>
        <v>0</v>
      </c>
      <c r="AG95" s="92">
        <f t="shared" si="106"/>
        <v>0</v>
      </c>
      <c r="AH95" s="86">
        <f>INDEX('UmfrageWerte berechnung'!$A:$AL, MATCH(AD$3, 'UmfrageWerte berechnung'!$A:$A, 0), MATCH($K95, 'UmfrageWerte berechnung'!$1:$1, 0))</f>
        <v>1.0833333333333333</v>
      </c>
      <c r="AI95" s="84">
        <f t="shared" si="107"/>
        <v>0</v>
      </c>
      <c r="AJ95" s="84">
        <f t="shared" si="108"/>
        <v>0</v>
      </c>
      <c r="AK95" s="84">
        <f t="shared" si="109"/>
        <v>0.91827031922119107</v>
      </c>
      <c r="AL95" s="66"/>
      <c r="AN95" s="22"/>
      <c r="AO95" s="66">
        <f>Purplesharp!$P84</f>
        <v>0</v>
      </c>
      <c r="AP95" s="92">
        <f t="shared" si="110"/>
        <v>0</v>
      </c>
      <c r="AQ95" s="86">
        <f>INDEX('UmfrageWerte berechnung'!$A:$AL, MATCH(AM$3, 'UmfrageWerte berechnung'!$A:$A, 0), MATCH($K95, 'UmfrageWerte berechnung'!$1:$1, 0))</f>
        <v>1.5</v>
      </c>
      <c r="AR95" s="84">
        <f t="shared" si="111"/>
        <v>0</v>
      </c>
      <c r="AS95" s="84">
        <f t="shared" si="112"/>
        <v>0</v>
      </c>
      <c r="AT95" s="84">
        <f t="shared" si="113"/>
        <v>1.2752043596730245</v>
      </c>
    </row>
    <row r="96" spans="1:46">
      <c r="B96" s="22"/>
      <c r="C96" s="66">
        <f>Purplesharp!$P85</f>
        <v>3</v>
      </c>
      <c r="D96" s="92">
        <f t="shared" si="94"/>
        <v>3.4795539033457241</v>
      </c>
      <c r="E96" s="86">
        <f>INDEX('UmfrageWerte berechnung'!$A:$AL, MATCH(A$3, 'UmfrageWerte berechnung'!$A:$A, 0), MATCH($K96, 'UmfrageWerte berechnung'!$1:$1, 0))</f>
        <v>1.4</v>
      </c>
      <c r="F96" s="84">
        <f t="shared" si="95"/>
        <v>5.879999999999999</v>
      </c>
      <c r="G96" s="84">
        <f t="shared" si="96"/>
        <v>4.1999999999999993</v>
      </c>
      <c r="H96" s="84">
        <f t="shared" si="97"/>
        <v>1.1598513011152414</v>
      </c>
      <c r="I96" s="93"/>
      <c r="K96" s="93" t="s">
        <v>380</v>
      </c>
      <c r="L96"/>
      <c r="M96" s="22"/>
      <c r="N96" s="66">
        <f>Purplesharp!$P85</f>
        <v>3</v>
      </c>
      <c r="O96" s="92">
        <f t="shared" si="98"/>
        <v>3.5049928673323825</v>
      </c>
      <c r="P96" s="86">
        <f>INDEX('UmfrageWerte berechnung'!$A:$AL, MATCH(L$3, 'UmfrageWerte berechnung'!$A:$A, 0), MATCH($K96, 'UmfrageWerte berechnung'!$1:$1, 0))</f>
        <v>1.3125</v>
      </c>
      <c r="Q96" s="84">
        <f t="shared" si="99"/>
        <v>5.16796875</v>
      </c>
      <c r="R96" s="84">
        <f t="shared" si="100"/>
        <v>3.9375</v>
      </c>
      <c r="S96" s="84">
        <f t="shared" si="101"/>
        <v>1.1683309557774608</v>
      </c>
      <c r="V96" s="22"/>
      <c r="W96" s="66">
        <f>Purplesharp!$P85</f>
        <v>3</v>
      </c>
      <c r="X96" s="92">
        <f t="shared" si="102"/>
        <v>3.2409972299168999</v>
      </c>
      <c r="Y96" s="86">
        <f>INDEX('UmfrageWerte berechnung'!$A:$AL, MATCH(U$3, 'UmfrageWerte berechnung'!$A:$A, 0), MATCH($K96, 'UmfrageWerte berechnung'!$1:$1, 0))</f>
        <v>1.25</v>
      </c>
      <c r="Z96" s="84">
        <f t="shared" si="103"/>
        <v>4.6875</v>
      </c>
      <c r="AA96" s="84">
        <f t="shared" si="104"/>
        <v>3.75</v>
      </c>
      <c r="AB96" s="84">
        <f t="shared" si="105"/>
        <v>1.0803324099723</v>
      </c>
      <c r="AE96" s="22"/>
      <c r="AF96" s="66">
        <f>Purplesharp!$P85</f>
        <v>3</v>
      </c>
      <c r="AG96" s="92">
        <f t="shared" si="106"/>
        <v>2.7548109576635733</v>
      </c>
      <c r="AH96" s="86">
        <f>INDEX('UmfrageWerte berechnung'!$A:$AL, MATCH(AD$3, 'UmfrageWerte berechnung'!$A:$A, 0), MATCH($K96, 'UmfrageWerte berechnung'!$1:$1, 0))</f>
        <v>1.0833333333333333</v>
      </c>
      <c r="AI96" s="84">
        <f t="shared" si="107"/>
        <v>3.520833333333333</v>
      </c>
      <c r="AJ96" s="84">
        <f t="shared" si="108"/>
        <v>3.25</v>
      </c>
      <c r="AK96" s="84">
        <f t="shared" si="109"/>
        <v>0.91827031922119107</v>
      </c>
      <c r="AL96" s="66"/>
      <c r="AN96" s="22"/>
      <c r="AO96" s="66">
        <f>Purplesharp!$P85</f>
        <v>3</v>
      </c>
      <c r="AP96" s="92">
        <f t="shared" si="110"/>
        <v>3.8256130790190737</v>
      </c>
      <c r="AQ96" s="86">
        <f>INDEX('UmfrageWerte berechnung'!$A:$AL, MATCH(AM$3, 'UmfrageWerte berechnung'!$A:$A, 0), MATCH($K96, 'UmfrageWerte berechnung'!$1:$1, 0))</f>
        <v>1.5</v>
      </c>
      <c r="AR96" s="84">
        <f t="shared" si="111"/>
        <v>6.75</v>
      </c>
      <c r="AS96" s="84">
        <f t="shared" si="112"/>
        <v>4.5</v>
      </c>
      <c r="AT96" s="84">
        <f t="shared" si="113"/>
        <v>1.2752043596730245</v>
      </c>
    </row>
    <row r="97" spans="1:46">
      <c r="B97" s="5"/>
      <c r="C97" s="66">
        <f>Purplesharp!$P86</f>
        <v>3</v>
      </c>
      <c r="D97" s="92">
        <f t="shared" si="94"/>
        <v>3.3552841210833773</v>
      </c>
      <c r="E97" s="86">
        <f>INDEX('UmfrageWerte berechnung'!$A:$AL, MATCH(A$3, 'UmfrageWerte berechnung'!$A:$A, 0), MATCH($K97, 'UmfrageWerte berechnung'!$1:$1, 0))</f>
        <v>1.35</v>
      </c>
      <c r="F97" s="84">
        <f t="shared" si="95"/>
        <v>5.4675000000000011</v>
      </c>
      <c r="G97" s="84">
        <f t="shared" si="96"/>
        <v>4.0500000000000007</v>
      </c>
      <c r="H97" s="84">
        <f t="shared" si="97"/>
        <v>1.1184280403611258</v>
      </c>
      <c r="I97" s="93"/>
      <c r="K97" s="93" t="s">
        <v>381</v>
      </c>
      <c r="L97"/>
      <c r="M97" s="5"/>
      <c r="N97" s="66">
        <f>Purplesharp!$P86</f>
        <v>3</v>
      </c>
      <c r="O97" s="92">
        <f t="shared" si="98"/>
        <v>3.3380884450784594</v>
      </c>
      <c r="P97" s="86">
        <f>INDEX('UmfrageWerte berechnung'!$A:$AL, MATCH(L$3, 'UmfrageWerte berechnung'!$A:$A, 0), MATCH($K97, 'UmfrageWerte berechnung'!$1:$1, 0))</f>
        <v>1.25</v>
      </c>
      <c r="Q97" s="84">
        <f t="shared" si="99"/>
        <v>4.6875</v>
      </c>
      <c r="R97" s="84">
        <f t="shared" si="100"/>
        <v>3.75</v>
      </c>
      <c r="S97" s="84">
        <f t="shared" si="101"/>
        <v>1.1126961483594864</v>
      </c>
      <c r="V97" s="5"/>
      <c r="W97" s="66">
        <f>Purplesharp!$P86</f>
        <v>3</v>
      </c>
      <c r="X97" s="92">
        <f t="shared" si="102"/>
        <v>3.2409972299168999</v>
      </c>
      <c r="Y97" s="86">
        <f>INDEX('UmfrageWerte berechnung'!$A:$AL, MATCH(U$3, 'UmfrageWerte berechnung'!$A:$A, 0), MATCH($K97, 'UmfrageWerte berechnung'!$1:$1, 0))</f>
        <v>1.25</v>
      </c>
      <c r="Z97" s="84">
        <f t="shared" si="103"/>
        <v>4.6875</v>
      </c>
      <c r="AA97" s="84">
        <f t="shared" si="104"/>
        <v>3.75</v>
      </c>
      <c r="AB97" s="84">
        <f t="shared" si="105"/>
        <v>1.0803324099723</v>
      </c>
      <c r="AE97" s="5"/>
      <c r="AF97" s="66">
        <f>Purplesharp!$P86</f>
        <v>3</v>
      </c>
      <c r="AG97" s="92">
        <f t="shared" si="106"/>
        <v>3.390536563278244</v>
      </c>
      <c r="AH97" s="86">
        <f>INDEX('UmfrageWerte berechnung'!$A:$AL, MATCH(AD$3, 'UmfrageWerte berechnung'!$A:$A, 0), MATCH($K97, 'UmfrageWerte berechnung'!$1:$1, 0))</f>
        <v>1.3333333333333333</v>
      </c>
      <c r="AI97" s="84">
        <f t="shared" si="107"/>
        <v>5.333333333333333</v>
      </c>
      <c r="AJ97" s="84">
        <f t="shared" si="108"/>
        <v>4</v>
      </c>
      <c r="AK97" s="84">
        <f t="shared" si="109"/>
        <v>1.1301788544260813</v>
      </c>
      <c r="AL97" s="66"/>
      <c r="AN97" s="5"/>
      <c r="AO97" s="66">
        <f>Purplesharp!$P86</f>
        <v>3</v>
      </c>
      <c r="AP97" s="92">
        <f t="shared" si="110"/>
        <v>3.5068119891008176</v>
      </c>
      <c r="AQ97" s="86">
        <f>INDEX('UmfrageWerte berechnung'!$A:$AL, MATCH(AM$3, 'UmfrageWerte berechnung'!$A:$A, 0), MATCH($K97, 'UmfrageWerte berechnung'!$1:$1, 0))</f>
        <v>1.375</v>
      </c>
      <c r="AR97" s="84">
        <f t="shared" si="111"/>
        <v>5.671875</v>
      </c>
      <c r="AS97" s="84">
        <f t="shared" si="112"/>
        <v>4.125</v>
      </c>
      <c r="AT97" s="84">
        <f t="shared" si="113"/>
        <v>1.1689373297002725</v>
      </c>
    </row>
    <row r="98" spans="1:46">
      <c r="B98" s="5"/>
      <c r="C98" s="66">
        <f>Purplesharp!$P87</f>
        <v>3</v>
      </c>
      <c r="D98" s="92">
        <f t="shared" si="94"/>
        <v>3.3552841210833773</v>
      </c>
      <c r="E98" s="86">
        <f>INDEX('UmfrageWerte berechnung'!$A:$AL, MATCH(A$3, 'UmfrageWerte berechnung'!$A:$A, 0), MATCH($K98, 'UmfrageWerte berechnung'!$1:$1, 0))</f>
        <v>1.35</v>
      </c>
      <c r="F98" s="84">
        <f t="shared" si="95"/>
        <v>5.4675000000000011</v>
      </c>
      <c r="G98" s="84">
        <f t="shared" si="96"/>
        <v>4.0500000000000007</v>
      </c>
      <c r="H98" s="84">
        <f t="shared" si="97"/>
        <v>1.1184280403611258</v>
      </c>
      <c r="I98" s="93"/>
      <c r="K98" s="93" t="s">
        <v>381</v>
      </c>
      <c r="L98"/>
      <c r="M98" s="5"/>
      <c r="N98" s="66">
        <f>Purplesharp!$P87</f>
        <v>3</v>
      </c>
      <c r="O98" s="92">
        <f t="shared" si="98"/>
        <v>3.3380884450784594</v>
      </c>
      <c r="P98" s="86">
        <f>INDEX('UmfrageWerte berechnung'!$A:$AL, MATCH(L$3, 'UmfrageWerte berechnung'!$A:$A, 0), MATCH($K98, 'UmfrageWerte berechnung'!$1:$1, 0))</f>
        <v>1.25</v>
      </c>
      <c r="Q98" s="84">
        <f t="shared" si="99"/>
        <v>4.6875</v>
      </c>
      <c r="R98" s="84">
        <f t="shared" si="100"/>
        <v>3.75</v>
      </c>
      <c r="S98" s="84">
        <f t="shared" si="101"/>
        <v>1.1126961483594864</v>
      </c>
      <c r="V98" s="5"/>
      <c r="W98" s="66">
        <f>Purplesharp!$P87</f>
        <v>3</v>
      </c>
      <c r="X98" s="92">
        <f t="shared" si="102"/>
        <v>3.2409972299168999</v>
      </c>
      <c r="Y98" s="86">
        <f>INDEX('UmfrageWerte berechnung'!$A:$AL, MATCH(U$3, 'UmfrageWerte berechnung'!$A:$A, 0), MATCH($K98, 'UmfrageWerte berechnung'!$1:$1, 0))</f>
        <v>1.25</v>
      </c>
      <c r="Z98" s="84">
        <f t="shared" si="103"/>
        <v>4.6875</v>
      </c>
      <c r="AA98" s="84">
        <f t="shared" si="104"/>
        <v>3.75</v>
      </c>
      <c r="AB98" s="84">
        <f t="shared" si="105"/>
        <v>1.0803324099723</v>
      </c>
      <c r="AE98" s="5"/>
      <c r="AF98" s="66">
        <f>Purplesharp!$P87</f>
        <v>3</v>
      </c>
      <c r="AG98" s="92">
        <f t="shared" si="106"/>
        <v>3.390536563278244</v>
      </c>
      <c r="AH98" s="86">
        <f>INDEX('UmfrageWerte berechnung'!$A:$AL, MATCH(AD$3, 'UmfrageWerte berechnung'!$A:$A, 0), MATCH($K98, 'UmfrageWerte berechnung'!$1:$1, 0))</f>
        <v>1.3333333333333333</v>
      </c>
      <c r="AI98" s="84">
        <f t="shared" si="107"/>
        <v>5.333333333333333</v>
      </c>
      <c r="AJ98" s="84">
        <f t="shared" si="108"/>
        <v>4</v>
      </c>
      <c r="AK98" s="84">
        <f t="shared" si="109"/>
        <v>1.1301788544260813</v>
      </c>
      <c r="AL98" s="66"/>
      <c r="AN98" s="5"/>
      <c r="AO98" s="66">
        <f>Purplesharp!$P87</f>
        <v>3</v>
      </c>
      <c r="AP98" s="92">
        <f t="shared" si="110"/>
        <v>3.5068119891008176</v>
      </c>
      <c r="AQ98" s="86">
        <f>INDEX('UmfrageWerte berechnung'!$A:$AL, MATCH(AM$3, 'UmfrageWerte berechnung'!$A:$A, 0), MATCH($K98, 'UmfrageWerte berechnung'!$1:$1, 0))</f>
        <v>1.375</v>
      </c>
      <c r="AR98" s="84">
        <f t="shared" si="111"/>
        <v>5.671875</v>
      </c>
      <c r="AS98" s="84">
        <f t="shared" si="112"/>
        <v>4.125</v>
      </c>
      <c r="AT98" s="84">
        <f t="shared" si="113"/>
        <v>1.1689373297002725</v>
      </c>
    </row>
    <row r="99" spans="1:46">
      <c r="B99" s="5"/>
      <c r="C99" s="66">
        <f>Purplesharp!$P88</f>
        <v>2</v>
      </c>
      <c r="D99" s="92">
        <f t="shared" si="94"/>
        <v>2.2368560807222515</v>
      </c>
      <c r="E99" s="86">
        <f>INDEX('UmfrageWerte berechnung'!$A:$AL, MATCH(A$3, 'UmfrageWerte berechnung'!$A:$A, 0), MATCH($K99, 'UmfrageWerte berechnung'!$1:$1, 0))</f>
        <v>1.35</v>
      </c>
      <c r="F99" s="84">
        <f t="shared" si="95"/>
        <v>3.6450000000000005</v>
      </c>
      <c r="G99" s="84">
        <f t="shared" si="96"/>
        <v>2.7</v>
      </c>
      <c r="H99" s="84">
        <f t="shared" si="97"/>
        <v>1.1184280403611258</v>
      </c>
      <c r="I99" s="93"/>
      <c r="K99" s="93" t="s">
        <v>381</v>
      </c>
      <c r="L99"/>
      <c r="M99" s="5"/>
      <c r="N99" s="66">
        <f>Purplesharp!$P88</f>
        <v>2</v>
      </c>
      <c r="O99" s="92">
        <f t="shared" si="98"/>
        <v>2.2253922967189728</v>
      </c>
      <c r="P99" s="86">
        <f>INDEX('UmfrageWerte berechnung'!$A:$AL, MATCH(L$3, 'UmfrageWerte berechnung'!$A:$A, 0), MATCH($K99, 'UmfrageWerte berechnung'!$1:$1, 0))</f>
        <v>1.25</v>
      </c>
      <c r="Q99" s="84">
        <f t="shared" si="99"/>
        <v>3.125</v>
      </c>
      <c r="R99" s="84">
        <f t="shared" si="100"/>
        <v>2.5</v>
      </c>
      <c r="S99" s="84">
        <f t="shared" si="101"/>
        <v>1.1126961483594864</v>
      </c>
      <c r="V99" s="5"/>
      <c r="W99" s="66">
        <f>Purplesharp!$P88</f>
        <v>2</v>
      </c>
      <c r="X99" s="92">
        <f t="shared" si="102"/>
        <v>2.1606648199445999</v>
      </c>
      <c r="Y99" s="86">
        <f>INDEX('UmfrageWerte berechnung'!$A:$AL, MATCH(U$3, 'UmfrageWerte berechnung'!$A:$A, 0), MATCH($K99, 'UmfrageWerte berechnung'!$1:$1, 0))</f>
        <v>1.25</v>
      </c>
      <c r="Z99" s="84">
        <f t="shared" si="103"/>
        <v>3.125</v>
      </c>
      <c r="AA99" s="84">
        <f t="shared" si="104"/>
        <v>2.5</v>
      </c>
      <c r="AB99" s="84">
        <f t="shared" si="105"/>
        <v>1.0803324099723</v>
      </c>
      <c r="AE99" s="5"/>
      <c r="AF99" s="66">
        <f>Purplesharp!$P88</f>
        <v>2</v>
      </c>
      <c r="AG99" s="92">
        <f t="shared" si="106"/>
        <v>2.2603577088521627</v>
      </c>
      <c r="AH99" s="86">
        <f>INDEX('UmfrageWerte berechnung'!$A:$AL, MATCH(AD$3, 'UmfrageWerte berechnung'!$A:$A, 0), MATCH($K99, 'UmfrageWerte berechnung'!$1:$1, 0))</f>
        <v>1.3333333333333333</v>
      </c>
      <c r="AI99" s="84">
        <f t="shared" si="107"/>
        <v>3.5555555555555554</v>
      </c>
      <c r="AJ99" s="84">
        <f t="shared" si="108"/>
        <v>2.6666666666666665</v>
      </c>
      <c r="AK99" s="84">
        <f t="shared" si="109"/>
        <v>1.1301788544260813</v>
      </c>
      <c r="AL99" s="66"/>
      <c r="AN99" s="5"/>
      <c r="AO99" s="66">
        <f>Purplesharp!$P88</f>
        <v>2</v>
      </c>
      <c r="AP99" s="92">
        <f t="shared" si="110"/>
        <v>2.3378746594005451</v>
      </c>
      <c r="AQ99" s="86">
        <f>INDEX('UmfrageWerte berechnung'!$A:$AL, MATCH(AM$3, 'UmfrageWerte berechnung'!$A:$A, 0), MATCH($K99, 'UmfrageWerte berechnung'!$1:$1, 0))</f>
        <v>1.375</v>
      </c>
      <c r="AR99" s="84">
        <f t="shared" si="111"/>
        <v>3.78125</v>
      </c>
      <c r="AS99" s="84">
        <f t="shared" si="112"/>
        <v>2.75</v>
      </c>
      <c r="AT99" s="84">
        <f t="shared" si="113"/>
        <v>1.1689373297002725</v>
      </c>
    </row>
    <row r="100" spans="1:46">
      <c r="B100" s="5"/>
      <c r="C100" s="66">
        <f>Purplesharp!$P89</f>
        <v>0</v>
      </c>
      <c r="D100" s="92">
        <f t="shared" si="94"/>
        <v>0</v>
      </c>
      <c r="E100" s="86">
        <f>INDEX('UmfrageWerte berechnung'!$A:$AL, MATCH(A$3, 'UmfrageWerte berechnung'!$A:$A, 0), MATCH($K100, 'UmfrageWerte berechnung'!$1:$1, 0))</f>
        <v>1.35</v>
      </c>
      <c r="F100" s="84">
        <f t="shared" si="95"/>
        <v>0</v>
      </c>
      <c r="G100" s="84">
        <f t="shared" si="96"/>
        <v>0</v>
      </c>
      <c r="H100" s="84">
        <f t="shared" si="97"/>
        <v>1.1184280403611258</v>
      </c>
      <c r="I100" s="93"/>
      <c r="K100" s="93" t="s">
        <v>381</v>
      </c>
      <c r="L100"/>
      <c r="M100" s="5"/>
      <c r="N100" s="66">
        <f>Purplesharp!$P89</f>
        <v>0</v>
      </c>
      <c r="O100" s="92">
        <f t="shared" si="98"/>
        <v>0</v>
      </c>
      <c r="P100" s="86">
        <f>INDEX('UmfrageWerte berechnung'!$A:$AL, MATCH(L$3, 'UmfrageWerte berechnung'!$A:$A, 0), MATCH($K100, 'UmfrageWerte berechnung'!$1:$1, 0))</f>
        <v>1.25</v>
      </c>
      <c r="Q100" s="84">
        <f t="shared" si="99"/>
        <v>0</v>
      </c>
      <c r="R100" s="84">
        <f t="shared" si="100"/>
        <v>0</v>
      </c>
      <c r="S100" s="84">
        <f t="shared" si="101"/>
        <v>1.1126961483594864</v>
      </c>
      <c r="V100" s="5"/>
      <c r="W100" s="66">
        <f>Purplesharp!$P89</f>
        <v>0</v>
      </c>
      <c r="X100" s="92">
        <f t="shared" si="102"/>
        <v>0</v>
      </c>
      <c r="Y100" s="86">
        <f>INDEX('UmfrageWerte berechnung'!$A:$AL, MATCH(U$3, 'UmfrageWerte berechnung'!$A:$A, 0), MATCH($K100, 'UmfrageWerte berechnung'!$1:$1, 0))</f>
        <v>1.25</v>
      </c>
      <c r="Z100" s="84">
        <f t="shared" si="103"/>
        <v>0</v>
      </c>
      <c r="AA100" s="84">
        <f t="shared" si="104"/>
        <v>0</v>
      </c>
      <c r="AB100" s="84">
        <f t="shared" si="105"/>
        <v>1.0803324099723</v>
      </c>
      <c r="AE100" s="5"/>
      <c r="AF100" s="66">
        <f>Purplesharp!$P89</f>
        <v>0</v>
      </c>
      <c r="AG100" s="92">
        <f t="shared" si="106"/>
        <v>0</v>
      </c>
      <c r="AH100" s="86">
        <f>INDEX('UmfrageWerte berechnung'!$A:$AL, MATCH(AD$3, 'UmfrageWerte berechnung'!$A:$A, 0), MATCH($K100, 'UmfrageWerte berechnung'!$1:$1, 0))</f>
        <v>1.3333333333333333</v>
      </c>
      <c r="AI100" s="84">
        <f t="shared" si="107"/>
        <v>0</v>
      </c>
      <c r="AJ100" s="84">
        <f t="shared" si="108"/>
        <v>0</v>
      </c>
      <c r="AK100" s="84">
        <f t="shared" si="109"/>
        <v>1.1301788544260813</v>
      </c>
      <c r="AL100" s="66"/>
      <c r="AN100" s="5"/>
      <c r="AO100" s="66">
        <f>Purplesharp!$P89</f>
        <v>0</v>
      </c>
      <c r="AP100" s="92">
        <f t="shared" si="110"/>
        <v>0</v>
      </c>
      <c r="AQ100" s="86">
        <f>INDEX('UmfrageWerte berechnung'!$A:$AL, MATCH(AM$3, 'UmfrageWerte berechnung'!$A:$A, 0), MATCH($K100, 'UmfrageWerte berechnung'!$1:$1, 0))</f>
        <v>1.375</v>
      </c>
      <c r="AR100" s="84">
        <f t="shared" si="111"/>
        <v>0</v>
      </c>
      <c r="AS100" s="84">
        <f t="shared" si="112"/>
        <v>0</v>
      </c>
      <c r="AT100" s="84">
        <f t="shared" si="113"/>
        <v>1.1689373297002725</v>
      </c>
    </row>
    <row r="101" spans="1:46">
      <c r="B101" s="26"/>
      <c r="C101" s="66">
        <f>Purplesharp!$P90</f>
        <v>3</v>
      </c>
      <c r="D101" s="92">
        <f t="shared" si="94"/>
        <v>3.6038236856080719</v>
      </c>
      <c r="E101" s="86">
        <f>INDEX('UmfrageWerte berechnung'!$A:$AL, MATCH(A$3, 'UmfrageWerte berechnung'!$A:$A, 0), MATCH($K101, 'UmfrageWerte berechnung'!$1:$1, 0))</f>
        <v>1.45</v>
      </c>
      <c r="F101" s="84">
        <f t="shared" si="95"/>
        <v>6.3075000000000001</v>
      </c>
      <c r="G101" s="84">
        <f t="shared" si="96"/>
        <v>4.3499999999999996</v>
      </c>
      <c r="H101" s="84">
        <f t="shared" si="97"/>
        <v>1.2012745618693572</v>
      </c>
      <c r="I101" s="93"/>
      <c r="K101" s="93" t="s">
        <v>382</v>
      </c>
      <c r="L101"/>
      <c r="M101" s="26"/>
      <c r="N101" s="66">
        <f>Purplesharp!$P90</f>
        <v>3</v>
      </c>
      <c r="O101" s="92">
        <f t="shared" si="98"/>
        <v>3.0042796005706132</v>
      </c>
      <c r="P101" s="86">
        <f>INDEX('UmfrageWerte berechnung'!$A:$AL, MATCH(L$3, 'UmfrageWerte berechnung'!$A:$A, 0), MATCH($K101, 'UmfrageWerte berechnung'!$1:$1, 0))</f>
        <v>1.125</v>
      </c>
      <c r="Q101" s="84">
        <f t="shared" si="99"/>
        <v>3.796875</v>
      </c>
      <c r="R101" s="84">
        <f t="shared" si="100"/>
        <v>3.375</v>
      </c>
      <c r="S101" s="84">
        <f t="shared" si="101"/>
        <v>1.0014265335235377</v>
      </c>
      <c r="V101" s="26"/>
      <c r="W101" s="66">
        <f>Purplesharp!$P90</f>
        <v>3</v>
      </c>
      <c r="X101" s="92">
        <f t="shared" si="102"/>
        <v>3.6731301939058199</v>
      </c>
      <c r="Y101" s="86">
        <f>INDEX('UmfrageWerte berechnung'!$A:$AL, MATCH(U$3, 'UmfrageWerte berechnung'!$A:$A, 0), MATCH($K101, 'UmfrageWerte berechnung'!$1:$1, 0))</f>
        <v>1.4166666666666667</v>
      </c>
      <c r="Z101" s="84">
        <f t="shared" si="103"/>
        <v>6.0208333333333339</v>
      </c>
      <c r="AA101" s="84">
        <f t="shared" si="104"/>
        <v>4.25</v>
      </c>
      <c r="AB101" s="84">
        <f t="shared" si="105"/>
        <v>1.22437673130194</v>
      </c>
      <c r="AE101" s="26"/>
      <c r="AF101" s="66">
        <f>Purplesharp!$P90</f>
        <v>3</v>
      </c>
      <c r="AG101" s="92">
        <f t="shared" si="106"/>
        <v>3.4964908308806892</v>
      </c>
      <c r="AH101" s="86">
        <f>INDEX('UmfrageWerte berechnung'!$A:$AL, MATCH(AD$3, 'UmfrageWerte berechnung'!$A:$A, 0), MATCH($K101, 'UmfrageWerte berechnung'!$1:$1, 0))</f>
        <v>1.375</v>
      </c>
      <c r="AI101" s="84">
        <f t="shared" si="107"/>
        <v>5.671875</v>
      </c>
      <c r="AJ101" s="84">
        <f t="shared" si="108"/>
        <v>4.125</v>
      </c>
      <c r="AK101" s="84">
        <f t="shared" si="109"/>
        <v>1.1654969436268965</v>
      </c>
      <c r="AL101" s="66"/>
      <c r="AN101" s="26"/>
      <c r="AO101" s="66">
        <f>Purplesharp!$P90</f>
        <v>3</v>
      </c>
      <c r="AP101" s="92">
        <f t="shared" si="110"/>
        <v>3.6662125340599454</v>
      </c>
      <c r="AQ101" s="86">
        <f>INDEX('UmfrageWerte berechnung'!$A:$AL, MATCH(AM$3, 'UmfrageWerte berechnung'!$A:$A, 0), MATCH($K101, 'UmfrageWerte berechnung'!$1:$1, 0))</f>
        <v>1.4375</v>
      </c>
      <c r="AR101" s="84">
        <f t="shared" si="111"/>
        <v>6.19921875</v>
      </c>
      <c r="AS101" s="84">
        <f t="shared" si="112"/>
        <v>4.3125</v>
      </c>
      <c r="AT101" s="84">
        <f t="shared" si="113"/>
        <v>1.2220708446866484</v>
      </c>
    </row>
    <row r="102" spans="1:46">
      <c r="B102" s="26"/>
      <c r="C102" s="66">
        <f>Purplesharp!$P91</f>
        <v>0</v>
      </c>
      <c r="D102" s="92">
        <f t="shared" si="94"/>
        <v>0</v>
      </c>
      <c r="E102" s="86">
        <f>INDEX('UmfrageWerte berechnung'!$A:$AL, MATCH(A$3, 'UmfrageWerte berechnung'!$A:$A, 0), MATCH($K102, 'UmfrageWerte berechnung'!$1:$1, 0))</f>
        <v>1.45</v>
      </c>
      <c r="F102" s="84">
        <f t="shared" si="95"/>
        <v>0</v>
      </c>
      <c r="G102" s="84">
        <f t="shared" si="96"/>
        <v>0</v>
      </c>
      <c r="H102" s="84">
        <f t="shared" si="97"/>
        <v>1.2012745618693572</v>
      </c>
      <c r="I102" s="93"/>
      <c r="K102" s="93" t="s">
        <v>382</v>
      </c>
      <c r="L102"/>
      <c r="M102" s="26"/>
      <c r="N102" s="66">
        <f>Purplesharp!$P91</f>
        <v>0</v>
      </c>
      <c r="O102" s="92">
        <f t="shared" si="98"/>
        <v>0</v>
      </c>
      <c r="P102" s="86">
        <f>INDEX('UmfrageWerte berechnung'!$A:$AL, MATCH(L$3, 'UmfrageWerte berechnung'!$A:$A, 0), MATCH($K102, 'UmfrageWerte berechnung'!$1:$1, 0))</f>
        <v>1.125</v>
      </c>
      <c r="Q102" s="84">
        <f t="shared" si="99"/>
        <v>0</v>
      </c>
      <c r="R102" s="84">
        <f t="shared" si="100"/>
        <v>0</v>
      </c>
      <c r="S102" s="84">
        <f t="shared" si="101"/>
        <v>1.0014265335235377</v>
      </c>
      <c r="V102" s="26"/>
      <c r="W102" s="66">
        <f>Purplesharp!$P91</f>
        <v>0</v>
      </c>
      <c r="X102" s="92">
        <f t="shared" si="102"/>
        <v>0</v>
      </c>
      <c r="Y102" s="86">
        <f>INDEX('UmfrageWerte berechnung'!$A:$AL, MATCH(U$3, 'UmfrageWerte berechnung'!$A:$A, 0), MATCH($K102, 'UmfrageWerte berechnung'!$1:$1, 0))</f>
        <v>1.4166666666666667</v>
      </c>
      <c r="Z102" s="84">
        <f t="shared" si="103"/>
        <v>0</v>
      </c>
      <c r="AA102" s="84">
        <f t="shared" si="104"/>
        <v>0</v>
      </c>
      <c r="AB102" s="84">
        <f t="shared" si="105"/>
        <v>1.22437673130194</v>
      </c>
      <c r="AE102" s="26"/>
      <c r="AF102" s="66">
        <f>Purplesharp!$P91</f>
        <v>0</v>
      </c>
      <c r="AG102" s="92">
        <f t="shared" si="106"/>
        <v>0</v>
      </c>
      <c r="AH102" s="86">
        <f>INDEX('UmfrageWerte berechnung'!$A:$AL, MATCH(AD$3, 'UmfrageWerte berechnung'!$A:$A, 0), MATCH($K102, 'UmfrageWerte berechnung'!$1:$1, 0))</f>
        <v>1.375</v>
      </c>
      <c r="AI102" s="84">
        <f t="shared" si="107"/>
        <v>0</v>
      </c>
      <c r="AJ102" s="84">
        <f t="shared" si="108"/>
        <v>0</v>
      </c>
      <c r="AK102" s="84">
        <f t="shared" si="109"/>
        <v>1.1654969436268965</v>
      </c>
      <c r="AL102" s="66"/>
      <c r="AN102" s="26"/>
      <c r="AO102" s="66">
        <f>Purplesharp!$P91</f>
        <v>0</v>
      </c>
      <c r="AP102" s="92">
        <f t="shared" si="110"/>
        <v>0</v>
      </c>
      <c r="AQ102" s="86">
        <f>INDEX('UmfrageWerte berechnung'!$A:$AL, MATCH(AM$3, 'UmfrageWerte berechnung'!$A:$A, 0), MATCH($K102, 'UmfrageWerte berechnung'!$1:$1, 0))</f>
        <v>1.4375</v>
      </c>
      <c r="AR102" s="84">
        <f t="shared" si="111"/>
        <v>0</v>
      </c>
      <c r="AS102" s="84">
        <f t="shared" si="112"/>
        <v>0</v>
      </c>
      <c r="AT102" s="84">
        <f t="shared" si="113"/>
        <v>1.2220708446866484</v>
      </c>
    </row>
    <row r="103" spans="1:46">
      <c r="B103" s="73"/>
      <c r="C103" s="66">
        <f>Purplesharp!$P92</f>
        <v>0</v>
      </c>
      <c r="D103" s="92">
        <f t="shared" si="94"/>
        <v>0</v>
      </c>
      <c r="E103" s="86">
        <f>INDEX('UmfrageWerte berechnung'!$A:$AL, MATCH(A$3, 'UmfrageWerte berechnung'!$A:$A, 0), MATCH($K103, 'UmfrageWerte berechnung'!$1:$1, 0))</f>
        <v>1.2</v>
      </c>
      <c r="F103" s="84">
        <f t="shared" si="95"/>
        <v>0</v>
      </c>
      <c r="G103" s="84">
        <f t="shared" si="96"/>
        <v>0</v>
      </c>
      <c r="H103" s="84">
        <f t="shared" si="97"/>
        <v>0.99415825809877834</v>
      </c>
      <c r="I103" s="93"/>
      <c r="K103" s="93" t="s">
        <v>385</v>
      </c>
      <c r="L103"/>
      <c r="M103" s="73"/>
      <c r="N103" s="66">
        <f>Purplesharp!$P92</f>
        <v>0</v>
      </c>
      <c r="O103" s="92">
        <f t="shared" si="98"/>
        <v>0</v>
      </c>
      <c r="P103" s="86">
        <f>INDEX('UmfrageWerte berechnung'!$A:$AL, MATCH(L$3, 'UmfrageWerte berechnung'!$A:$A, 0), MATCH($K103, 'UmfrageWerte berechnung'!$1:$1, 0))</f>
        <v>1.125</v>
      </c>
      <c r="Q103" s="84">
        <f t="shared" si="99"/>
        <v>0</v>
      </c>
      <c r="R103" s="84">
        <f t="shared" si="100"/>
        <v>0</v>
      </c>
      <c r="S103" s="84">
        <f t="shared" si="101"/>
        <v>1.0014265335235377</v>
      </c>
      <c r="V103" s="73"/>
      <c r="W103" s="66">
        <f>Purplesharp!$P92</f>
        <v>0</v>
      </c>
      <c r="X103" s="92">
        <f t="shared" si="102"/>
        <v>0</v>
      </c>
      <c r="Y103" s="86">
        <f>INDEX('UmfrageWerte berechnung'!$A:$AL, MATCH(U$3, 'UmfrageWerte berechnung'!$A:$A, 0), MATCH($K103, 'UmfrageWerte berechnung'!$1:$1, 0))</f>
        <v>1.25</v>
      </c>
      <c r="Z103" s="84">
        <f t="shared" si="103"/>
        <v>0</v>
      </c>
      <c r="AA103" s="84">
        <f t="shared" si="104"/>
        <v>0</v>
      </c>
      <c r="AB103" s="84">
        <f t="shared" si="105"/>
        <v>1.0803324099723</v>
      </c>
      <c r="AE103" s="73"/>
      <c r="AF103" s="66">
        <f>Purplesharp!$P92</f>
        <v>0</v>
      </c>
      <c r="AG103" s="92">
        <f t="shared" si="106"/>
        <v>0</v>
      </c>
      <c r="AH103" s="86">
        <f>INDEX('UmfrageWerte berechnung'!$A:$AL, MATCH(AD$3, 'UmfrageWerte berechnung'!$A:$A, 0), MATCH($K103, 'UmfrageWerte berechnung'!$1:$1, 0))</f>
        <v>1.1666666666666667</v>
      </c>
      <c r="AI103" s="84">
        <f t="shared" si="107"/>
        <v>0</v>
      </c>
      <c r="AJ103" s="84">
        <f t="shared" si="108"/>
        <v>0</v>
      </c>
      <c r="AK103" s="84">
        <f t="shared" si="109"/>
        <v>0.98890649762282123</v>
      </c>
      <c r="AL103" s="66"/>
      <c r="AN103" s="73"/>
      <c r="AO103" s="66">
        <f>Purplesharp!$P92</f>
        <v>0</v>
      </c>
      <c r="AP103" s="92">
        <f t="shared" si="110"/>
        <v>0</v>
      </c>
      <c r="AQ103" s="86">
        <f>INDEX('UmfrageWerte berechnung'!$A:$AL, MATCH(AM$3, 'UmfrageWerte berechnung'!$A:$A, 0), MATCH($K103, 'UmfrageWerte berechnung'!$1:$1, 0))</f>
        <v>1.375</v>
      </c>
      <c r="AR103" s="84">
        <f t="shared" si="111"/>
        <v>0</v>
      </c>
      <c r="AS103" s="84">
        <f t="shared" si="112"/>
        <v>0</v>
      </c>
      <c r="AT103" s="84">
        <f t="shared" si="113"/>
        <v>1.1689373297002725</v>
      </c>
    </row>
    <row r="104" spans="1:46">
      <c r="C104" s="66"/>
      <c r="D104" s="92"/>
      <c r="E104" s="86"/>
      <c r="F104" s="84"/>
      <c r="H104" s="84"/>
      <c r="I104" s="93"/>
      <c r="L104"/>
      <c r="N104" s="66"/>
      <c r="O104" s="92"/>
      <c r="P104" s="86"/>
      <c r="Q104" s="84"/>
      <c r="R104" s="84"/>
      <c r="S104" s="84"/>
      <c r="W104" s="66"/>
      <c r="X104" s="92"/>
      <c r="Y104" s="86"/>
      <c r="Z104" s="84"/>
      <c r="AA104" s="84"/>
      <c r="AB104" s="84"/>
      <c r="AF104" s="66"/>
      <c r="AG104" s="92"/>
      <c r="AH104" s="86"/>
      <c r="AI104" s="84"/>
      <c r="AJ104" s="84"/>
      <c r="AK104" s="84"/>
      <c r="AL104" s="66"/>
      <c r="AO104" s="66"/>
      <c r="AP104" s="92"/>
      <c r="AQ104" s="86"/>
      <c r="AR104" s="84"/>
      <c r="AS104" s="84"/>
      <c r="AT104" s="84"/>
    </row>
    <row r="105" spans="1:46">
      <c r="C105" s="66"/>
      <c r="D105" s="92"/>
      <c r="E105" s="86"/>
      <c r="F105" s="84"/>
      <c r="H105" s="84"/>
      <c r="I105" s="93"/>
      <c r="L105"/>
      <c r="N105" s="66"/>
      <c r="O105" s="92"/>
      <c r="P105" s="86"/>
      <c r="Q105" s="84"/>
      <c r="R105" s="84"/>
      <c r="S105" s="84"/>
      <c r="W105" s="66"/>
      <c r="X105" s="92"/>
      <c r="Y105" s="86"/>
      <c r="Z105" s="84"/>
      <c r="AA105" s="84"/>
      <c r="AB105" s="84"/>
      <c r="AF105" s="66"/>
      <c r="AG105" s="92"/>
      <c r="AH105" s="86"/>
      <c r="AI105" s="84"/>
      <c r="AJ105" s="84"/>
      <c r="AK105" s="84"/>
      <c r="AL105" s="66"/>
      <c r="AO105" s="66"/>
      <c r="AP105" s="92"/>
      <c r="AQ105" s="86"/>
      <c r="AR105" s="84"/>
      <c r="AS105" s="84"/>
      <c r="AT105" s="84"/>
    </row>
    <row r="106" spans="1:46">
      <c r="B106" s="72"/>
      <c r="C106" s="66">
        <f>Purplesharp!$P95</f>
        <v>0</v>
      </c>
      <c r="D106" s="92">
        <f t="shared" si="94"/>
        <v>0</v>
      </c>
      <c r="E106" s="86">
        <f>INDEX('UmfrageWerte berechnung'!$A:$AL, MATCH(A$3, 'UmfrageWerte berechnung'!$A:$A, 0), MATCH($K106, 'UmfrageWerte berechnung'!$1:$1, 0))</f>
        <v>1.45</v>
      </c>
      <c r="F106" s="84">
        <f t="shared" si="95"/>
        <v>0</v>
      </c>
      <c r="G106" s="84">
        <f t="shared" si="96"/>
        <v>0</v>
      </c>
      <c r="H106" s="84">
        <f t="shared" si="97"/>
        <v>1.2012745618693572</v>
      </c>
      <c r="I106" s="93"/>
      <c r="K106" s="93" t="s">
        <v>382</v>
      </c>
      <c r="L106"/>
      <c r="M106" s="72"/>
      <c r="N106" s="66">
        <f>Purplesharp!$P95</f>
        <v>0</v>
      </c>
      <c r="O106" s="92">
        <f t="shared" si="98"/>
        <v>0</v>
      </c>
      <c r="P106" s="86">
        <f>INDEX('UmfrageWerte berechnung'!$A:$AL, MATCH(L$3, 'UmfrageWerte berechnung'!$A:$A, 0), MATCH($K106, 'UmfrageWerte berechnung'!$1:$1, 0))</f>
        <v>1.125</v>
      </c>
      <c r="Q106" s="84">
        <f t="shared" si="99"/>
        <v>0</v>
      </c>
      <c r="R106" s="84">
        <f t="shared" si="100"/>
        <v>0</v>
      </c>
      <c r="S106" s="84">
        <f t="shared" si="101"/>
        <v>1.0014265335235377</v>
      </c>
      <c r="V106" s="72"/>
      <c r="W106" s="66">
        <f>Purplesharp!$P95</f>
        <v>0</v>
      </c>
      <c r="X106" s="92">
        <f t="shared" si="102"/>
        <v>0</v>
      </c>
      <c r="Y106" s="86">
        <f>INDEX('UmfrageWerte berechnung'!$A:$AL, MATCH(U$3, 'UmfrageWerte berechnung'!$A:$A, 0), MATCH($K106, 'UmfrageWerte berechnung'!$1:$1, 0))</f>
        <v>1.4166666666666667</v>
      </c>
      <c r="Z106" s="84">
        <f t="shared" si="103"/>
        <v>0</v>
      </c>
      <c r="AA106" s="84">
        <f t="shared" si="104"/>
        <v>0</v>
      </c>
      <c r="AB106" s="84">
        <f t="shared" si="105"/>
        <v>1.22437673130194</v>
      </c>
      <c r="AC106" s="117"/>
      <c r="AE106" s="72"/>
      <c r="AF106" s="66">
        <f>Purplesharp!$P95</f>
        <v>0</v>
      </c>
      <c r="AG106" s="92">
        <f t="shared" si="106"/>
        <v>0</v>
      </c>
      <c r="AH106" s="86">
        <f>INDEX('UmfrageWerte berechnung'!$A:$AL, MATCH(AD$3, 'UmfrageWerte berechnung'!$A:$A, 0), MATCH($K106, 'UmfrageWerte berechnung'!$1:$1, 0))</f>
        <v>1.375</v>
      </c>
      <c r="AI106" s="84">
        <f t="shared" si="107"/>
        <v>0</v>
      </c>
      <c r="AJ106" s="84">
        <f t="shared" si="108"/>
        <v>0</v>
      </c>
      <c r="AK106" s="84">
        <f t="shared" si="109"/>
        <v>1.1654969436268965</v>
      </c>
      <c r="AL106" s="66"/>
      <c r="AN106" s="72"/>
      <c r="AO106" s="66">
        <f>Purplesharp!$P95</f>
        <v>0</v>
      </c>
      <c r="AP106" s="92">
        <f t="shared" si="110"/>
        <v>0</v>
      </c>
      <c r="AQ106" s="86">
        <f>INDEX('UmfrageWerte berechnung'!$A:$AL, MATCH(AM$3, 'UmfrageWerte berechnung'!$A:$A, 0), MATCH($K106, 'UmfrageWerte berechnung'!$1:$1, 0))</f>
        <v>1.4375</v>
      </c>
      <c r="AR106" s="84">
        <f t="shared" si="111"/>
        <v>0</v>
      </c>
      <c r="AS106" s="84">
        <f t="shared" si="112"/>
        <v>0</v>
      </c>
      <c r="AT106" s="84">
        <f t="shared" si="113"/>
        <v>1.2220708446866484</v>
      </c>
    </row>
    <row r="107" spans="1:46">
      <c r="B107" s="25"/>
      <c r="C107" s="66">
        <f>Purplesharp!$P96</f>
        <v>0</v>
      </c>
      <c r="D107" s="92">
        <f t="shared" si="94"/>
        <v>0</v>
      </c>
      <c r="E107" s="86">
        <f>INDEX('UmfrageWerte berechnung'!$A:$AL, MATCH(A$3, 'UmfrageWerte berechnung'!$A:$A, 0), MATCH($K107, 'UmfrageWerte berechnung'!$1:$1, 0))</f>
        <v>1.2</v>
      </c>
      <c r="F107" s="84">
        <f t="shared" si="95"/>
        <v>0</v>
      </c>
      <c r="G107" s="84">
        <f t="shared" si="96"/>
        <v>0</v>
      </c>
      <c r="H107" s="84">
        <f t="shared" si="97"/>
        <v>0.99415825809877834</v>
      </c>
      <c r="I107" s="93"/>
      <c r="K107" s="93" t="s">
        <v>383</v>
      </c>
      <c r="L107"/>
      <c r="M107" s="25"/>
      <c r="N107" s="66">
        <f>Purplesharp!$P96</f>
        <v>0</v>
      </c>
      <c r="O107" s="92">
        <f t="shared" si="98"/>
        <v>0</v>
      </c>
      <c r="P107" s="86">
        <f>INDEX('UmfrageWerte berechnung'!$A:$AL, MATCH(L$3, 'UmfrageWerte berechnung'!$A:$A, 0), MATCH($K107, 'UmfrageWerte berechnung'!$1:$1, 0))</f>
        <v>1.0625</v>
      </c>
      <c r="Q107" s="84">
        <f t="shared" si="99"/>
        <v>0</v>
      </c>
      <c r="R107" s="84">
        <f t="shared" si="100"/>
        <v>0</v>
      </c>
      <c r="S107" s="84">
        <f t="shared" si="101"/>
        <v>0.9457917261055635</v>
      </c>
      <c r="V107" s="25"/>
      <c r="W107" s="66">
        <f>Purplesharp!$P96</f>
        <v>0</v>
      </c>
      <c r="X107" s="92">
        <f t="shared" si="102"/>
        <v>0</v>
      </c>
      <c r="Y107" s="86">
        <f>INDEX('UmfrageWerte berechnung'!$A:$AL, MATCH(U$3, 'UmfrageWerte berechnung'!$A:$A, 0), MATCH($K107, 'UmfrageWerte berechnung'!$1:$1, 0))</f>
        <v>1.4166666666666667</v>
      </c>
      <c r="Z107" s="84">
        <f t="shared" si="103"/>
        <v>0</v>
      </c>
      <c r="AA107" s="84">
        <f t="shared" si="104"/>
        <v>0</v>
      </c>
      <c r="AB107" s="84">
        <f t="shared" si="105"/>
        <v>1.22437673130194</v>
      </c>
      <c r="AE107" s="25"/>
      <c r="AF107" s="66">
        <f>Purplesharp!$P96</f>
        <v>0</v>
      </c>
      <c r="AG107" s="92">
        <f t="shared" si="106"/>
        <v>0</v>
      </c>
      <c r="AH107" s="86">
        <f>INDEX('UmfrageWerte berechnung'!$A:$AL, MATCH(AD$3, 'UmfrageWerte berechnung'!$A:$A, 0), MATCH($K107, 'UmfrageWerte berechnung'!$1:$1, 0))</f>
        <v>1.3125</v>
      </c>
      <c r="AI107" s="84">
        <f t="shared" si="107"/>
        <v>0</v>
      </c>
      <c r="AJ107" s="84">
        <f t="shared" si="108"/>
        <v>0</v>
      </c>
      <c r="AK107" s="84">
        <f t="shared" si="109"/>
        <v>1.1125198098256739</v>
      </c>
      <c r="AL107" s="66"/>
      <c r="AN107" s="25"/>
      <c r="AO107" s="66">
        <f>Purplesharp!$P96</f>
        <v>0</v>
      </c>
      <c r="AP107" s="92">
        <f t="shared" si="110"/>
        <v>0</v>
      </c>
      <c r="AQ107" s="86">
        <f>INDEX('UmfrageWerte berechnung'!$A:$AL, MATCH(AM$3, 'UmfrageWerte berechnung'!$A:$A, 0), MATCH($K107, 'UmfrageWerte berechnung'!$1:$1, 0))</f>
        <v>1.25</v>
      </c>
      <c r="AR107" s="84">
        <f t="shared" si="111"/>
        <v>0</v>
      </c>
      <c r="AS107" s="84">
        <f t="shared" si="112"/>
        <v>0</v>
      </c>
      <c r="AT107" s="84">
        <f t="shared" si="113"/>
        <v>1.0626702997275204</v>
      </c>
    </row>
    <row r="108" spans="1:46">
      <c r="B108" s="38"/>
      <c r="C108" s="66">
        <f>Purplesharp!$P97</f>
        <v>3</v>
      </c>
      <c r="D108" s="92">
        <f t="shared" si="94"/>
        <v>2.6096654275092934</v>
      </c>
      <c r="E108" s="86">
        <f>INDEX('UmfrageWerte berechnung'!$A:$AL, MATCH(A$3, 'UmfrageWerte berechnung'!$A:$A, 0), MATCH($K108, 'UmfrageWerte berechnung'!$1:$1, 0))</f>
        <v>1.05</v>
      </c>
      <c r="F108" s="84">
        <f t="shared" si="95"/>
        <v>3.3075000000000001</v>
      </c>
      <c r="G108" s="84">
        <f t="shared" si="96"/>
        <v>3.1500000000000004</v>
      </c>
      <c r="H108" s="84">
        <f t="shared" si="97"/>
        <v>0.86988847583643114</v>
      </c>
      <c r="I108" s="93"/>
      <c r="K108" s="93" t="s">
        <v>392</v>
      </c>
      <c r="L108"/>
      <c r="M108" s="38"/>
      <c r="N108" s="66">
        <f>Purplesharp!$P97</f>
        <v>3</v>
      </c>
      <c r="O108" s="92">
        <f t="shared" si="98"/>
        <v>2.8373751783166905</v>
      </c>
      <c r="P108" s="86">
        <f>INDEX('UmfrageWerte berechnung'!$A:$AL, MATCH(L$3, 'UmfrageWerte berechnung'!$A:$A, 0), MATCH($K108, 'UmfrageWerte berechnung'!$1:$1, 0))</f>
        <v>1.0625</v>
      </c>
      <c r="Q108" s="84">
        <f t="shared" si="99"/>
        <v>3.38671875</v>
      </c>
      <c r="R108" s="84">
        <f t="shared" si="100"/>
        <v>3.1875</v>
      </c>
      <c r="S108" s="84">
        <f t="shared" si="101"/>
        <v>0.9457917261055635</v>
      </c>
      <c r="V108" s="38"/>
      <c r="W108" s="66">
        <f>Purplesharp!$P97</f>
        <v>3</v>
      </c>
      <c r="X108" s="92">
        <f t="shared" si="102"/>
        <v>2.8088642659279799</v>
      </c>
      <c r="Y108" s="86">
        <f>INDEX('UmfrageWerte berechnung'!$A:$AL, MATCH(U$3, 'UmfrageWerte berechnung'!$A:$A, 0), MATCH($K108, 'UmfrageWerte berechnung'!$1:$1, 0))</f>
        <v>1.0833333333333333</v>
      </c>
      <c r="Z108" s="84">
        <f t="shared" si="103"/>
        <v>3.520833333333333</v>
      </c>
      <c r="AA108" s="84">
        <f t="shared" si="104"/>
        <v>3.25</v>
      </c>
      <c r="AB108" s="86">
        <f t="shared" si="105"/>
        <v>0.93628808864265989</v>
      </c>
      <c r="AE108" s="38"/>
      <c r="AF108" s="66">
        <f>Purplesharp!$P97</f>
        <v>3</v>
      </c>
      <c r="AG108" s="92">
        <f t="shared" si="106"/>
        <v>2.8607652252660181</v>
      </c>
      <c r="AH108" s="86">
        <f>INDEX('UmfrageWerte berechnung'!$A:$AL, MATCH(AD$3, 'UmfrageWerte berechnung'!$A:$A, 0), MATCH($K108, 'UmfrageWerte berechnung'!$1:$1, 0))</f>
        <v>1.125</v>
      </c>
      <c r="AI108" s="84">
        <f t="shared" si="107"/>
        <v>3.796875</v>
      </c>
      <c r="AJ108" s="84">
        <f t="shared" si="108"/>
        <v>3.375</v>
      </c>
      <c r="AK108" s="84">
        <f t="shared" si="109"/>
        <v>0.9535884084220061</v>
      </c>
      <c r="AL108" s="66"/>
      <c r="AN108" s="38"/>
      <c r="AO108" s="66">
        <f>Purplesharp!$P97</f>
        <v>3</v>
      </c>
      <c r="AP108" s="92">
        <f t="shared" si="110"/>
        <v>2.3910081743869207</v>
      </c>
      <c r="AQ108" s="86">
        <f>INDEX('UmfrageWerte berechnung'!$A:$AL, MATCH(AM$3, 'UmfrageWerte berechnung'!$A:$A, 0), MATCH($K108, 'UmfrageWerte berechnung'!$1:$1, 0))</f>
        <v>0.9375</v>
      </c>
      <c r="AR108" s="84">
        <f t="shared" si="111"/>
        <v>2.63671875</v>
      </c>
      <c r="AS108" s="84">
        <f t="shared" si="112"/>
        <v>2.8125</v>
      </c>
      <c r="AT108" s="84">
        <f t="shared" si="113"/>
        <v>0.79700272479564027</v>
      </c>
    </row>
    <row r="109" spans="1:46">
      <c r="A109" t="s">
        <v>568</v>
      </c>
      <c r="B109" s="38"/>
      <c r="C109" s="66">
        <f>Purplesharp!$P98</f>
        <v>3</v>
      </c>
      <c r="D109" s="92">
        <f t="shared" si="94"/>
        <v>2.6096654275092934</v>
      </c>
      <c r="E109" s="86">
        <f>INDEX('UmfrageWerte berechnung'!$A:$AL, MATCH(A$3, 'UmfrageWerte berechnung'!$A:$A, 0), MATCH($K109, 'UmfrageWerte berechnung'!$1:$1, 0))</f>
        <v>1.05</v>
      </c>
      <c r="F109" s="84">
        <f t="shared" si="95"/>
        <v>3.3075000000000001</v>
      </c>
      <c r="G109" s="84">
        <f t="shared" si="96"/>
        <v>3.1500000000000004</v>
      </c>
      <c r="H109" s="84">
        <f t="shared" si="97"/>
        <v>0.86988847583643114</v>
      </c>
      <c r="I109" s="93"/>
      <c r="K109" s="93" t="s">
        <v>392</v>
      </c>
      <c r="L109" t="s">
        <v>568</v>
      </c>
      <c r="M109" s="38"/>
      <c r="N109" s="66">
        <f>Purplesharp!$P98</f>
        <v>3</v>
      </c>
      <c r="O109" s="92">
        <f t="shared" si="98"/>
        <v>2.8373751783166905</v>
      </c>
      <c r="P109" s="86">
        <f>INDEX('UmfrageWerte berechnung'!$A:$AL, MATCH(L$3, 'UmfrageWerte berechnung'!$A:$A, 0), MATCH($K109, 'UmfrageWerte berechnung'!$1:$1, 0))</f>
        <v>1.0625</v>
      </c>
      <c r="Q109" s="84">
        <f t="shared" si="99"/>
        <v>3.38671875</v>
      </c>
      <c r="R109" s="84">
        <f t="shared" si="100"/>
        <v>3.1875</v>
      </c>
      <c r="S109" s="84">
        <f t="shared" si="101"/>
        <v>0.9457917261055635</v>
      </c>
      <c r="U109" t="s">
        <v>568</v>
      </c>
      <c r="V109" s="38"/>
      <c r="W109" s="66">
        <f>Purplesharp!$P98</f>
        <v>3</v>
      </c>
      <c r="X109" s="92">
        <f t="shared" si="102"/>
        <v>2.8088642659279799</v>
      </c>
      <c r="Y109" s="86">
        <f>INDEX('UmfrageWerte berechnung'!$A:$AL, MATCH(U$3, 'UmfrageWerte berechnung'!$A:$A, 0), MATCH($K109, 'UmfrageWerte berechnung'!$1:$1, 0))</f>
        <v>1.0833333333333333</v>
      </c>
      <c r="Z109" s="84">
        <f t="shared" si="103"/>
        <v>3.520833333333333</v>
      </c>
      <c r="AA109" s="84">
        <f t="shared" si="104"/>
        <v>3.25</v>
      </c>
      <c r="AB109" s="86">
        <f t="shared" si="105"/>
        <v>0.93628808864265989</v>
      </c>
      <c r="AD109" t="s">
        <v>568</v>
      </c>
      <c r="AE109" s="38"/>
      <c r="AF109" s="66">
        <f>Purplesharp!$P98</f>
        <v>3</v>
      </c>
      <c r="AG109" s="92">
        <f t="shared" si="106"/>
        <v>2.8607652252660181</v>
      </c>
      <c r="AH109" s="86">
        <f>INDEX('UmfrageWerte berechnung'!$A:$AL, MATCH(AD$3, 'UmfrageWerte berechnung'!$A:$A, 0), MATCH($K109, 'UmfrageWerte berechnung'!$1:$1, 0))</f>
        <v>1.125</v>
      </c>
      <c r="AI109" s="84">
        <f t="shared" si="107"/>
        <v>3.796875</v>
      </c>
      <c r="AJ109" s="84">
        <f t="shared" si="108"/>
        <v>3.375</v>
      </c>
      <c r="AK109" s="84">
        <f t="shared" si="109"/>
        <v>0.9535884084220061</v>
      </c>
      <c r="AL109" s="66"/>
      <c r="AM109" t="s">
        <v>568</v>
      </c>
      <c r="AN109" s="38"/>
      <c r="AO109" s="66">
        <f>Purplesharp!$P98</f>
        <v>3</v>
      </c>
      <c r="AP109" s="92">
        <f t="shared" si="110"/>
        <v>2.3910081743869207</v>
      </c>
      <c r="AQ109" s="86">
        <f>INDEX('UmfrageWerte berechnung'!$A:$AL, MATCH(AM$3, 'UmfrageWerte berechnung'!$A:$A, 0), MATCH($K109, 'UmfrageWerte berechnung'!$1:$1, 0))</f>
        <v>0.9375</v>
      </c>
      <c r="AR109" s="84">
        <f t="shared" si="111"/>
        <v>2.63671875</v>
      </c>
      <c r="AS109" s="84">
        <f t="shared" si="112"/>
        <v>2.8125</v>
      </c>
      <c r="AT109" s="84">
        <f t="shared" si="113"/>
        <v>0.79700272479564027</v>
      </c>
    </row>
    <row r="110" spans="1:46">
      <c r="A110" t="s">
        <v>568</v>
      </c>
      <c r="B110" s="38"/>
      <c r="C110" s="66">
        <f>Purplesharp!$P99</f>
        <v>3</v>
      </c>
      <c r="D110" s="92">
        <f t="shared" si="94"/>
        <v>2.6096654275092934</v>
      </c>
      <c r="E110" s="86">
        <f>INDEX('UmfrageWerte berechnung'!$A:$AL, MATCH(A$3, 'UmfrageWerte berechnung'!$A:$A, 0), MATCH($K110, 'UmfrageWerte berechnung'!$1:$1, 0))</f>
        <v>1.05</v>
      </c>
      <c r="F110" s="84">
        <f t="shared" si="95"/>
        <v>3.3075000000000001</v>
      </c>
      <c r="G110" s="84">
        <f t="shared" si="96"/>
        <v>3.1500000000000004</v>
      </c>
      <c r="H110" s="84">
        <f t="shared" si="97"/>
        <v>0.86988847583643114</v>
      </c>
      <c r="I110" s="93"/>
      <c r="K110" s="93" t="s">
        <v>392</v>
      </c>
      <c r="L110" t="s">
        <v>568</v>
      </c>
      <c r="M110" s="38"/>
      <c r="N110" s="66">
        <f>Purplesharp!$P99</f>
        <v>3</v>
      </c>
      <c r="O110" s="92">
        <f t="shared" si="98"/>
        <v>2.8373751783166905</v>
      </c>
      <c r="P110" s="86">
        <f>INDEX('UmfrageWerte berechnung'!$A:$AL, MATCH(L$3, 'UmfrageWerte berechnung'!$A:$A, 0), MATCH($K110, 'UmfrageWerte berechnung'!$1:$1, 0))</f>
        <v>1.0625</v>
      </c>
      <c r="Q110" s="84">
        <f t="shared" si="99"/>
        <v>3.38671875</v>
      </c>
      <c r="R110" s="84">
        <f t="shared" si="100"/>
        <v>3.1875</v>
      </c>
      <c r="S110" s="84">
        <f t="shared" si="101"/>
        <v>0.9457917261055635</v>
      </c>
      <c r="U110" t="s">
        <v>568</v>
      </c>
      <c r="V110" s="38"/>
      <c r="W110" s="66">
        <f>Purplesharp!$P99</f>
        <v>3</v>
      </c>
      <c r="X110" s="92">
        <f t="shared" si="102"/>
        <v>2.8088642659279799</v>
      </c>
      <c r="Y110" s="86">
        <f>INDEX('UmfrageWerte berechnung'!$A:$AL, MATCH(U$3, 'UmfrageWerte berechnung'!$A:$A, 0), MATCH($K110, 'UmfrageWerte berechnung'!$1:$1, 0))</f>
        <v>1.0833333333333333</v>
      </c>
      <c r="Z110" s="84">
        <f t="shared" si="103"/>
        <v>3.520833333333333</v>
      </c>
      <c r="AA110" s="84">
        <f t="shared" si="104"/>
        <v>3.25</v>
      </c>
      <c r="AB110" s="86">
        <f t="shared" si="105"/>
        <v>0.93628808864265989</v>
      </c>
      <c r="AD110" t="s">
        <v>568</v>
      </c>
      <c r="AE110" s="38"/>
      <c r="AF110" s="66">
        <f>Purplesharp!$P99</f>
        <v>3</v>
      </c>
      <c r="AG110" s="92">
        <f t="shared" si="106"/>
        <v>2.8607652252660181</v>
      </c>
      <c r="AH110" s="86">
        <f>INDEX('UmfrageWerte berechnung'!$A:$AL, MATCH(AD$3, 'UmfrageWerte berechnung'!$A:$A, 0), MATCH($K110, 'UmfrageWerte berechnung'!$1:$1, 0))</f>
        <v>1.125</v>
      </c>
      <c r="AI110" s="84">
        <f t="shared" si="107"/>
        <v>3.796875</v>
      </c>
      <c r="AJ110" s="84">
        <f t="shared" si="108"/>
        <v>3.375</v>
      </c>
      <c r="AK110" s="84">
        <f t="shared" si="109"/>
        <v>0.9535884084220061</v>
      </c>
      <c r="AL110" s="66"/>
      <c r="AM110" t="s">
        <v>568</v>
      </c>
      <c r="AN110" s="38"/>
      <c r="AO110" s="66">
        <f>Purplesharp!$P99</f>
        <v>3</v>
      </c>
      <c r="AP110" s="92">
        <f t="shared" si="110"/>
        <v>2.3910081743869207</v>
      </c>
      <c r="AQ110" s="86">
        <f>INDEX('UmfrageWerte berechnung'!$A:$AL, MATCH(AM$3, 'UmfrageWerte berechnung'!$A:$A, 0), MATCH($K110, 'UmfrageWerte berechnung'!$1:$1, 0))</f>
        <v>0.9375</v>
      </c>
      <c r="AR110" s="84">
        <f t="shared" si="111"/>
        <v>2.63671875</v>
      </c>
      <c r="AS110" s="84">
        <f t="shared" si="112"/>
        <v>2.8125</v>
      </c>
      <c r="AT110" s="84">
        <f t="shared" si="113"/>
        <v>0.79700272479564027</v>
      </c>
    </row>
    <row r="111" spans="1:46">
      <c r="B111" s="36"/>
      <c r="C111" s="66">
        <f>Purplesharp!$P100</f>
        <v>0</v>
      </c>
      <c r="D111" s="92">
        <f t="shared" si="94"/>
        <v>0</v>
      </c>
      <c r="E111" s="86">
        <f>INDEX('UmfrageWerte berechnung'!$A:$AL, MATCH(A$3, 'UmfrageWerte berechnung'!$A:$A, 0), MATCH($K111, 'UmfrageWerte berechnung'!$1:$1, 0))</f>
        <v>1.2</v>
      </c>
      <c r="F111" s="84">
        <f t="shared" si="95"/>
        <v>0</v>
      </c>
      <c r="G111" s="84">
        <f t="shared" si="96"/>
        <v>0</v>
      </c>
      <c r="H111" s="84">
        <f t="shared" si="97"/>
        <v>0.99415825809877834</v>
      </c>
      <c r="I111" s="93"/>
      <c r="K111" s="93" t="s">
        <v>385</v>
      </c>
      <c r="L111"/>
      <c r="M111" s="36"/>
      <c r="N111" s="66">
        <f>Purplesharp!$P100</f>
        <v>0</v>
      </c>
      <c r="O111" s="92">
        <f t="shared" si="98"/>
        <v>0</v>
      </c>
      <c r="P111" s="86">
        <f>INDEX('UmfrageWerte berechnung'!$A:$AL, MATCH(L$3, 'UmfrageWerte berechnung'!$A:$A, 0), MATCH($K111, 'UmfrageWerte berechnung'!$1:$1, 0))</f>
        <v>1.125</v>
      </c>
      <c r="Q111" s="84">
        <f t="shared" si="99"/>
        <v>0</v>
      </c>
      <c r="R111" s="84">
        <f t="shared" si="100"/>
        <v>0</v>
      </c>
      <c r="S111" s="84">
        <f t="shared" si="101"/>
        <v>1.0014265335235377</v>
      </c>
      <c r="V111" s="36"/>
      <c r="W111" s="66">
        <f>Purplesharp!$P100</f>
        <v>0</v>
      </c>
      <c r="X111" s="92">
        <f t="shared" si="102"/>
        <v>0</v>
      </c>
      <c r="Y111" s="86">
        <f>INDEX('UmfrageWerte berechnung'!$A:$AL, MATCH(U$3, 'UmfrageWerte berechnung'!$A:$A, 0), MATCH($K111, 'UmfrageWerte berechnung'!$1:$1, 0))</f>
        <v>1.25</v>
      </c>
      <c r="Z111" s="84">
        <f t="shared" si="103"/>
        <v>0</v>
      </c>
      <c r="AA111" s="84">
        <f t="shared" si="104"/>
        <v>0</v>
      </c>
      <c r="AB111" s="86">
        <f t="shared" si="105"/>
        <v>1.0803324099723</v>
      </c>
      <c r="AC111" s="117"/>
      <c r="AE111" s="36"/>
      <c r="AF111" s="66">
        <f>Purplesharp!$P100</f>
        <v>0</v>
      </c>
      <c r="AG111" s="92">
        <f t="shared" si="106"/>
        <v>0</v>
      </c>
      <c r="AH111" s="86">
        <f>INDEX('UmfrageWerte berechnung'!$A:$AL, MATCH(AD$3, 'UmfrageWerte berechnung'!$A:$A, 0), MATCH($K111, 'UmfrageWerte berechnung'!$1:$1, 0))</f>
        <v>1.1666666666666667</v>
      </c>
      <c r="AI111" s="84">
        <f t="shared" si="107"/>
        <v>0</v>
      </c>
      <c r="AJ111" s="84">
        <f t="shared" si="108"/>
        <v>0</v>
      </c>
      <c r="AK111" s="84">
        <f t="shared" si="109"/>
        <v>0.98890649762282123</v>
      </c>
      <c r="AL111" s="66"/>
      <c r="AN111" s="36"/>
      <c r="AO111" s="66">
        <f>Purplesharp!$P100</f>
        <v>0</v>
      </c>
      <c r="AP111" s="92">
        <f t="shared" si="110"/>
        <v>0</v>
      </c>
      <c r="AQ111" s="86">
        <f>INDEX('UmfrageWerte berechnung'!$A:$AL, MATCH(AM$3, 'UmfrageWerte berechnung'!$A:$A, 0), MATCH($K111, 'UmfrageWerte berechnung'!$1:$1, 0))</f>
        <v>1.375</v>
      </c>
      <c r="AR111" s="84">
        <f t="shared" si="111"/>
        <v>0</v>
      </c>
      <c r="AS111" s="84">
        <f t="shared" si="112"/>
        <v>0</v>
      </c>
      <c r="AT111" s="84">
        <f t="shared" si="113"/>
        <v>1.1689373297002725</v>
      </c>
    </row>
    <row r="112" spans="1:46">
      <c r="B112" s="72"/>
      <c r="C112" s="66">
        <f>Purplesharp!$P101</f>
        <v>0</v>
      </c>
      <c r="D112" s="92">
        <f t="shared" si="94"/>
        <v>0</v>
      </c>
      <c r="E112" s="86">
        <f>INDEX('UmfrageWerte berechnung'!$A:$AL, MATCH(A$3, 'UmfrageWerte berechnung'!$A:$A, 0), MATCH($K112, 'UmfrageWerte berechnung'!$1:$1, 0))</f>
        <v>1.45</v>
      </c>
      <c r="F112" s="84">
        <f t="shared" si="95"/>
        <v>0</v>
      </c>
      <c r="G112" s="84">
        <f t="shared" si="96"/>
        <v>0</v>
      </c>
      <c r="H112" s="84">
        <f t="shared" si="97"/>
        <v>1.2012745618693572</v>
      </c>
      <c r="I112" s="93"/>
      <c r="K112" s="93" t="s">
        <v>382</v>
      </c>
      <c r="L112"/>
      <c r="M112" s="72"/>
      <c r="N112" s="66">
        <f>Purplesharp!$P101</f>
        <v>0</v>
      </c>
      <c r="O112" s="92">
        <f t="shared" si="98"/>
        <v>0</v>
      </c>
      <c r="P112" s="86">
        <f>INDEX('UmfrageWerte berechnung'!$A:$AL, MATCH(L$3, 'UmfrageWerte berechnung'!$A:$A, 0), MATCH($K112, 'UmfrageWerte berechnung'!$1:$1, 0))</f>
        <v>1.125</v>
      </c>
      <c r="Q112" s="84">
        <f t="shared" si="99"/>
        <v>0</v>
      </c>
      <c r="R112" s="84">
        <f t="shared" si="100"/>
        <v>0</v>
      </c>
      <c r="S112" s="84">
        <f t="shared" si="101"/>
        <v>1.0014265335235377</v>
      </c>
      <c r="V112" s="72"/>
      <c r="W112" s="66">
        <f>Purplesharp!$P101</f>
        <v>0</v>
      </c>
      <c r="X112" s="92">
        <f t="shared" si="102"/>
        <v>0</v>
      </c>
      <c r="Y112" s="86">
        <f>INDEX('UmfrageWerte berechnung'!$A:$AL, MATCH(U$3, 'UmfrageWerte berechnung'!$A:$A, 0), MATCH($K112, 'UmfrageWerte berechnung'!$1:$1, 0))</f>
        <v>1.4166666666666667</v>
      </c>
      <c r="Z112" s="84">
        <f t="shared" si="103"/>
        <v>0</v>
      </c>
      <c r="AA112" s="84">
        <f t="shared" si="104"/>
        <v>0</v>
      </c>
      <c r="AB112" s="86">
        <f t="shared" si="105"/>
        <v>1.22437673130194</v>
      </c>
      <c r="AC112" s="117"/>
      <c r="AE112" s="72"/>
      <c r="AF112" s="66">
        <f>Purplesharp!$P101</f>
        <v>0</v>
      </c>
      <c r="AG112" s="92">
        <f t="shared" si="106"/>
        <v>0</v>
      </c>
      <c r="AH112" s="86">
        <f>INDEX('UmfrageWerte berechnung'!$A:$AL, MATCH(AD$3, 'UmfrageWerte berechnung'!$A:$A, 0), MATCH($K112, 'UmfrageWerte berechnung'!$1:$1, 0))</f>
        <v>1.375</v>
      </c>
      <c r="AI112" s="84">
        <f t="shared" si="107"/>
        <v>0</v>
      </c>
      <c r="AJ112" s="84">
        <f t="shared" si="108"/>
        <v>0</v>
      </c>
      <c r="AK112" s="84">
        <f t="shared" si="109"/>
        <v>1.1654969436268965</v>
      </c>
      <c r="AL112" s="66"/>
      <c r="AN112" s="72"/>
      <c r="AO112" s="66">
        <f>Purplesharp!$P101</f>
        <v>0</v>
      </c>
      <c r="AP112" s="92">
        <f t="shared" si="110"/>
        <v>0</v>
      </c>
      <c r="AQ112" s="86">
        <f>INDEX('UmfrageWerte berechnung'!$A:$AL, MATCH(AM$3, 'UmfrageWerte berechnung'!$A:$A, 0), MATCH($K112, 'UmfrageWerte berechnung'!$1:$1, 0))</f>
        <v>1.4375</v>
      </c>
      <c r="AR112" s="84">
        <f t="shared" si="111"/>
        <v>0</v>
      </c>
      <c r="AS112" s="84">
        <f t="shared" si="112"/>
        <v>0</v>
      </c>
      <c r="AT112" s="86">
        <f t="shared" si="113"/>
        <v>1.2220708446866484</v>
      </c>
    </row>
    <row r="113" spans="2:46">
      <c r="B113" s="36"/>
      <c r="C113" s="66">
        <f>Purplesharp!$P102</f>
        <v>0</v>
      </c>
      <c r="D113" s="93">
        <f t="shared" si="94"/>
        <v>0</v>
      </c>
      <c r="E113" s="89">
        <f>INDEX('UmfrageWerte berechnung'!$A:$AL, MATCH(A$3, 'UmfrageWerte berechnung'!$A:$A, 0), MATCH($K113, 'UmfrageWerte berechnung'!$1:$1, 0))</f>
        <v>1.2</v>
      </c>
      <c r="F113" s="84">
        <f t="shared" si="95"/>
        <v>0</v>
      </c>
      <c r="G113" s="84">
        <f t="shared" si="96"/>
        <v>0</v>
      </c>
      <c r="H113" s="93">
        <f t="shared" si="97"/>
        <v>0.99415825809877834</v>
      </c>
      <c r="K113" s="93" t="s">
        <v>385</v>
      </c>
      <c r="L113"/>
      <c r="M113" s="36"/>
      <c r="N113" s="66">
        <f>Purplesharp!$P102</f>
        <v>0</v>
      </c>
      <c r="O113" s="93">
        <f t="shared" si="98"/>
        <v>0</v>
      </c>
      <c r="P113" s="89">
        <f>INDEX('UmfrageWerte berechnung'!$A:$AL, MATCH(L$3, 'UmfrageWerte berechnung'!$A:$A, 0), MATCH($K113, 'UmfrageWerte berechnung'!$1:$1, 0))</f>
        <v>1.125</v>
      </c>
      <c r="Q113" s="84">
        <f t="shared" si="99"/>
        <v>0</v>
      </c>
      <c r="R113" s="84">
        <f t="shared" si="100"/>
        <v>0</v>
      </c>
      <c r="S113" s="86">
        <f t="shared" si="101"/>
        <v>1.0014265335235377</v>
      </c>
      <c r="V113" s="36"/>
      <c r="W113" s="80">
        <f>Purplesharp!$P102</f>
        <v>0</v>
      </c>
      <c r="X113" s="93">
        <f t="shared" si="102"/>
        <v>0</v>
      </c>
      <c r="Y113" s="89">
        <f>INDEX('UmfrageWerte berechnung'!$A:$AL, MATCH(U$3, 'UmfrageWerte berechnung'!$A:$A, 0), MATCH($K113, 'UmfrageWerte berechnung'!$1:$1, 0))</f>
        <v>1.25</v>
      </c>
      <c r="Z113" s="84">
        <f t="shared" si="103"/>
        <v>0</v>
      </c>
      <c r="AA113" s="84">
        <f t="shared" si="104"/>
        <v>0</v>
      </c>
      <c r="AB113" s="86">
        <f t="shared" si="105"/>
        <v>1.0803324099723</v>
      </c>
      <c r="AC113" s="117"/>
      <c r="AE113" s="36"/>
      <c r="AF113" s="80">
        <f>Purplesharp!$P102</f>
        <v>0</v>
      </c>
      <c r="AG113" s="93">
        <f t="shared" si="106"/>
        <v>0</v>
      </c>
      <c r="AH113" s="89">
        <f>INDEX('UmfrageWerte berechnung'!$A:$AL, MATCH(AD$3, 'UmfrageWerte berechnung'!$A:$A, 0), MATCH($K113, 'UmfrageWerte berechnung'!$1:$1, 0))</f>
        <v>1.1666666666666667</v>
      </c>
      <c r="AI113" s="84">
        <f t="shared" si="107"/>
        <v>0</v>
      </c>
      <c r="AJ113" s="84">
        <f t="shared" si="108"/>
        <v>0</v>
      </c>
      <c r="AK113" s="86">
        <f t="shared" si="109"/>
        <v>0.98890649762282123</v>
      </c>
      <c r="AL113" s="66"/>
      <c r="AN113" s="36"/>
      <c r="AO113" s="80">
        <f>Purplesharp!$P102</f>
        <v>0</v>
      </c>
      <c r="AP113" s="93">
        <f t="shared" si="110"/>
        <v>0</v>
      </c>
      <c r="AQ113" s="89">
        <f>INDEX('UmfrageWerte berechnung'!$A:$AL, MATCH(AM$3, 'UmfrageWerte berechnung'!$A:$A, 0), MATCH($K113, 'UmfrageWerte berechnung'!$1:$1, 0))</f>
        <v>1.375</v>
      </c>
      <c r="AR113" s="84">
        <f t="shared" si="111"/>
        <v>0</v>
      </c>
      <c r="AS113" s="84">
        <f t="shared" si="112"/>
        <v>0</v>
      </c>
      <c r="AT113" s="86">
        <f t="shared" si="113"/>
        <v>1.1689373297002725</v>
      </c>
    </row>
    <row r="114" spans="2:46">
      <c r="B114" t="s">
        <v>475</v>
      </c>
      <c r="C114" s="78">
        <f>SUM(C77:C113)</f>
        <v>43</v>
      </c>
      <c r="D114" s="90">
        <f>SUM(D77:D113)</f>
        <v>43.825809877854482</v>
      </c>
      <c r="E114" s="92">
        <f>SUM(E77:E113)</f>
        <v>43.900000000000013</v>
      </c>
      <c r="F114" s="90">
        <f>SUM(F76:F113)</f>
        <v>66.44</v>
      </c>
      <c r="G114" s="85">
        <f>SUM(G76:G113)</f>
        <v>52.899999999999991</v>
      </c>
      <c r="H114" s="85"/>
      <c r="L114"/>
      <c r="M114" t="s">
        <v>475</v>
      </c>
      <c r="N114" s="78">
        <f>SUM(N77:N113)</f>
        <v>43</v>
      </c>
      <c r="O114" s="90">
        <f>SUM(O77:O113)</f>
        <v>42.727532097004278</v>
      </c>
      <c r="P114" s="92">
        <f>SUM(P76:P113)</f>
        <v>38.125</v>
      </c>
      <c r="Q114" s="90">
        <f>SUM(Q76:Q113)</f>
        <v>54.609375</v>
      </c>
      <c r="R114" s="85">
        <f>SUM(R76:R113)</f>
        <v>48</v>
      </c>
      <c r="S114" s="90"/>
      <c r="V114" t="s">
        <v>475</v>
      </c>
      <c r="W114" s="78">
        <f>SUM(W77:W113)</f>
        <v>43</v>
      </c>
      <c r="X114" s="90">
        <f>SUM(X77:X113)</f>
        <v>45.662049861495873</v>
      </c>
      <c r="Y114" s="92">
        <f>SUM(Y76:Y113)</f>
        <v>42.5</v>
      </c>
      <c r="Z114" s="90">
        <f>SUM(Z76:Z113)</f>
        <v>65.361111111111114</v>
      </c>
      <c r="AA114" s="85">
        <f>SUM(AA76:AA113)</f>
        <v>52.833333333333329</v>
      </c>
      <c r="AB114" s="90"/>
      <c r="AE114" t="s">
        <v>475</v>
      </c>
      <c r="AF114" s="78">
        <f>SUM(AF77:AF113)</f>
        <v>43</v>
      </c>
      <c r="AG114" s="90">
        <f>SUM(AG77:AG113)</f>
        <v>47.661761376499896</v>
      </c>
      <c r="AH114" s="92">
        <f>SUM(AH76:AH113)</f>
        <v>41.124999999999986</v>
      </c>
      <c r="AI114" s="90">
        <f>SUM(AI76:AI113)</f>
        <v>74.3146701388889</v>
      </c>
      <c r="AJ114" s="85">
        <f>SUM(AJ76:AJ113)</f>
        <v>56.229166666666664</v>
      </c>
      <c r="AK114" s="90"/>
      <c r="AL114" s="66"/>
      <c r="AN114" t="s">
        <v>475</v>
      </c>
      <c r="AO114" s="78">
        <f>SUM(AO77:AO113)</f>
        <v>43</v>
      </c>
      <c r="AP114" s="90">
        <f>SUM(AP77:AP113)</f>
        <v>45.004087193460485</v>
      </c>
      <c r="AQ114" s="92">
        <f>SUM(AQ76:AQ113)</f>
        <v>44.3125</v>
      </c>
      <c r="AR114" s="90">
        <f>SUM(AR76:AR113)</f>
        <v>66.76171875</v>
      </c>
      <c r="AS114" s="85">
        <f>SUM(AS76:AS113)</f>
        <v>52.9375</v>
      </c>
      <c r="AT114" s="90"/>
    </row>
    <row r="115" spans="2:46">
      <c r="B115" t="s">
        <v>476</v>
      </c>
      <c r="C115" s="57">
        <v>102</v>
      </c>
      <c r="D115" s="86"/>
      <c r="E115" s="96">
        <f>COUNT(E77:E113)*5</f>
        <v>170</v>
      </c>
      <c r="F115" s="89">
        <f>C115*5^2</f>
        <v>2550</v>
      </c>
      <c r="G115" s="87">
        <f>C115*1.5</f>
        <v>153</v>
      </c>
      <c r="L115"/>
      <c r="M115" t="s">
        <v>476</v>
      </c>
      <c r="N115" s="57">
        <v>102</v>
      </c>
      <c r="O115" s="86"/>
      <c r="P115" s="96">
        <f>COUNT(P77:P113)*5</f>
        <v>170</v>
      </c>
      <c r="Q115" s="89">
        <f>N115*5^2</f>
        <v>2550</v>
      </c>
      <c r="R115" s="87">
        <f>N115*1.5</f>
        <v>153</v>
      </c>
      <c r="S115" s="86"/>
      <c r="V115" t="s">
        <v>476</v>
      </c>
      <c r="W115" s="57">
        <v>102</v>
      </c>
      <c r="X115" s="86"/>
      <c r="Y115" s="96">
        <f>COUNT(Y77:Y113)*5</f>
        <v>170</v>
      </c>
      <c r="Z115" s="89">
        <f>W115*5^2</f>
        <v>2550</v>
      </c>
      <c r="AA115" s="87">
        <f>W115*1.5</f>
        <v>153</v>
      </c>
      <c r="AB115" s="86"/>
      <c r="AE115" t="s">
        <v>476</v>
      </c>
      <c r="AF115" s="57">
        <v>102</v>
      </c>
      <c r="AG115" s="86"/>
      <c r="AH115" s="96">
        <f>COUNT(AH77:AH113)*5</f>
        <v>170</v>
      </c>
      <c r="AI115" s="89">
        <f>AF115*5^2</f>
        <v>2550</v>
      </c>
      <c r="AJ115" s="87">
        <f>AF115*1.5</f>
        <v>153</v>
      </c>
      <c r="AK115" s="86"/>
      <c r="AL115" s="57"/>
      <c r="AN115" t="s">
        <v>476</v>
      </c>
      <c r="AO115" s="57">
        <v>102</v>
      </c>
      <c r="AP115" s="86"/>
      <c r="AQ115" s="96">
        <f>COUNT(AQ77:AQ113)*5</f>
        <v>170</v>
      </c>
      <c r="AR115" s="89">
        <f>AO115*5^2</f>
        <v>2550</v>
      </c>
      <c r="AS115" s="87">
        <f>AO115*1.5</f>
        <v>153</v>
      </c>
      <c r="AT115" s="86"/>
    </row>
    <row r="116" spans="2:46">
      <c r="C116" s="78"/>
      <c r="D116" s="85"/>
      <c r="E116" s="113"/>
      <c r="H116" s="85"/>
      <c r="L116"/>
      <c r="N116" s="78"/>
      <c r="O116" s="85"/>
      <c r="P116" s="113"/>
      <c r="Q116" s="86"/>
      <c r="R116" s="84"/>
      <c r="S116" s="90"/>
      <c r="W116" s="78"/>
      <c r="X116" s="85"/>
      <c r="Y116" s="113"/>
      <c r="Z116" s="86"/>
      <c r="AA116" s="84"/>
      <c r="AB116" s="90"/>
      <c r="AF116" s="78"/>
      <c r="AG116" s="85"/>
      <c r="AH116" s="113"/>
      <c r="AI116" s="86"/>
      <c r="AJ116" s="84"/>
      <c r="AK116" s="90"/>
      <c r="AL116" s="66"/>
      <c r="AO116" s="78"/>
      <c r="AP116" s="85"/>
      <c r="AQ116" s="113"/>
      <c r="AR116" s="86"/>
      <c r="AS116" s="84"/>
      <c r="AT116" s="90"/>
    </row>
    <row r="117" spans="2:46">
      <c r="L117"/>
      <c r="O117" s="84"/>
      <c r="P117" s="93"/>
      <c r="Q117" s="86"/>
      <c r="R117" s="84"/>
      <c r="S117" s="86"/>
      <c r="X117" s="84"/>
      <c r="Y117" s="93"/>
      <c r="Z117" s="86"/>
      <c r="AA117" s="84"/>
      <c r="AB117" s="86"/>
      <c r="AG117" s="84"/>
      <c r="AH117" s="93"/>
      <c r="AI117" s="86"/>
      <c r="AJ117" s="84"/>
      <c r="AK117" s="86"/>
      <c r="AL117" s="66"/>
      <c r="AP117" s="84"/>
      <c r="AQ117" s="93"/>
      <c r="AR117" s="86"/>
      <c r="AS117" s="84"/>
      <c r="AT117" s="86"/>
    </row>
    <row r="118" spans="2:46">
      <c r="L118"/>
      <c r="O118" s="84"/>
      <c r="P118" s="93"/>
      <c r="Q118" s="86"/>
      <c r="R118" s="84"/>
      <c r="S118" s="86"/>
      <c r="X118" s="84"/>
      <c r="Y118" s="93"/>
      <c r="Z118" s="86"/>
      <c r="AA118" s="84"/>
      <c r="AB118" s="86"/>
      <c r="AG118" s="84"/>
      <c r="AH118" s="93"/>
      <c r="AI118" s="86"/>
      <c r="AJ118" s="84"/>
      <c r="AK118" s="86"/>
      <c r="AL118" s="66"/>
      <c r="AP118" s="84"/>
      <c r="AQ118" s="93"/>
      <c r="AR118" s="86"/>
      <c r="AS118" s="84"/>
      <c r="AT118" s="86"/>
    </row>
    <row r="119" spans="2:46" ht="21">
      <c r="B119" s="101" t="s">
        <v>478</v>
      </c>
      <c r="C119" s="102">
        <f>SUM(C114,C71,C47,C27,C15)</f>
        <v>102</v>
      </c>
      <c r="E119" s="93" t="s">
        <v>479</v>
      </c>
      <c r="H119" s="84">
        <f>COUNT(E77:E113,E52:E70,E32:E46,E20:E25,E9:E14)</f>
        <v>78</v>
      </c>
      <c r="L119"/>
      <c r="M119" s="101" t="s">
        <v>478</v>
      </c>
      <c r="N119" s="102">
        <f>SUM(N114,N71,N47,N27,N15)</f>
        <v>102</v>
      </c>
      <c r="O119" s="84"/>
      <c r="P119" s="93" t="s">
        <v>479</v>
      </c>
      <c r="Q119" s="86"/>
      <c r="R119" s="84"/>
      <c r="S119" s="86">
        <f>COUNT(P77:P113,P52:P70,P32:P46,P20:P25,P9:P14)</f>
        <v>78</v>
      </c>
      <c r="V119" s="101" t="s">
        <v>478</v>
      </c>
      <c r="W119" s="102">
        <f>SUM(W114,W71,W47,W27,W15)</f>
        <v>102</v>
      </c>
      <c r="X119" s="84"/>
      <c r="Y119" s="93" t="s">
        <v>479</v>
      </c>
      <c r="Z119" s="86"/>
      <c r="AA119" s="84"/>
      <c r="AB119" s="86">
        <f>COUNT(Y77:Y113,Y52:Y70,Y32:Y46,Y20:Y25,Y9:Y14)</f>
        <v>78</v>
      </c>
      <c r="AC119" s="101"/>
      <c r="AE119" s="101" t="s">
        <v>478</v>
      </c>
      <c r="AF119" s="102">
        <f>SUM(AF114,AF71,AF47,AF27,AF15)</f>
        <v>102</v>
      </c>
      <c r="AG119" s="84"/>
      <c r="AH119" s="93" t="s">
        <v>479</v>
      </c>
      <c r="AI119" s="86"/>
      <c r="AJ119" s="84"/>
      <c r="AK119" s="86">
        <f>COUNT(AH77:AH113,AH52:AH70,AH32:AH46,AH20:AH25,AH9:AH14)</f>
        <v>78</v>
      </c>
      <c r="AL119" s="118"/>
      <c r="AN119" s="101" t="s">
        <v>478</v>
      </c>
      <c r="AO119" s="102">
        <f>SUM(AO114,AO71,AO47,AO27,AO15)</f>
        <v>102</v>
      </c>
      <c r="AP119" s="84"/>
      <c r="AQ119" s="93" t="s">
        <v>479</v>
      </c>
      <c r="AR119" s="86"/>
      <c r="AS119" s="84"/>
      <c r="AT119" s="86">
        <f>COUNT(AQ77:AQ113,AQ52:AQ70,AQ32:AQ46,AQ20:AQ25,AQ9:AQ14)</f>
        <v>78</v>
      </c>
    </row>
    <row r="120" spans="2:46" ht="21">
      <c r="B120" s="101" t="s">
        <v>480</v>
      </c>
      <c r="C120" s="102">
        <f>SUM(C115,C72,C48,C28,C16)</f>
        <v>237</v>
      </c>
      <c r="E120" s="93" t="s">
        <v>481</v>
      </c>
      <c r="H120" s="84">
        <f>SUM(E77:E113,E52:E70,E32:E46,E20:E25,E9:E14)</f>
        <v>94.15</v>
      </c>
      <c r="L120"/>
      <c r="M120" s="101" t="s">
        <v>480</v>
      </c>
      <c r="N120" s="102">
        <f>SUM(N115,N72,N48,N28,N16)</f>
        <v>237</v>
      </c>
      <c r="O120" s="84"/>
      <c r="P120" s="93" t="s">
        <v>481</v>
      </c>
      <c r="Q120" s="86"/>
      <c r="R120" s="84"/>
      <c r="S120" s="86">
        <f>SUM(P77:P113,P52:P70,P32:P46,P20:P25,P9:P14)</f>
        <v>87.625</v>
      </c>
      <c r="V120" s="101" t="s">
        <v>480</v>
      </c>
      <c r="W120" s="102">
        <f>SUM(W115,W72,W48,W28,W16)</f>
        <v>237</v>
      </c>
      <c r="X120" s="84"/>
      <c r="Y120" s="93" t="s">
        <v>481</v>
      </c>
      <c r="Z120" s="86"/>
      <c r="AA120" s="84"/>
      <c r="AB120" s="86">
        <f>SUM(Y77:Y113,Y52:Y70,Y32:Y46,Y20:Y25,Y9:Y14)</f>
        <v>90.249999999999943</v>
      </c>
      <c r="AC120" s="101"/>
      <c r="AE120" s="101" t="s">
        <v>480</v>
      </c>
      <c r="AF120" s="102">
        <f>SUM(AF115,AF72,AF48,AF28,AF16)</f>
        <v>237</v>
      </c>
      <c r="AG120" s="84"/>
      <c r="AH120" s="93" t="s">
        <v>481</v>
      </c>
      <c r="AI120" s="86"/>
      <c r="AJ120" s="84"/>
      <c r="AK120" s="86">
        <f>SUM(AH77:AH113,AH52:AH70,AH32:AH46,AH20:AH25,AH9:AH14)</f>
        <v>92.020833333333314</v>
      </c>
      <c r="AL120" s="118"/>
      <c r="AN120" s="101" t="s">
        <v>480</v>
      </c>
      <c r="AO120" s="102">
        <f>SUM(AO115,AO72,AO48,AO28,AO16)</f>
        <v>237</v>
      </c>
      <c r="AP120" s="84"/>
      <c r="AQ120" s="93" t="s">
        <v>481</v>
      </c>
      <c r="AR120" s="86"/>
      <c r="AS120" s="84"/>
      <c r="AT120" s="86">
        <f>SUM(AQ77:AQ113,AQ52:AQ70,AQ32:AQ46,AQ20:AQ25,AQ9:AQ14)</f>
        <v>91.75</v>
      </c>
    </row>
    <row r="121" spans="2:46">
      <c r="E121" s="93" t="s">
        <v>480</v>
      </c>
      <c r="H121" s="84">
        <f>COUNT(E77:E113,E52:E70,E32:E46,E20:E25,E9:E14)*5</f>
        <v>390</v>
      </c>
      <c r="L121"/>
      <c r="O121" s="84"/>
      <c r="P121" s="93" t="s">
        <v>480</v>
      </c>
      <c r="Q121" s="86"/>
      <c r="R121" s="84"/>
      <c r="S121" s="86">
        <f>COUNT(P77:P113,P52:P70,P32:P46,P20:P25,P9:P14)*5</f>
        <v>390</v>
      </c>
      <c r="X121" s="84"/>
      <c r="Y121" s="93" t="s">
        <v>480</v>
      </c>
      <c r="Z121" s="86"/>
      <c r="AA121" s="84"/>
      <c r="AB121" s="86">
        <f>COUNT(Y77:Y113,Y52:Y70,Y32:Y46,Y20:Y25,Y9:Y14)*5</f>
        <v>390</v>
      </c>
      <c r="AG121" s="84"/>
      <c r="AH121" s="93" t="s">
        <v>480</v>
      </c>
      <c r="AI121" s="86"/>
      <c r="AJ121" s="84"/>
      <c r="AK121" s="86">
        <f>COUNT(AH77:AH113,AH52:AH70,AH32:AH46,AH20:AH25,AH9:AH14)*5</f>
        <v>390</v>
      </c>
      <c r="AL121" s="66"/>
      <c r="AP121" s="84"/>
      <c r="AQ121" s="93" t="s">
        <v>480</v>
      </c>
      <c r="AR121" s="86"/>
      <c r="AS121" s="84"/>
      <c r="AT121" s="86">
        <f>COUNT(AQ77:AQ113,AQ52:AQ70,AQ32:AQ46,AQ20:AQ25,AQ9:AQ14)*5</f>
        <v>390</v>
      </c>
    </row>
    <row r="122" spans="2:46">
      <c r="L122"/>
      <c r="O122" s="84"/>
      <c r="P122" s="93"/>
      <c r="Q122" s="86"/>
      <c r="R122" s="84"/>
      <c r="S122" s="93"/>
      <c r="X122" s="84"/>
      <c r="Y122" s="93"/>
      <c r="Z122" s="86"/>
      <c r="AA122" s="84"/>
      <c r="AB122" s="93"/>
      <c r="AG122" s="84"/>
      <c r="AH122" s="93"/>
      <c r="AI122" s="86"/>
      <c r="AJ122" s="84"/>
      <c r="AK122" s="93"/>
      <c r="AL122" s="66"/>
      <c r="AP122" s="84"/>
      <c r="AQ122" s="93"/>
      <c r="AR122" s="86"/>
      <c r="AS122" s="84"/>
      <c r="AT122" s="93"/>
    </row>
    <row r="123" spans="2:46" ht="21">
      <c r="B123" s="101" t="s">
        <v>482</v>
      </c>
      <c r="C123" s="105">
        <f>SUM(D77:D113,D52:D70,D32:D46,D20:D25,D9:D14)</f>
        <v>99.912904938927227</v>
      </c>
      <c r="L123"/>
      <c r="M123" s="101" t="s">
        <v>482</v>
      </c>
      <c r="N123" s="105">
        <f>SUM(O77:O113,O52:O70,O32:O46,O20:O25,O9:O14)</f>
        <v>103.14693295292439</v>
      </c>
      <c r="O123" s="84"/>
      <c r="P123" s="93"/>
      <c r="Q123" s="86"/>
      <c r="R123" s="84"/>
      <c r="S123" s="93"/>
      <c r="V123" s="101" t="s">
        <v>482</v>
      </c>
      <c r="W123" s="105">
        <f>SUM(X77:X113,X52:X70,X32:X46,X20:X25,X9:X14)</f>
        <v>100.75900277008317</v>
      </c>
      <c r="X123" s="84"/>
      <c r="Y123" s="93"/>
      <c r="Z123" s="86"/>
      <c r="AA123" s="84"/>
      <c r="AB123" s="93"/>
      <c r="AC123" s="101"/>
      <c r="AE123" s="101" t="s">
        <v>482</v>
      </c>
      <c r="AF123" s="105">
        <f>SUM(AG77:AG113,AG52:AG70,AG32:AG46,AG20:AG25,AG9:AG14)</f>
        <v>109.68032601313108</v>
      </c>
      <c r="AG123" s="84"/>
      <c r="AH123" s="93"/>
      <c r="AI123" s="86"/>
      <c r="AJ123" s="84"/>
      <c r="AK123" s="93"/>
      <c r="AL123" s="119"/>
      <c r="AN123" s="101" t="s">
        <v>482</v>
      </c>
      <c r="AO123" s="105">
        <f>SUM(AP77:AP113,AP52:AP70,AP32:AP46,AP20:AP25,AP9:AP14)</f>
        <v>102.81335149863757</v>
      </c>
      <c r="AP123" s="84"/>
      <c r="AQ123" s="93"/>
      <c r="AR123" s="86"/>
      <c r="AS123" s="84"/>
      <c r="AT123" s="93"/>
    </row>
    <row r="124" spans="2:46" ht="21">
      <c r="B124" s="101" t="s">
        <v>480</v>
      </c>
      <c r="C124" s="102">
        <f>SUM(C115,C72,C48,C28,C16)</f>
        <v>237</v>
      </c>
      <c r="L124"/>
      <c r="M124" s="101" t="s">
        <v>480</v>
      </c>
      <c r="N124" s="102">
        <f>SUM(N115,N72,N48,N28,N16)</f>
        <v>237</v>
      </c>
      <c r="O124" s="84"/>
      <c r="P124" s="93"/>
      <c r="Q124" s="86"/>
      <c r="R124" s="84"/>
      <c r="S124" s="93"/>
      <c r="V124" s="101" t="s">
        <v>480</v>
      </c>
      <c r="W124" s="102">
        <f>SUM(W115,W72,W48,W28,W16)</f>
        <v>237</v>
      </c>
      <c r="X124" s="84"/>
      <c r="Y124" s="93"/>
      <c r="Z124" s="86"/>
      <c r="AA124" s="84"/>
      <c r="AB124" s="93"/>
      <c r="AC124" s="101"/>
      <c r="AE124" s="101" t="s">
        <v>480</v>
      </c>
      <c r="AF124" s="102">
        <f>SUM(AF115,AF72,AF48,AF28,AF16)</f>
        <v>237</v>
      </c>
      <c r="AG124" s="84"/>
      <c r="AH124" s="93"/>
      <c r="AI124" s="86"/>
      <c r="AJ124" s="84"/>
      <c r="AK124" s="93"/>
      <c r="AL124" s="118"/>
      <c r="AN124" s="101" t="s">
        <v>480</v>
      </c>
      <c r="AO124" s="102">
        <f>SUM(AO115,AO72,AO48,AO28,AO16)</f>
        <v>237</v>
      </c>
      <c r="AP124" s="84"/>
      <c r="AQ124" s="93"/>
      <c r="AR124" s="86"/>
      <c r="AS124" s="84"/>
      <c r="AT124" s="93"/>
    </row>
    <row r="125" spans="2:46">
      <c r="L125"/>
      <c r="O125" s="84"/>
      <c r="P125" s="93"/>
      <c r="Q125" s="86"/>
      <c r="R125" s="84"/>
      <c r="S125" s="93"/>
      <c r="X125" s="84"/>
      <c r="Y125" s="93"/>
      <c r="Z125" s="86"/>
      <c r="AA125" s="84"/>
      <c r="AB125" s="93"/>
      <c r="AG125" s="84"/>
      <c r="AH125" s="93"/>
      <c r="AI125" s="86"/>
      <c r="AJ125" s="84"/>
      <c r="AK125" s="93"/>
      <c r="AP125" s="84"/>
      <c r="AQ125" s="93"/>
      <c r="AR125" s="86"/>
      <c r="AS125" s="84"/>
      <c r="AT125" s="93"/>
    </row>
    <row r="126" spans="2:46">
      <c r="L126"/>
      <c r="O126" s="84"/>
      <c r="P126" s="93"/>
      <c r="Q126" s="86"/>
      <c r="R126" s="84"/>
      <c r="S126" s="93"/>
      <c r="X126" s="84"/>
      <c r="Y126" s="93"/>
      <c r="Z126" s="86"/>
      <c r="AA126" s="84"/>
      <c r="AB126" s="93"/>
      <c r="AG126" s="84"/>
      <c r="AH126" s="93"/>
      <c r="AI126" s="86"/>
      <c r="AJ126" s="84"/>
      <c r="AK126" s="93"/>
      <c r="AP126" s="84"/>
      <c r="AQ126" s="93"/>
      <c r="AR126" s="86"/>
      <c r="AS126" s="84"/>
      <c r="AT126" s="93"/>
    </row>
    <row r="127" spans="2:46">
      <c r="L127"/>
      <c r="O127" s="84"/>
      <c r="P127" s="93"/>
      <c r="Q127" s="86"/>
      <c r="R127" s="84"/>
      <c r="S127" s="93"/>
      <c r="X127" s="84"/>
      <c r="Y127" s="93"/>
      <c r="Z127" s="86"/>
      <c r="AA127" s="84"/>
      <c r="AB127" s="93"/>
      <c r="AG127" s="84"/>
      <c r="AH127" s="93"/>
      <c r="AI127" s="86"/>
      <c r="AJ127" s="84"/>
      <c r="AK127" s="93"/>
      <c r="AP127" s="84"/>
      <c r="AQ127" s="93"/>
      <c r="AR127" s="86"/>
      <c r="AS127" s="84"/>
      <c r="AT127" s="93"/>
    </row>
    <row r="128" spans="2:46">
      <c r="L128"/>
      <c r="O128" s="84"/>
      <c r="P128" s="93"/>
      <c r="Q128" s="86"/>
      <c r="R128" s="84"/>
      <c r="S128" s="93"/>
      <c r="X128" s="84"/>
      <c r="Y128" s="93"/>
      <c r="Z128" s="86"/>
      <c r="AA128" s="84"/>
      <c r="AB128" s="93"/>
      <c r="AG128" s="84"/>
      <c r="AH128" s="93"/>
      <c r="AI128" s="86"/>
      <c r="AJ128" s="84"/>
      <c r="AK128" s="93"/>
      <c r="AP128" s="84"/>
      <c r="AQ128" s="93"/>
      <c r="AR128" s="86"/>
      <c r="AS128" s="84"/>
      <c r="AT128" s="93"/>
    </row>
    <row r="129" spans="12:46">
      <c r="L129"/>
      <c r="O129" s="84"/>
      <c r="P129" s="93"/>
      <c r="Q129" s="86"/>
      <c r="R129" s="84"/>
      <c r="S129" s="93"/>
      <c r="X129" s="84"/>
      <c r="Y129" s="93"/>
      <c r="Z129" s="86"/>
      <c r="AA129" s="84"/>
      <c r="AB129" s="93"/>
      <c r="AG129" s="84"/>
      <c r="AH129" s="93"/>
      <c r="AI129" s="86"/>
      <c r="AJ129" s="84"/>
      <c r="AK129" s="93"/>
      <c r="AP129" s="84"/>
      <c r="AQ129" s="93"/>
      <c r="AR129" s="86"/>
      <c r="AS129" s="84"/>
      <c r="AT129" s="93"/>
    </row>
    <row r="130" spans="12:46">
      <c r="L130"/>
      <c r="O130" s="84"/>
      <c r="P130" s="93"/>
      <c r="Q130" s="86"/>
      <c r="R130" s="84"/>
      <c r="S130" s="93"/>
      <c r="X130" s="84"/>
      <c r="Y130" s="93"/>
      <c r="Z130" s="86"/>
      <c r="AA130" s="84"/>
      <c r="AB130" s="93"/>
      <c r="AG130" s="84"/>
      <c r="AH130" s="93"/>
      <c r="AI130" s="86"/>
      <c r="AJ130" s="84"/>
      <c r="AK130" s="93"/>
      <c r="AP130" s="84"/>
      <c r="AQ130" s="93"/>
      <c r="AR130" s="86"/>
      <c r="AS130" s="84"/>
      <c r="AT130" s="93"/>
    </row>
    <row r="131" spans="12:46">
      <c r="L131"/>
      <c r="O131" s="84"/>
      <c r="P131" s="93"/>
      <c r="Q131" s="86"/>
      <c r="R131" s="84"/>
      <c r="S131" s="93"/>
      <c r="X131" s="84"/>
      <c r="Y131" s="93"/>
      <c r="Z131" s="86"/>
      <c r="AA131" s="84"/>
      <c r="AB131" s="93"/>
      <c r="AG131" s="84"/>
      <c r="AH131" s="93"/>
      <c r="AI131" s="86"/>
      <c r="AJ131" s="84"/>
      <c r="AK131" s="93"/>
      <c r="AP131" s="84"/>
      <c r="AQ131" s="93"/>
      <c r="AR131" s="86"/>
      <c r="AS131" s="84"/>
      <c r="AT131" s="93"/>
    </row>
    <row r="132" spans="12:46">
      <c r="L132"/>
      <c r="O132" s="84"/>
      <c r="P132" s="93"/>
      <c r="Q132" s="86"/>
      <c r="R132" s="84"/>
      <c r="S132" s="93"/>
      <c r="X132" s="84"/>
      <c r="Y132" s="93"/>
      <c r="Z132" s="86"/>
      <c r="AA132" s="84"/>
      <c r="AB132" s="93"/>
      <c r="AG132" s="84"/>
      <c r="AH132" s="93"/>
      <c r="AI132" s="86"/>
      <c r="AJ132" s="84"/>
      <c r="AK132" s="93"/>
      <c r="AP132" s="84"/>
      <c r="AQ132" s="93"/>
      <c r="AR132" s="86"/>
      <c r="AS132" s="84"/>
      <c r="AT132" s="93"/>
    </row>
    <row r="133" spans="12:46">
      <c r="L133"/>
      <c r="O133" s="84"/>
      <c r="P133" s="93"/>
      <c r="Q133" s="86"/>
      <c r="R133" s="84"/>
      <c r="S133" s="93"/>
      <c r="X133" s="84"/>
      <c r="Y133" s="93"/>
      <c r="Z133" s="86"/>
      <c r="AA133" s="84"/>
      <c r="AB133" s="93"/>
      <c r="AG133" s="84"/>
      <c r="AH133" s="93"/>
      <c r="AI133" s="86"/>
      <c r="AJ133" s="84"/>
      <c r="AK133" s="93"/>
      <c r="AP133" s="84"/>
      <c r="AQ133" s="93"/>
      <c r="AR133" s="86"/>
      <c r="AS133" s="84"/>
      <c r="AT133" s="93"/>
    </row>
    <row r="134" spans="12:46">
      <c r="L134"/>
      <c r="O134" s="84"/>
      <c r="P134" s="93"/>
      <c r="Q134" s="86"/>
      <c r="R134" s="84"/>
      <c r="S134" s="93"/>
      <c r="X134" s="84"/>
      <c r="Y134" s="93"/>
      <c r="Z134" s="86"/>
      <c r="AA134" s="84"/>
      <c r="AB134" s="93"/>
      <c r="AG134" s="84"/>
      <c r="AH134" s="93"/>
      <c r="AI134" s="86"/>
      <c r="AJ134" s="84"/>
      <c r="AK134" s="93"/>
      <c r="AP134" s="84"/>
      <c r="AQ134" s="93"/>
      <c r="AR134" s="86"/>
      <c r="AS134" s="84"/>
      <c r="AT134" s="93"/>
    </row>
  </sheetData>
  <pageMargins left="0.7" right="0.7" top="0.78740157499999996" bottom="0.78740157499999996"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E3CD3-B4ED-4529-BEB1-9FE502E2BC48}">
  <dimension ref="A1:U339"/>
  <sheetViews>
    <sheetView topLeftCell="E256" zoomScale="70" zoomScaleNormal="70" workbookViewId="0">
      <selection activeCell="U2" sqref="U1:U1048576"/>
    </sheetView>
  </sheetViews>
  <sheetFormatPr baseColWidth="10" defaultColWidth="11.42578125" defaultRowHeight="15"/>
  <cols>
    <col min="1" max="1" width="41.140625" bestFit="1" customWidth="1"/>
    <col min="2" max="2" width="8.7109375" bestFit="1" customWidth="1"/>
    <col min="3" max="3" width="12.7109375" bestFit="1" customWidth="1"/>
    <col min="4" max="4" width="9.5703125" customWidth="1"/>
    <col min="5" max="5" width="13.28515625" style="158" bestFit="1" customWidth="1"/>
    <col min="6" max="6" width="20" style="158" bestFit="1" customWidth="1"/>
    <col min="9" max="9" width="31.5703125" style="148" bestFit="1" customWidth="1"/>
    <col min="10" max="10" width="39.140625" style="148" bestFit="1" customWidth="1"/>
    <col min="11" max="11" width="28.7109375" style="148" bestFit="1" customWidth="1"/>
    <col min="13" max="13" width="23.140625" style="148" bestFit="1" customWidth="1"/>
    <col min="14" max="14" width="37.28515625" style="148" bestFit="1" customWidth="1"/>
    <col min="16" max="16" width="26.42578125" style="145" bestFit="1" customWidth="1"/>
    <col min="18" max="18" width="37.85546875" style="148" bestFit="1" customWidth="1"/>
    <col min="20" max="20" width="19.7109375" bestFit="1" customWidth="1"/>
    <col min="21" max="21" width="25.42578125" style="170" bestFit="1" customWidth="1"/>
  </cols>
  <sheetData>
    <row r="1" spans="1:21" ht="36">
      <c r="A1" s="104" t="s">
        <v>802</v>
      </c>
      <c r="C1" t="s">
        <v>803</v>
      </c>
      <c r="E1" s="156" t="s">
        <v>804</v>
      </c>
      <c r="F1" s="157" t="s">
        <v>476</v>
      </c>
      <c r="G1" s="2"/>
      <c r="H1" s="2"/>
      <c r="I1" s="147" t="s">
        <v>805</v>
      </c>
      <c r="J1" s="147" t="s">
        <v>806</v>
      </c>
      <c r="K1" s="147" t="s">
        <v>807</v>
      </c>
      <c r="L1" s="2"/>
      <c r="M1" s="147" t="s">
        <v>808</v>
      </c>
      <c r="N1" s="147" t="s">
        <v>809</v>
      </c>
      <c r="P1" s="144" t="s">
        <v>810</v>
      </c>
      <c r="R1" s="147" t="s">
        <v>811</v>
      </c>
      <c r="T1" s="127" t="s">
        <v>812</v>
      </c>
      <c r="U1" s="169" t="s">
        <v>813</v>
      </c>
    </row>
    <row r="2" spans="1:21" ht="18.75">
      <c r="A2" s="123" t="s">
        <v>393</v>
      </c>
    </row>
    <row r="3" spans="1:21">
      <c r="A3" s="40" t="s">
        <v>7</v>
      </c>
      <c r="C3">
        <v>6</v>
      </c>
      <c r="E3" s="159">
        <f>'ATTPwn gewichtet'!$C$15</f>
        <v>13</v>
      </c>
      <c r="F3" s="158">
        <f>'ATTPwn gewichtet'!$C$16</f>
        <v>18</v>
      </c>
      <c r="I3" s="148">
        <f>'ATTPwn gewichtet'!$E$15</f>
        <v>6.8</v>
      </c>
      <c r="J3" s="148">
        <v>9</v>
      </c>
      <c r="K3" s="155">
        <f>I3/C3</f>
        <v>1.1333333333333333</v>
      </c>
      <c r="M3" s="148">
        <f>'ATTPwn gewichtet'!$G$15</f>
        <v>14.150000000000002</v>
      </c>
      <c r="N3" s="148">
        <f>'ATTPwn gewichtet'!$G$16</f>
        <v>27</v>
      </c>
      <c r="P3" s="146">
        <f>E3/F3</f>
        <v>0.72222222222222221</v>
      </c>
      <c r="R3" s="149">
        <f>M3/N3</f>
        <v>0.52407407407407414</v>
      </c>
      <c r="T3" s="126">
        <f>E7/F7</f>
        <v>0.63725490196078427</v>
      </c>
      <c r="U3" s="171">
        <f>SUM(M3:M7)/SUM(N3:N7)</f>
        <v>0.35963431786216604</v>
      </c>
    </row>
    <row r="4" spans="1:21">
      <c r="A4" s="40" t="s">
        <v>20</v>
      </c>
      <c r="C4">
        <v>5</v>
      </c>
      <c r="E4" s="159">
        <f>'ATTPwn gewichtet'!$C$27</f>
        <v>9</v>
      </c>
      <c r="F4" s="159">
        <f>'ATTPwn gewichtet'!$C$28</f>
        <v>18</v>
      </c>
      <c r="I4" s="148">
        <f>'ATTPwn gewichtet'!$E$27</f>
        <v>6</v>
      </c>
      <c r="J4" s="148">
        <v>7.5</v>
      </c>
      <c r="K4" s="155">
        <f t="shared" ref="K4:K66" si="0">I4/C4</f>
        <v>1.2</v>
      </c>
      <c r="M4" s="148">
        <f>'ATTPwn gewichtet'!$G$27</f>
        <v>9.6</v>
      </c>
      <c r="N4" s="148">
        <f>'ATTPwn gewichtet'!$G$28</f>
        <v>27</v>
      </c>
      <c r="P4" s="146">
        <f t="shared" ref="P4:P7" si="1">E4/F4</f>
        <v>0.5</v>
      </c>
      <c r="R4" s="149">
        <f t="shared" ref="R4:R7" si="2">M4/N4</f>
        <v>0.35555555555555557</v>
      </c>
    </row>
    <row r="5" spans="1:21">
      <c r="A5" s="40" t="s">
        <v>35</v>
      </c>
      <c r="C5">
        <v>15</v>
      </c>
      <c r="E5" s="159">
        <f>'ATTPwn gewichtet'!$C$47</f>
        <v>0</v>
      </c>
      <c r="F5" s="159">
        <f>'ATTPwn gewichtet'!$C$48</f>
        <v>42</v>
      </c>
      <c r="I5" s="148">
        <f>'ATTPwn gewichtet'!$E$47</f>
        <v>17.05</v>
      </c>
      <c r="J5" s="148">
        <v>22.5</v>
      </c>
      <c r="K5" s="155">
        <f>I5/C5</f>
        <v>1.1366666666666667</v>
      </c>
      <c r="M5" s="148">
        <f>'ATTPwn gewichtet'!$G$47</f>
        <v>0</v>
      </c>
      <c r="N5" s="148">
        <f>'ATTPwn gewichtet'!$G$48</f>
        <v>63</v>
      </c>
      <c r="P5" s="146">
        <f t="shared" si="1"/>
        <v>0</v>
      </c>
      <c r="R5" s="149">
        <f t="shared" si="2"/>
        <v>0</v>
      </c>
    </row>
    <row r="6" spans="1:21">
      <c r="A6" s="40" t="s">
        <v>66</v>
      </c>
      <c r="C6">
        <v>18</v>
      </c>
      <c r="E6" s="159">
        <f>'ATTPwn gewichtet'!$C$71</f>
        <v>19</v>
      </c>
      <c r="F6" s="159">
        <f>'ATTPwn gewichtet'!$C$72</f>
        <v>57</v>
      </c>
      <c r="I6" s="148">
        <f>'ATTPwn gewichtet'!$E$71</f>
        <v>20.400000000000002</v>
      </c>
      <c r="J6" s="148">
        <v>27</v>
      </c>
      <c r="K6" s="155">
        <f t="shared" si="0"/>
        <v>1.1333333333333335</v>
      </c>
      <c r="M6" s="148">
        <f>'ATTPwn gewichtet'!$G$71</f>
        <v>19.350000000000001</v>
      </c>
      <c r="N6" s="148">
        <f>'ATTPwn gewichtet'!$G$72</f>
        <v>85.5</v>
      </c>
      <c r="P6" s="146">
        <f t="shared" si="1"/>
        <v>0.33333333333333331</v>
      </c>
      <c r="R6" s="149">
        <f t="shared" si="2"/>
        <v>0.22631578947368422</v>
      </c>
    </row>
    <row r="7" spans="1:21" ht="15.75">
      <c r="A7" s="125" t="s">
        <v>105</v>
      </c>
      <c r="C7">
        <v>34</v>
      </c>
      <c r="E7" s="159">
        <f>'ATTPwn gewichtet'!$C$114</f>
        <v>65</v>
      </c>
      <c r="F7" s="159">
        <f>'ATTPwn gewichtet'!$C$115</f>
        <v>102</v>
      </c>
      <c r="I7" s="148">
        <f>'ATTPwn gewichtet'!$E$114</f>
        <v>43.900000000000013</v>
      </c>
      <c r="J7" s="148">
        <v>55.5</v>
      </c>
      <c r="K7" s="155">
        <f>I7/C7</f>
        <v>1.2911764705882356</v>
      </c>
      <c r="M7" s="148">
        <f>'ATTPwn gewichtet'!$G$114</f>
        <v>84.750000000000014</v>
      </c>
      <c r="N7" s="148">
        <f>'ATTPwn gewichtet'!$G$115</f>
        <v>153</v>
      </c>
      <c r="P7" s="146">
        <f t="shared" si="1"/>
        <v>0.63725490196078427</v>
      </c>
      <c r="R7" s="149">
        <f t="shared" si="2"/>
        <v>0.55392156862745112</v>
      </c>
    </row>
    <row r="8" spans="1:21" ht="15.75">
      <c r="A8" s="125"/>
      <c r="K8" s="155"/>
    </row>
    <row r="9" spans="1:21" ht="18.75">
      <c r="A9" s="123" t="s">
        <v>394</v>
      </c>
      <c r="K9" s="155"/>
    </row>
    <row r="10" spans="1:21">
      <c r="A10" s="40" t="s">
        <v>7</v>
      </c>
      <c r="C10">
        <v>6</v>
      </c>
      <c r="E10" s="159">
        <f>'ATTPwn gewichtet'!$C$15</f>
        <v>13</v>
      </c>
      <c r="F10" s="158">
        <f>'ATTPwn gewichtet'!$C$16</f>
        <v>18</v>
      </c>
      <c r="I10" s="148">
        <f>'ATTPwn gewichtet'!$P$15</f>
        <v>7.375</v>
      </c>
      <c r="K10" s="155">
        <f t="shared" si="0"/>
        <v>1.2291666666666667</v>
      </c>
      <c r="M10" s="148">
        <f>'ATTPwn gewichtet'!$R$15</f>
        <v>15.875</v>
      </c>
      <c r="N10" s="148">
        <f>'ATTPwn gewichtet'!$R$16</f>
        <v>27</v>
      </c>
      <c r="P10" s="146">
        <f>E10/F10</f>
        <v>0.72222222222222221</v>
      </c>
      <c r="R10" s="149">
        <f>M10/N10</f>
        <v>0.58796296296296291</v>
      </c>
      <c r="T10" s="126">
        <f>E14/F14</f>
        <v>0.63725490196078427</v>
      </c>
      <c r="U10" s="171">
        <f>SUM(M10:M14)/SUM(N10:N14)</f>
        <v>0.33403656821378341</v>
      </c>
    </row>
    <row r="11" spans="1:21">
      <c r="A11" s="40" t="s">
        <v>20</v>
      </c>
      <c r="C11">
        <v>5</v>
      </c>
      <c r="E11" s="159">
        <f>'ATTPwn gewichtet'!$C$27</f>
        <v>9</v>
      </c>
      <c r="F11" s="159">
        <f>'ATTPwn gewichtet'!$C$28</f>
        <v>18</v>
      </c>
      <c r="I11" s="148">
        <f>'ATTPwn gewichtet'!$P$27</f>
        <v>6.5625</v>
      </c>
      <c r="K11" s="155">
        <f t="shared" si="0"/>
        <v>1.3125</v>
      </c>
      <c r="M11" s="148">
        <f>'ATTPwn gewichtet'!$R$27</f>
        <v>10.5</v>
      </c>
      <c r="N11" s="148">
        <f>'ATTPwn gewichtet'!$R$28</f>
        <v>27</v>
      </c>
      <c r="P11" s="146">
        <f t="shared" ref="P11:P14" si="3">E11/F11</f>
        <v>0.5</v>
      </c>
      <c r="R11" s="149">
        <f t="shared" ref="R11:R14" si="4">M11/N11</f>
        <v>0.3888888888888889</v>
      </c>
    </row>
    <row r="12" spans="1:21">
      <c r="A12" s="40" t="s">
        <v>35</v>
      </c>
      <c r="C12">
        <v>15</v>
      </c>
      <c r="E12" s="159">
        <f>'ATTPwn gewichtet'!$C$47</f>
        <v>0</v>
      </c>
      <c r="F12" s="159">
        <f>'ATTPwn gewichtet'!$C$48</f>
        <v>42</v>
      </c>
      <c r="I12" s="148">
        <f>'ATTPwn gewichtet'!$P$47</f>
        <v>16.3125</v>
      </c>
      <c r="K12" s="155">
        <f t="shared" si="0"/>
        <v>1.0874999999999999</v>
      </c>
      <c r="M12" s="148">
        <f>'ATTPwn gewichtet'!$R$47</f>
        <v>0</v>
      </c>
      <c r="N12" s="148">
        <f>'ATTPwn gewichtet'!$R$48</f>
        <v>63</v>
      </c>
      <c r="P12" s="146">
        <f t="shared" si="3"/>
        <v>0</v>
      </c>
      <c r="R12" s="149">
        <f t="shared" si="4"/>
        <v>0</v>
      </c>
    </row>
    <row r="13" spans="1:21">
      <c r="A13" s="40" t="s">
        <v>66</v>
      </c>
      <c r="C13">
        <v>18</v>
      </c>
      <c r="E13" s="159">
        <f>'ATTPwn gewichtet'!$C$71</f>
        <v>19</v>
      </c>
      <c r="F13" s="159">
        <f>'ATTPwn gewichtet'!$C$72</f>
        <v>57</v>
      </c>
      <c r="I13" s="148">
        <f>'ATTPwn gewichtet'!$P$71</f>
        <v>19.25</v>
      </c>
      <c r="K13" s="155">
        <f t="shared" si="0"/>
        <v>1.0694444444444444</v>
      </c>
      <c r="M13" s="148">
        <f>'ATTPwn gewichtet'!$R$71</f>
        <v>18.25</v>
      </c>
      <c r="N13" s="148">
        <f>'ATTPwn gewichtet'!$R$72</f>
        <v>85.5</v>
      </c>
      <c r="P13" s="146">
        <f t="shared" si="3"/>
        <v>0.33333333333333331</v>
      </c>
      <c r="R13" s="149">
        <f t="shared" si="4"/>
        <v>0.21345029239766081</v>
      </c>
    </row>
    <row r="14" spans="1:21" ht="15.75">
      <c r="A14" s="125" t="s">
        <v>105</v>
      </c>
      <c r="C14">
        <v>34</v>
      </c>
      <c r="E14" s="159">
        <f>'ATTPwn gewichtet'!$C$114</f>
        <v>65</v>
      </c>
      <c r="F14" s="159">
        <f>'ATTPwn gewichtet'!$C$115</f>
        <v>102</v>
      </c>
      <c r="I14" s="148">
        <f>'ATTPwn gewichtet'!$P$114</f>
        <v>38.125</v>
      </c>
      <c r="K14" s="155">
        <f t="shared" si="0"/>
        <v>1.1213235294117647</v>
      </c>
      <c r="M14" s="148">
        <f>'ATTPwn gewichtet'!$R$114</f>
        <v>74.125</v>
      </c>
      <c r="N14" s="148">
        <f>'ATTPwn gewichtet'!$R$115</f>
        <v>153</v>
      </c>
      <c r="P14" s="146">
        <f t="shared" si="3"/>
        <v>0.63725490196078427</v>
      </c>
      <c r="R14" s="149">
        <f t="shared" si="4"/>
        <v>0.48447712418300654</v>
      </c>
    </row>
    <row r="15" spans="1:21" ht="18.75">
      <c r="A15" s="123"/>
      <c r="E15" s="159"/>
      <c r="F15" s="159"/>
      <c r="K15" s="155"/>
    </row>
    <row r="16" spans="1:21" ht="18.75">
      <c r="A16" s="123" t="s">
        <v>395</v>
      </c>
      <c r="K16" s="155"/>
    </row>
    <row r="17" spans="1:21">
      <c r="A17" s="40" t="s">
        <v>7</v>
      </c>
      <c r="C17">
        <v>6</v>
      </c>
      <c r="E17" s="159">
        <f>'ATTPwn gewichtet'!$C$15</f>
        <v>13</v>
      </c>
      <c r="F17" s="158">
        <f>'ATTPwn gewichtet'!$C$16</f>
        <v>18</v>
      </c>
      <c r="I17" s="148">
        <f>'ATTPwn gewichtet'!$Y$15</f>
        <v>5.833333333333333</v>
      </c>
      <c r="K17" s="155">
        <f t="shared" si="0"/>
        <v>0.97222222222222221</v>
      </c>
      <c r="M17" s="148">
        <f>'ATTPwn gewichtet'!$AA$15</f>
        <v>11.25</v>
      </c>
      <c r="N17" s="148">
        <f>'ATTPwn gewichtet'!$AA$16</f>
        <v>27</v>
      </c>
      <c r="P17" s="146">
        <f>E17/F17</f>
        <v>0.72222222222222221</v>
      </c>
      <c r="R17" s="149">
        <f>M17/N17</f>
        <v>0.41666666666666669</v>
      </c>
      <c r="T17" s="126">
        <f>E21/F21</f>
        <v>0.63725490196078427</v>
      </c>
      <c r="U17" s="171">
        <f>SUM(M17:M21)/SUM(N17:N21)</f>
        <v>0.34247538677918427</v>
      </c>
    </row>
    <row r="18" spans="1:21">
      <c r="A18" s="40" t="s">
        <v>20</v>
      </c>
      <c r="C18">
        <v>5</v>
      </c>
      <c r="E18" s="159">
        <f>'ATTPwn gewichtet'!$C$27</f>
        <v>9</v>
      </c>
      <c r="F18" s="159">
        <f>'ATTPwn gewichtet'!$C$28</f>
        <v>18</v>
      </c>
      <c r="I18" s="148">
        <f>'ATTPwn gewichtet'!$Y$27</f>
        <v>6.6666666666666661</v>
      </c>
      <c r="K18" s="155">
        <f t="shared" si="0"/>
        <v>1.3333333333333333</v>
      </c>
      <c r="M18" s="148">
        <f>'ATTPwn gewichtet'!$AA$27</f>
        <v>10.666666666666666</v>
      </c>
      <c r="N18" s="148">
        <f>'ATTPwn gewichtet'!$AA$28</f>
        <v>27</v>
      </c>
      <c r="P18" s="146">
        <f t="shared" ref="P18:P21" si="5">E18/F18</f>
        <v>0.5</v>
      </c>
      <c r="R18" s="149">
        <f t="shared" ref="R18:R21" si="6">M18/N18</f>
        <v>0.39506172839506171</v>
      </c>
    </row>
    <row r="19" spans="1:21">
      <c r="A19" s="40" t="s">
        <v>35</v>
      </c>
      <c r="C19">
        <v>15</v>
      </c>
      <c r="E19" s="159">
        <f>'ATTPwn gewichtet'!$C$47</f>
        <v>0</v>
      </c>
      <c r="F19" s="159">
        <f>'ATTPwn gewichtet'!$C$48</f>
        <v>42</v>
      </c>
      <c r="I19" s="148">
        <f>'ATTPwn gewichtet'!$Y$47</f>
        <v>16.083333333333336</v>
      </c>
      <c r="K19" s="155">
        <f t="shared" si="0"/>
        <v>1.0722222222222224</v>
      </c>
      <c r="M19" s="148">
        <f>'ATTPwn gewichtet'!$AA$47</f>
        <v>0</v>
      </c>
      <c r="N19" s="148">
        <f>'ATTPwn gewichtet'!$AA$48</f>
        <v>63</v>
      </c>
      <c r="P19" s="146">
        <f t="shared" si="5"/>
        <v>0</v>
      </c>
      <c r="R19" s="149">
        <f t="shared" si="6"/>
        <v>0</v>
      </c>
    </row>
    <row r="20" spans="1:21">
      <c r="A20" s="40" t="s">
        <v>66</v>
      </c>
      <c r="C20">
        <v>18</v>
      </c>
      <c r="E20" s="159">
        <f>'ATTPwn gewichtet'!$C$71</f>
        <v>19</v>
      </c>
      <c r="F20" s="159">
        <f>'ATTPwn gewichtet'!$C$72</f>
        <v>57</v>
      </c>
      <c r="I20" s="148">
        <f>'ATTPwn gewichtet'!$Y$71</f>
        <v>19.166666666666668</v>
      </c>
      <c r="K20" s="155">
        <f t="shared" si="0"/>
        <v>1.0648148148148149</v>
      </c>
      <c r="M20" s="148">
        <f>'ATTPwn gewichtet'!$AA$71</f>
        <v>18.833333333333332</v>
      </c>
      <c r="N20" s="148">
        <f>'ATTPwn gewichtet'!$AA$72</f>
        <v>85.5</v>
      </c>
      <c r="P20" s="146">
        <f t="shared" si="5"/>
        <v>0.33333333333333331</v>
      </c>
      <c r="R20" s="149">
        <f t="shared" si="6"/>
        <v>0.22027290448343079</v>
      </c>
    </row>
    <row r="21" spans="1:21" ht="15.75">
      <c r="A21" s="125" t="s">
        <v>105</v>
      </c>
      <c r="C21">
        <v>34</v>
      </c>
      <c r="E21" s="159">
        <f>'ATTPwn gewichtet'!$C$114</f>
        <v>65</v>
      </c>
      <c r="F21" s="159">
        <f>'ATTPwn gewichtet'!$C$115</f>
        <v>102</v>
      </c>
      <c r="G21" s="2"/>
      <c r="H21" s="2"/>
      <c r="I21" s="148">
        <f>'ATTPwn gewichtet'!$Y$114</f>
        <v>42.5</v>
      </c>
      <c r="K21" s="155">
        <f t="shared" si="0"/>
        <v>1.25</v>
      </c>
      <c r="M21" s="148">
        <f>'ATTPwn gewichtet'!$AA$114</f>
        <v>81</v>
      </c>
      <c r="N21" s="148">
        <f>'ATTPwn gewichtet'!$AA$115</f>
        <v>153</v>
      </c>
      <c r="P21" s="146">
        <f t="shared" si="5"/>
        <v>0.63725490196078427</v>
      </c>
      <c r="R21" s="149">
        <f t="shared" si="6"/>
        <v>0.52941176470588236</v>
      </c>
    </row>
    <row r="22" spans="1:21" ht="18.75">
      <c r="A22" s="123"/>
      <c r="K22" s="155"/>
    </row>
    <row r="23" spans="1:21" ht="18.75">
      <c r="A23" s="123" t="s">
        <v>396</v>
      </c>
      <c r="K23" s="155"/>
    </row>
    <row r="24" spans="1:21">
      <c r="A24" s="40" t="s">
        <v>7</v>
      </c>
      <c r="C24">
        <v>6</v>
      </c>
      <c r="E24" s="159">
        <f>'ATTPwn gewichtet'!$C$15</f>
        <v>13</v>
      </c>
      <c r="F24" s="158">
        <f>'ATTPwn gewichtet'!$C$16</f>
        <v>18</v>
      </c>
      <c r="I24" s="148">
        <f>'ATTPwn gewichtet'!$AH$15</f>
        <v>7.875</v>
      </c>
      <c r="K24" s="155">
        <f t="shared" si="0"/>
        <v>1.3125</v>
      </c>
      <c r="M24" s="148">
        <f>'ATTPwn gewichtet'!$AJ$15</f>
        <v>17.6875</v>
      </c>
      <c r="N24" s="148">
        <f>'ATTPwn gewichtet'!$AJ$16</f>
        <v>27</v>
      </c>
      <c r="P24" s="146">
        <f>E24/F24</f>
        <v>0.72222222222222221</v>
      </c>
      <c r="R24" s="149">
        <f>M24/N24</f>
        <v>0.65509259259259256</v>
      </c>
      <c r="T24" s="126">
        <f>E28/F28</f>
        <v>0.63725490196078427</v>
      </c>
      <c r="U24" s="171">
        <f>SUM(M24:M28)/SUM(N24:N28)</f>
        <v>0.34927332395686822</v>
      </c>
    </row>
    <row r="25" spans="1:21">
      <c r="A25" s="40" t="s">
        <v>20</v>
      </c>
      <c r="C25">
        <v>5</v>
      </c>
      <c r="E25" s="159">
        <f>'ATTPwn gewichtet'!$C$27</f>
        <v>9</v>
      </c>
      <c r="F25" s="159">
        <f>'ATTPwn gewichtet'!$C$28</f>
        <v>18</v>
      </c>
      <c r="I25" s="148">
        <f>'ATTPwn gewichtet'!$AH$27</f>
        <v>5.9375</v>
      </c>
      <c r="K25" s="155">
        <f t="shared" si="0"/>
        <v>1.1875</v>
      </c>
      <c r="M25" s="148">
        <f>'ATTPwn gewichtet'!$AJ$27</f>
        <v>9.5</v>
      </c>
      <c r="N25" s="148">
        <f>'ATTPwn gewichtet'!$AJ$28</f>
        <v>27</v>
      </c>
      <c r="P25" s="146">
        <f t="shared" ref="P25:P28" si="7">E25/F25</f>
        <v>0.5</v>
      </c>
      <c r="R25" s="149">
        <f t="shared" ref="R25:R28" si="8">M25/N25</f>
        <v>0.35185185185185186</v>
      </c>
    </row>
    <row r="26" spans="1:21">
      <c r="A26" s="40" t="s">
        <v>35</v>
      </c>
      <c r="C26">
        <v>15</v>
      </c>
      <c r="E26" s="159">
        <f>'ATTPwn gewichtet'!$C$47</f>
        <v>0</v>
      </c>
      <c r="F26" s="159">
        <f>'ATTPwn gewichtet'!$C$48</f>
        <v>42</v>
      </c>
      <c r="I26" s="148">
        <f>'ATTPwn gewichtet'!$AH$47</f>
        <v>15.875</v>
      </c>
      <c r="K26" s="155">
        <f t="shared" si="0"/>
        <v>1.0583333333333333</v>
      </c>
      <c r="M26" s="148">
        <f>'ATTPwn gewichtet'!$AJ$47</f>
        <v>0</v>
      </c>
      <c r="N26" s="148">
        <f>'ATTPwn gewichtet'!$AJ$48</f>
        <v>63</v>
      </c>
      <c r="P26" s="146">
        <f t="shared" si="7"/>
        <v>0</v>
      </c>
      <c r="R26" s="149">
        <f t="shared" si="8"/>
        <v>0</v>
      </c>
    </row>
    <row r="27" spans="1:21">
      <c r="A27" s="40" t="s">
        <v>66</v>
      </c>
      <c r="C27">
        <v>18</v>
      </c>
      <c r="E27" s="159">
        <f>'ATTPwn gewichtet'!$C$71</f>
        <v>19</v>
      </c>
      <c r="F27" s="159">
        <f>'ATTPwn gewichtet'!$C$72</f>
        <v>57</v>
      </c>
      <c r="I27" s="148">
        <f>'ATTPwn gewichtet'!$AH$71</f>
        <v>21.208333333333332</v>
      </c>
      <c r="K27" s="155">
        <f t="shared" si="0"/>
        <v>1.1782407407407407</v>
      </c>
      <c r="M27" s="148">
        <f>'ATTPwn gewichtet'!$AJ$71</f>
        <v>21.25</v>
      </c>
      <c r="N27" s="148">
        <f>'ATTPwn gewichtet'!$AJ$72</f>
        <v>85.5</v>
      </c>
      <c r="P27" s="146">
        <f t="shared" si="7"/>
        <v>0.33333333333333331</v>
      </c>
      <c r="R27" s="149">
        <f t="shared" si="8"/>
        <v>0.24853801169590642</v>
      </c>
    </row>
    <row r="28" spans="1:21" ht="15.75">
      <c r="A28" s="125" t="s">
        <v>105</v>
      </c>
      <c r="C28">
        <v>34</v>
      </c>
      <c r="E28" s="159">
        <f>'ATTPwn gewichtet'!$C$114</f>
        <v>65</v>
      </c>
      <c r="F28" s="159">
        <f>'ATTPwn gewichtet'!$C$115</f>
        <v>102</v>
      </c>
      <c r="I28" s="148">
        <f>'ATTPwn gewichtet'!$AH$114</f>
        <v>41.124999999999986</v>
      </c>
      <c r="K28" s="155">
        <f t="shared" si="0"/>
        <v>1.2095588235294112</v>
      </c>
      <c r="M28" s="148">
        <f>'ATTPwn gewichtet'!$AJ$114</f>
        <v>75.729166666666657</v>
      </c>
      <c r="N28" s="148">
        <f>'ATTPwn gewichtet'!$AJ$115</f>
        <v>153</v>
      </c>
      <c r="P28" s="146">
        <f t="shared" si="7"/>
        <v>0.63725490196078427</v>
      </c>
      <c r="R28" s="149">
        <f t="shared" si="8"/>
        <v>0.49496187363834415</v>
      </c>
    </row>
    <row r="29" spans="1:21">
      <c r="K29" s="155"/>
    </row>
    <row r="30" spans="1:21" ht="18.75">
      <c r="A30" s="123" t="s">
        <v>814</v>
      </c>
      <c r="K30" s="155"/>
    </row>
    <row r="31" spans="1:21">
      <c r="A31" s="40" t="s">
        <v>7</v>
      </c>
      <c r="C31">
        <v>6</v>
      </c>
      <c r="E31" s="159">
        <f>'ATTPwn gewichtet'!$C$15</f>
        <v>13</v>
      </c>
      <c r="F31" s="158">
        <f>'ATTPwn gewichtet'!$C$16</f>
        <v>18</v>
      </c>
      <c r="I31" s="148">
        <f>'ATTPwn gewichtet'!$AQ$15</f>
        <v>7</v>
      </c>
      <c r="K31" s="155">
        <f t="shared" si="0"/>
        <v>1.1666666666666667</v>
      </c>
      <c r="M31" s="148">
        <f>'ATTPwn gewichtet'!$AS$15</f>
        <v>15.6875</v>
      </c>
      <c r="N31" s="148">
        <f>'ATTPwn gewichtet'!$AS$16</f>
        <v>27</v>
      </c>
      <c r="P31" s="146">
        <f>E31/F31</f>
        <v>0.72222222222222221</v>
      </c>
      <c r="R31" s="149">
        <f>M31/N31</f>
        <v>0.58101851851851849</v>
      </c>
      <c r="T31" s="126">
        <f>E35/F35</f>
        <v>0.63725490196078427</v>
      </c>
      <c r="U31" s="171">
        <f>SUM(M31:M35)/SUM(N31:N35)</f>
        <v>0.36374824191279886</v>
      </c>
    </row>
    <row r="32" spans="1:21">
      <c r="A32" s="40" t="s">
        <v>20</v>
      </c>
      <c r="C32">
        <v>5</v>
      </c>
      <c r="E32" s="159">
        <f>'ATTPwn gewichtet'!$C$27</f>
        <v>9</v>
      </c>
      <c r="F32" s="159">
        <f>'ATTPwn gewichtet'!$C$28</f>
        <v>18</v>
      </c>
      <c r="I32" s="148">
        <f>'ATTPwn gewichtet'!$AQ$27</f>
        <v>5.9375</v>
      </c>
      <c r="K32" s="155">
        <f t="shared" si="0"/>
        <v>1.1875</v>
      </c>
      <c r="M32" s="148">
        <f>'ATTPwn gewichtet'!$AS$27</f>
        <v>9.5</v>
      </c>
      <c r="N32" s="148">
        <f>'ATTPwn gewichtet'!$AS$28</f>
        <v>27</v>
      </c>
      <c r="P32" s="146">
        <f t="shared" ref="P32:P35" si="9">E32/F32</f>
        <v>0.5</v>
      </c>
      <c r="R32" s="149">
        <f t="shared" ref="R32:R35" si="10">M32/N32</f>
        <v>0.35185185185185186</v>
      </c>
    </row>
    <row r="33" spans="1:21">
      <c r="A33" s="40" t="s">
        <v>35</v>
      </c>
      <c r="C33">
        <v>15</v>
      </c>
      <c r="E33" s="159">
        <f>'ATTPwn gewichtet'!$C$47</f>
        <v>0</v>
      </c>
      <c r="F33" s="159">
        <f>'ATTPwn gewichtet'!$C$48</f>
        <v>42</v>
      </c>
      <c r="I33" s="148">
        <f>'ATTPwn gewichtet'!$AQ$47</f>
        <v>15.9375</v>
      </c>
      <c r="K33" s="155">
        <f t="shared" si="0"/>
        <v>1.0625</v>
      </c>
      <c r="M33" s="148">
        <f>'ATTPwn gewichtet'!$AS$47</f>
        <v>0</v>
      </c>
      <c r="N33" s="148">
        <f>'ATTPwn gewichtet'!$AS$48</f>
        <v>63</v>
      </c>
      <c r="P33" s="146">
        <f t="shared" si="9"/>
        <v>0</v>
      </c>
      <c r="R33" s="149">
        <f t="shared" si="10"/>
        <v>0</v>
      </c>
    </row>
    <row r="34" spans="1:21">
      <c r="A34" s="40" t="s">
        <v>66</v>
      </c>
      <c r="C34">
        <v>18</v>
      </c>
      <c r="E34" s="159">
        <f>'ATTPwn gewichtet'!$C$71</f>
        <v>19</v>
      </c>
      <c r="F34" s="159">
        <f>'ATTPwn gewichtet'!$C$72</f>
        <v>57</v>
      </c>
      <c r="I34" s="148">
        <f>'ATTPwn gewichtet'!$AQ$71</f>
        <v>18.5625</v>
      </c>
      <c r="K34" s="155">
        <f t="shared" si="0"/>
        <v>1.03125</v>
      </c>
      <c r="M34" s="148">
        <f>'ATTPwn gewichtet'!$AS$71</f>
        <v>19.0625</v>
      </c>
      <c r="N34" s="148">
        <f>'ATTPwn gewichtet'!$AS$72</f>
        <v>85.5</v>
      </c>
      <c r="P34" s="146">
        <f t="shared" si="9"/>
        <v>0.33333333333333331</v>
      </c>
      <c r="R34" s="149">
        <f t="shared" si="10"/>
        <v>0.22295321637426901</v>
      </c>
    </row>
    <row r="35" spans="1:21" ht="15.75">
      <c r="A35" s="125" t="s">
        <v>105</v>
      </c>
      <c r="C35">
        <v>34</v>
      </c>
      <c r="E35" s="159">
        <f>'ATTPwn gewichtet'!$C$114</f>
        <v>65</v>
      </c>
      <c r="F35" s="159">
        <f>'ATTPwn gewichtet'!$C$115</f>
        <v>102</v>
      </c>
      <c r="I35" s="148">
        <f>'ATTPwn gewichtet'!$AQ$114</f>
        <v>44.3125</v>
      </c>
      <c r="K35" s="155">
        <f t="shared" si="0"/>
        <v>1.3033088235294117</v>
      </c>
      <c r="M35" s="148">
        <f>'ATTPwn gewichtet'!$AS$114</f>
        <v>85.0625</v>
      </c>
      <c r="N35" s="148">
        <f>'ATTPwn gewichtet'!$AS$115</f>
        <v>153</v>
      </c>
      <c r="P35" s="146">
        <f t="shared" si="9"/>
        <v>0.63725490196078427</v>
      </c>
      <c r="R35" s="149">
        <f t="shared" si="10"/>
        <v>0.55596405228758172</v>
      </c>
    </row>
    <row r="39" spans="1:21" ht="36">
      <c r="A39" s="104" t="s">
        <v>309</v>
      </c>
      <c r="E39" s="156" t="s">
        <v>804</v>
      </c>
      <c r="F39" s="157" t="s">
        <v>476</v>
      </c>
      <c r="G39" s="2"/>
      <c r="H39" s="2"/>
      <c r="I39" s="147" t="s">
        <v>815</v>
      </c>
      <c r="J39" s="147" t="s">
        <v>816</v>
      </c>
      <c r="L39" s="2"/>
      <c r="M39" s="147" t="s">
        <v>808</v>
      </c>
      <c r="N39" s="147" t="s">
        <v>809</v>
      </c>
      <c r="P39" s="144" t="s">
        <v>810</v>
      </c>
      <c r="R39" s="147" t="s">
        <v>811</v>
      </c>
      <c r="T39" s="127" t="s">
        <v>812</v>
      </c>
      <c r="U39" s="169" t="s">
        <v>813</v>
      </c>
    </row>
    <row r="40" spans="1:21" ht="18.75">
      <c r="A40" s="123" t="s">
        <v>393</v>
      </c>
    </row>
    <row r="41" spans="1:21">
      <c r="A41" s="40" t="s">
        <v>7</v>
      </c>
      <c r="C41">
        <v>6</v>
      </c>
      <c r="E41" s="159">
        <f>'Atomic Red Team gewichtet'!$C$15</f>
        <v>18</v>
      </c>
      <c r="F41" s="158">
        <f>'Atomic Red Team gewichtet'!$C$16</f>
        <v>18</v>
      </c>
      <c r="I41" s="148">
        <f>'Atomic Red Team gewichtet'!$E$15</f>
        <v>6.8</v>
      </c>
      <c r="J41" s="148">
        <v>9</v>
      </c>
      <c r="K41" s="155">
        <f t="shared" si="0"/>
        <v>1.1333333333333333</v>
      </c>
      <c r="M41" s="148">
        <f>'Atomic Red Team gewichtet'!$G$15</f>
        <v>20.399999999999999</v>
      </c>
      <c r="N41" s="148">
        <f>'Atomic Red Team gewichtet'!$G$16</f>
        <v>27</v>
      </c>
      <c r="P41" s="146">
        <f>E41/F41</f>
        <v>1</v>
      </c>
      <c r="R41" s="149">
        <f>M41/N41</f>
        <v>0.75555555555555554</v>
      </c>
      <c r="T41" s="126">
        <f>E45/F45</f>
        <v>0.77083333333333337</v>
      </c>
      <c r="U41" s="171">
        <f>SUM(M41:M45)/SUM(N41:N45)</f>
        <v>0.55786435786435773</v>
      </c>
    </row>
    <row r="42" spans="1:21">
      <c r="A42" s="40" t="s">
        <v>20</v>
      </c>
      <c r="C42">
        <v>5</v>
      </c>
      <c r="E42" s="159">
        <f>'Atomic Red Team gewichtet'!$C$27</f>
        <v>17</v>
      </c>
      <c r="F42" s="159">
        <f>'Atomic Red Team gewichtet'!$C$28</f>
        <v>18</v>
      </c>
      <c r="I42" s="148">
        <f>'Atomic Red Team gewichtet'!$E$27</f>
        <v>6</v>
      </c>
      <c r="J42" s="148">
        <v>7.5</v>
      </c>
      <c r="K42" s="155">
        <f t="shared" si="0"/>
        <v>1.2</v>
      </c>
      <c r="M42" s="148">
        <f>'Atomic Red Team gewichtet'!$G$27</f>
        <v>16.799999999999997</v>
      </c>
      <c r="N42" s="148">
        <f>'Atomic Red Team gewichtet'!$G$28</f>
        <v>27</v>
      </c>
      <c r="P42" s="146">
        <f>E42/F42</f>
        <v>0.94444444444444442</v>
      </c>
      <c r="R42" s="149">
        <f t="shared" ref="R42:R45" si="11">M42/N42</f>
        <v>0.62222222222222212</v>
      </c>
    </row>
    <row r="43" spans="1:21">
      <c r="A43" s="40" t="s">
        <v>35</v>
      </c>
      <c r="C43">
        <v>15</v>
      </c>
      <c r="E43" s="159">
        <f>'Atomic Red Team gewichtet'!$C$47</f>
        <v>35</v>
      </c>
      <c r="F43" s="159">
        <f>'Atomic Red Team gewichtet'!$C$48</f>
        <v>42</v>
      </c>
      <c r="I43" s="148">
        <f>'Atomic Red Team gewichtet'!$E$47</f>
        <v>17.05</v>
      </c>
      <c r="J43" s="148">
        <v>22.5</v>
      </c>
      <c r="K43" s="155">
        <f t="shared" si="0"/>
        <v>1.1366666666666667</v>
      </c>
      <c r="M43" s="148">
        <f>'Atomic Red Team gewichtet'!$G$47</f>
        <v>41.050000000000004</v>
      </c>
      <c r="N43" s="148">
        <f>'Atomic Red Team gewichtet'!$G$48</f>
        <v>63</v>
      </c>
      <c r="P43" s="146">
        <f t="shared" ref="P43:P45" si="12">E43/F43</f>
        <v>0.83333333333333337</v>
      </c>
      <c r="R43" s="149">
        <f t="shared" si="11"/>
        <v>0.6515873015873016</v>
      </c>
    </row>
    <row r="44" spans="1:21">
      <c r="A44" s="40" t="s">
        <v>66</v>
      </c>
      <c r="C44">
        <v>18</v>
      </c>
      <c r="E44" s="159">
        <f>'Atomic Red Team gewichtet'!$C$71</f>
        <v>17</v>
      </c>
      <c r="F44" s="159">
        <f>'Atomic Red Team gewichtet'!$C$72</f>
        <v>57</v>
      </c>
      <c r="I44" s="148">
        <f>'Atomic Red Team gewichtet'!$E$71</f>
        <v>20.400000000000002</v>
      </c>
      <c r="J44" s="148">
        <v>27</v>
      </c>
      <c r="K44" s="155">
        <f t="shared" si="0"/>
        <v>1.1333333333333335</v>
      </c>
      <c r="M44" s="148">
        <f>'Atomic Red Team gewichtet'!$G$71</f>
        <v>20.6</v>
      </c>
      <c r="N44" s="148">
        <f>'Atomic Red Team gewichtet'!$G$72</f>
        <v>85.5</v>
      </c>
      <c r="P44" s="146">
        <f t="shared" si="12"/>
        <v>0.2982456140350877</v>
      </c>
      <c r="R44" s="149">
        <f t="shared" si="11"/>
        <v>0.24093567251461989</v>
      </c>
    </row>
    <row r="45" spans="1:21" ht="15.75">
      <c r="A45" s="125" t="s">
        <v>105</v>
      </c>
      <c r="C45">
        <v>32</v>
      </c>
      <c r="E45" s="159">
        <f>'Atomic Red Team gewichtet'!$C$114</f>
        <v>74</v>
      </c>
      <c r="F45" s="159">
        <f>'Atomic Red Team gewichtet'!$C$115</f>
        <v>96</v>
      </c>
      <c r="I45" s="148">
        <f>'Atomic Red Team gewichtet'!$E$114</f>
        <v>41.300000000000011</v>
      </c>
      <c r="J45" s="148">
        <v>55.5</v>
      </c>
      <c r="K45" s="155">
        <f t="shared" si="0"/>
        <v>1.2906250000000004</v>
      </c>
      <c r="M45" s="148">
        <f>'Atomic Red Team gewichtet'!$G$114</f>
        <v>94.449999999999974</v>
      </c>
      <c r="N45" s="148">
        <f>'Atomic Red Team gewichtet'!$G$115</f>
        <v>144</v>
      </c>
      <c r="P45" s="146">
        <f t="shared" si="12"/>
        <v>0.77083333333333337</v>
      </c>
      <c r="R45" s="149">
        <f t="shared" si="11"/>
        <v>0.65590277777777761</v>
      </c>
    </row>
    <row r="46" spans="1:21" ht="15.75">
      <c r="A46" s="125"/>
      <c r="K46" s="155"/>
    </row>
    <row r="47" spans="1:21" ht="18.75">
      <c r="A47" s="123" t="s">
        <v>394</v>
      </c>
      <c r="K47" s="155"/>
    </row>
    <row r="48" spans="1:21">
      <c r="A48" s="40" t="s">
        <v>7</v>
      </c>
      <c r="C48">
        <v>6</v>
      </c>
      <c r="E48" s="159">
        <f>'Atomic Red Team gewichtet'!$C$15</f>
        <v>18</v>
      </c>
      <c r="F48" s="158">
        <f>'Atomic Red Team gewichtet'!$C$16</f>
        <v>18</v>
      </c>
      <c r="I48" s="148">
        <f>'Atomic Red Team gewichtet'!$P$15</f>
        <v>7.375</v>
      </c>
      <c r="K48" s="155">
        <f t="shared" si="0"/>
        <v>1.2291666666666667</v>
      </c>
      <c r="M48" s="148">
        <f>'Atomic Red Team gewichtet'!$R$15</f>
        <v>22.125</v>
      </c>
      <c r="N48" s="148">
        <f>'Atomic Red Team gewichtet'!$R$16</f>
        <v>27</v>
      </c>
      <c r="P48" s="146">
        <f>E48/F48</f>
        <v>1</v>
      </c>
      <c r="R48" s="149">
        <f>M48/N48</f>
        <v>0.81944444444444442</v>
      </c>
      <c r="T48" s="126">
        <f>E52/F52</f>
        <v>0.77083333333333337</v>
      </c>
      <c r="U48" s="171">
        <f>SUM(M48:M52)/SUM(N48:N52)</f>
        <v>0.52994227994227994</v>
      </c>
    </row>
    <row r="49" spans="1:21">
      <c r="A49" s="40" t="s">
        <v>20</v>
      </c>
      <c r="C49">
        <v>5</v>
      </c>
      <c r="E49" s="159">
        <f>'Atomic Red Team gewichtet'!$C$27</f>
        <v>17</v>
      </c>
      <c r="F49" s="159">
        <f>'Atomic Red Team gewichtet'!$C$28</f>
        <v>18</v>
      </c>
      <c r="I49" s="148">
        <f>'Atomic Red Team gewichtet'!$P$27</f>
        <v>6.5625</v>
      </c>
      <c r="K49" s="155">
        <f t="shared" si="0"/>
        <v>1.3125</v>
      </c>
      <c r="M49" s="148">
        <f>'Atomic Red Team gewichtet'!$R$27</f>
        <v>18.375</v>
      </c>
      <c r="N49" s="148">
        <f>'Atomic Red Team gewichtet'!$R$28</f>
        <v>27</v>
      </c>
      <c r="P49" s="146">
        <f t="shared" ref="P49:P52" si="13">E49/F49</f>
        <v>0.94444444444444442</v>
      </c>
      <c r="R49" s="149">
        <f t="shared" ref="R49:R52" si="14">M49/N49</f>
        <v>0.68055555555555558</v>
      </c>
    </row>
    <row r="50" spans="1:21">
      <c r="A50" s="40" t="s">
        <v>35</v>
      </c>
      <c r="C50">
        <v>14</v>
      </c>
      <c r="E50" s="159">
        <f>'Atomic Red Team gewichtet'!$C$47</f>
        <v>35</v>
      </c>
      <c r="F50" s="159">
        <f>'Atomic Red Team gewichtet'!$C$48</f>
        <v>42</v>
      </c>
      <c r="I50" s="148">
        <f>'Atomic Red Team gewichtet'!$P$47</f>
        <v>16.3125</v>
      </c>
      <c r="K50" s="155">
        <f t="shared" si="0"/>
        <v>1.1651785714285714</v>
      </c>
      <c r="M50" s="148">
        <f>'Atomic Red Team gewichtet'!$R$47</f>
        <v>39.25</v>
      </c>
      <c r="N50" s="148">
        <f>'Atomic Red Team gewichtet'!$R$48</f>
        <v>63</v>
      </c>
      <c r="P50" s="146">
        <f t="shared" si="13"/>
        <v>0.83333333333333337</v>
      </c>
      <c r="R50" s="149">
        <f t="shared" si="14"/>
        <v>0.62301587301587302</v>
      </c>
    </row>
    <row r="51" spans="1:21">
      <c r="A51" s="40" t="s">
        <v>66</v>
      </c>
      <c r="C51">
        <v>19</v>
      </c>
      <c r="E51" s="159">
        <f>'Atomic Red Team gewichtet'!$C$71</f>
        <v>17</v>
      </c>
      <c r="F51" s="159">
        <f>'Atomic Red Team gewichtet'!$C$72</f>
        <v>57</v>
      </c>
      <c r="I51" s="148">
        <f>'Atomic Red Team gewichtet'!$P$71</f>
        <v>19.25</v>
      </c>
      <c r="K51" s="155">
        <f t="shared" si="0"/>
        <v>1.013157894736842</v>
      </c>
      <c r="M51" s="148">
        <f>'Atomic Red Team gewichtet'!$R$71</f>
        <v>19.3125</v>
      </c>
      <c r="N51" s="148">
        <f>'Atomic Red Team gewichtet'!$R$72</f>
        <v>85.5</v>
      </c>
      <c r="P51" s="146">
        <f t="shared" si="13"/>
        <v>0.2982456140350877</v>
      </c>
      <c r="R51" s="149">
        <f t="shared" si="14"/>
        <v>0.22587719298245615</v>
      </c>
    </row>
    <row r="52" spans="1:21" ht="15.75">
      <c r="A52" s="125" t="s">
        <v>105</v>
      </c>
      <c r="C52">
        <v>32</v>
      </c>
      <c r="E52" s="159">
        <f>'Atomic Red Team gewichtet'!$C$114</f>
        <v>74</v>
      </c>
      <c r="F52" s="159">
        <f>'Atomic Red Team gewichtet'!$C$115</f>
        <v>96</v>
      </c>
      <c r="I52" s="148">
        <f>'Atomic Red Team gewichtet'!$P$114</f>
        <v>36.5625</v>
      </c>
      <c r="K52" s="155">
        <f t="shared" si="0"/>
        <v>1.142578125</v>
      </c>
      <c r="M52" s="148">
        <f>'Atomic Red Team gewichtet'!$R$114</f>
        <v>84.5625</v>
      </c>
      <c r="N52" s="148">
        <f>'Atomic Red Team gewichtet'!$R$115</f>
        <v>144</v>
      </c>
      <c r="P52" s="146">
        <f t="shared" si="13"/>
        <v>0.77083333333333337</v>
      </c>
      <c r="R52" s="149">
        <f t="shared" si="14"/>
        <v>0.58723958333333337</v>
      </c>
    </row>
    <row r="53" spans="1:21" ht="18.75">
      <c r="A53" s="123"/>
      <c r="E53" s="159"/>
      <c r="F53" s="159"/>
      <c r="K53" s="155"/>
    </row>
    <row r="54" spans="1:21" ht="18.75">
      <c r="A54" s="123" t="s">
        <v>395</v>
      </c>
      <c r="K54" s="155"/>
    </row>
    <row r="55" spans="1:21">
      <c r="A55" s="40" t="s">
        <v>7</v>
      </c>
      <c r="C55">
        <v>6</v>
      </c>
      <c r="E55" s="159">
        <f>'Atomic Red Team gewichtet'!$C$15</f>
        <v>18</v>
      </c>
      <c r="F55" s="158">
        <f>'Atomic Red Team gewichtet'!$C$16</f>
        <v>18</v>
      </c>
      <c r="I55" s="148">
        <f>'Atomic Red Team gewichtet'!$Y$15</f>
        <v>5.833333333333333</v>
      </c>
      <c r="K55" s="155">
        <f t="shared" si="0"/>
        <v>0.97222222222222221</v>
      </c>
      <c r="M55" s="148">
        <f>'Atomic Red Team gewichtet'!$AA$15</f>
        <v>17.5</v>
      </c>
      <c r="N55" s="148">
        <f>'Atomic Red Team gewichtet'!$AA$16</f>
        <v>27</v>
      </c>
      <c r="P55" s="146">
        <f>E55/F55</f>
        <v>1</v>
      </c>
      <c r="R55" s="149">
        <f>M55/N55</f>
        <v>0.64814814814814814</v>
      </c>
      <c r="T55" s="126">
        <f>E59/F59</f>
        <v>0.77083333333333337</v>
      </c>
      <c r="U55" s="171">
        <f>SUM(M55:M59)/SUM(N55:N59)</f>
        <v>0.54377104377104379</v>
      </c>
    </row>
    <row r="56" spans="1:21">
      <c r="A56" s="40" t="s">
        <v>20</v>
      </c>
      <c r="C56">
        <v>5</v>
      </c>
      <c r="E56" s="159">
        <f>'Atomic Red Team gewichtet'!$C$27</f>
        <v>17</v>
      </c>
      <c r="F56" s="159">
        <f>'Atomic Red Team gewichtet'!$C$28</f>
        <v>18</v>
      </c>
      <c r="I56" s="148">
        <f>'Atomic Red Team gewichtet'!$Y$27</f>
        <v>6.6666666666666661</v>
      </c>
      <c r="K56" s="155">
        <f t="shared" si="0"/>
        <v>1.3333333333333333</v>
      </c>
      <c r="M56" s="148">
        <f>'Atomic Red Team gewichtet'!$AA$27</f>
        <v>18.666666666666664</v>
      </c>
      <c r="N56" s="148">
        <f>'Atomic Red Team gewichtet'!$AA$28</f>
        <v>27</v>
      </c>
      <c r="P56" s="146">
        <f t="shared" ref="P56:P59" si="15">E56/F56</f>
        <v>0.94444444444444442</v>
      </c>
      <c r="R56" s="149">
        <f t="shared" ref="R56:R59" si="16">M56/N56</f>
        <v>0.69135802469135799</v>
      </c>
    </row>
    <row r="57" spans="1:21">
      <c r="A57" s="40" t="s">
        <v>35</v>
      </c>
      <c r="C57">
        <v>14</v>
      </c>
      <c r="E57" s="159">
        <f>'Atomic Red Team gewichtet'!$C$47</f>
        <v>35</v>
      </c>
      <c r="F57" s="159">
        <f>'Atomic Red Team gewichtet'!$C$48</f>
        <v>42</v>
      </c>
      <c r="I57" s="148">
        <f>'Atomic Red Team gewichtet'!$Y$47</f>
        <v>16.083333333333336</v>
      </c>
      <c r="K57" s="155">
        <f t="shared" si="0"/>
        <v>1.1488095238095239</v>
      </c>
      <c r="M57" s="148">
        <f>'Atomic Red Team gewichtet'!$AA$47</f>
        <v>38.583333333333329</v>
      </c>
      <c r="N57" s="148">
        <f>'Atomic Red Team gewichtet'!$AA$48</f>
        <v>63</v>
      </c>
      <c r="P57" s="146">
        <f t="shared" si="15"/>
        <v>0.83333333333333337</v>
      </c>
      <c r="R57" s="149">
        <f t="shared" si="16"/>
        <v>0.61243386243386233</v>
      </c>
    </row>
    <row r="58" spans="1:21">
      <c r="A58" s="40" t="s">
        <v>66</v>
      </c>
      <c r="C58">
        <v>19</v>
      </c>
      <c r="E58" s="159">
        <f>'Atomic Red Team gewichtet'!$C$71</f>
        <v>17</v>
      </c>
      <c r="F58" s="159">
        <f>'Atomic Red Team gewichtet'!$C$72</f>
        <v>57</v>
      </c>
      <c r="I58" s="148">
        <f>'Atomic Red Team gewichtet'!$Y$71</f>
        <v>19.166666666666668</v>
      </c>
      <c r="K58" s="155">
        <f t="shared" si="0"/>
        <v>1.0087719298245614</v>
      </c>
      <c r="M58" s="148">
        <f>'Atomic Red Team gewichtet'!$AA$71</f>
        <v>20</v>
      </c>
      <c r="N58" s="148">
        <f>'Atomic Red Team gewichtet'!$AA$72</f>
        <v>85.5</v>
      </c>
      <c r="P58" s="146">
        <f t="shared" si="15"/>
        <v>0.2982456140350877</v>
      </c>
      <c r="R58" s="149">
        <f t="shared" si="16"/>
        <v>0.23391812865497075</v>
      </c>
    </row>
    <row r="59" spans="1:21" ht="15.75">
      <c r="A59" s="125" t="s">
        <v>105</v>
      </c>
      <c r="C59">
        <v>32</v>
      </c>
      <c r="E59" s="159">
        <f>'Atomic Red Team gewichtet'!$C$114</f>
        <v>74</v>
      </c>
      <c r="F59" s="159">
        <f>'Atomic Red Team gewichtet'!$C$115</f>
        <v>96</v>
      </c>
      <c r="G59" s="2"/>
      <c r="H59" s="2"/>
      <c r="I59" s="148">
        <f>'Atomic Red Team gewichtet'!$Y$114</f>
        <v>40.416666666666671</v>
      </c>
      <c r="K59" s="155">
        <f t="shared" si="0"/>
        <v>1.2630208333333335</v>
      </c>
      <c r="M59" s="148">
        <f>'Atomic Red Team gewichtet'!$AA$114</f>
        <v>93.666666666666671</v>
      </c>
      <c r="N59" s="148">
        <f>'Atomic Red Team gewichtet'!$AA$115</f>
        <v>144</v>
      </c>
      <c r="P59" s="146">
        <f t="shared" si="15"/>
        <v>0.77083333333333337</v>
      </c>
      <c r="R59" s="149">
        <f t="shared" si="16"/>
        <v>0.65046296296296302</v>
      </c>
    </row>
    <row r="60" spans="1:21" ht="18.75">
      <c r="A60" s="123"/>
      <c r="K60" s="155"/>
    </row>
    <row r="61" spans="1:21" ht="18.75">
      <c r="A61" s="123" t="s">
        <v>396</v>
      </c>
      <c r="K61" s="155"/>
    </row>
    <row r="62" spans="1:21">
      <c r="A62" s="40" t="s">
        <v>7</v>
      </c>
      <c r="C62">
        <v>6</v>
      </c>
      <c r="E62" s="159">
        <f>'Atomic Red Team gewichtet'!$C$15</f>
        <v>18</v>
      </c>
      <c r="F62" s="158">
        <f>'Atomic Red Team gewichtet'!$C$16</f>
        <v>18</v>
      </c>
      <c r="I62" s="148">
        <f>'Atomic Red Team gewichtet'!$AH$15</f>
        <v>7.875</v>
      </c>
      <c r="K62" s="155">
        <f t="shared" si="0"/>
        <v>1.3125</v>
      </c>
      <c r="M62" s="148">
        <f>'Atomic Red Team gewichtet'!$AJ$15</f>
        <v>23.625</v>
      </c>
      <c r="N62" s="148">
        <f>'Atomic Red Team gewichtet'!$AJ$16</f>
        <v>27</v>
      </c>
      <c r="P62" s="146">
        <f>E62/F62</f>
        <v>1</v>
      </c>
      <c r="R62" s="149">
        <f>M62/N62</f>
        <v>0.875</v>
      </c>
      <c r="T62" s="126">
        <f>E66/F66</f>
        <v>0.77083333333333337</v>
      </c>
      <c r="U62" s="171">
        <f>SUM(M62:M66)/SUM(N62:N66)</f>
        <v>0.56619769119769114</v>
      </c>
    </row>
    <row r="63" spans="1:21">
      <c r="A63" s="40" t="s">
        <v>20</v>
      </c>
      <c r="C63">
        <v>5</v>
      </c>
      <c r="E63" s="159">
        <f>'Atomic Red Team gewichtet'!$C$27</f>
        <v>17</v>
      </c>
      <c r="F63" s="159">
        <f>'Atomic Red Team gewichtet'!$C$28</f>
        <v>18</v>
      </c>
      <c r="I63" s="148">
        <f>'Atomic Red Team gewichtet'!$AH$27</f>
        <v>5.9375</v>
      </c>
      <c r="K63" s="155">
        <f t="shared" si="0"/>
        <v>1.1875</v>
      </c>
      <c r="M63" s="148">
        <f>'Atomic Red Team gewichtet'!$AJ$27</f>
        <v>16.625</v>
      </c>
      <c r="N63" s="148">
        <f>'Atomic Red Team gewichtet'!$AJ$28</f>
        <v>27</v>
      </c>
      <c r="P63" s="146">
        <f t="shared" ref="P63:P66" si="17">E63/F63</f>
        <v>0.94444444444444442</v>
      </c>
      <c r="R63" s="149">
        <f t="shared" ref="R63:R66" si="18">M63/N63</f>
        <v>0.6157407407407407</v>
      </c>
    </row>
    <row r="64" spans="1:21">
      <c r="A64" s="40" t="s">
        <v>35</v>
      </c>
      <c r="C64">
        <v>14</v>
      </c>
      <c r="E64" s="159">
        <f>'Atomic Red Team gewichtet'!$C$47</f>
        <v>35</v>
      </c>
      <c r="F64" s="159">
        <f>'Atomic Red Team gewichtet'!$C$48</f>
        <v>42</v>
      </c>
      <c r="I64" s="148">
        <f>'Atomic Red Team gewichtet'!$AH$47</f>
        <v>15.875</v>
      </c>
      <c r="K64" s="155">
        <f t="shared" si="0"/>
        <v>1.1339285714285714</v>
      </c>
      <c r="M64" s="148">
        <f>'Atomic Red Team gewichtet'!$AJ$47</f>
        <v>38.875</v>
      </c>
      <c r="N64" s="148">
        <f>'Atomic Red Team gewichtet'!$AJ$48</f>
        <v>63</v>
      </c>
      <c r="P64" s="146">
        <f t="shared" si="17"/>
        <v>0.83333333333333337</v>
      </c>
      <c r="R64" s="149">
        <f t="shared" si="18"/>
        <v>0.61706349206349209</v>
      </c>
    </row>
    <row r="65" spans="1:21">
      <c r="A65" s="40" t="s">
        <v>66</v>
      </c>
      <c r="C65">
        <v>19</v>
      </c>
      <c r="E65" s="159">
        <f>'Atomic Red Team gewichtet'!$C$71</f>
        <v>17</v>
      </c>
      <c r="F65" s="159">
        <f>'Atomic Red Team gewichtet'!$C$72</f>
        <v>57</v>
      </c>
      <c r="I65" s="148">
        <f>'Atomic Red Team gewichtet'!$AH$71</f>
        <v>21.208333333333332</v>
      </c>
      <c r="K65" s="155">
        <f t="shared" si="0"/>
        <v>1.1162280701754386</v>
      </c>
      <c r="M65" s="148">
        <f>'Atomic Red Team gewichtet'!$AJ$71</f>
        <v>22.375</v>
      </c>
      <c r="N65" s="148">
        <f>'Atomic Red Team gewichtet'!$AJ$72</f>
        <v>85.5</v>
      </c>
      <c r="P65" s="146">
        <f t="shared" si="17"/>
        <v>0.2982456140350877</v>
      </c>
      <c r="R65" s="149">
        <f t="shared" si="18"/>
        <v>0.26169590643274854</v>
      </c>
    </row>
    <row r="66" spans="1:21" ht="15.75">
      <c r="A66" s="125" t="s">
        <v>105</v>
      </c>
      <c r="C66">
        <v>32</v>
      </c>
      <c r="E66" s="159">
        <f>'Atomic Red Team gewichtet'!$C$114</f>
        <v>74</v>
      </c>
      <c r="F66" s="159">
        <f>'Atomic Red Team gewichtet'!$C$115</f>
        <v>96</v>
      </c>
      <c r="I66" s="148">
        <f>'Atomic Red Team gewichtet'!$AH$114</f>
        <v>39.749999999999986</v>
      </c>
      <c r="K66" s="155">
        <f t="shared" si="0"/>
        <v>1.2421874999999996</v>
      </c>
      <c r="M66" s="148">
        <f>'Atomic Red Team gewichtet'!$AJ$114</f>
        <v>94.6875</v>
      </c>
      <c r="N66" s="148">
        <f>'Atomic Red Team gewichtet'!$AJ$115</f>
        <v>144</v>
      </c>
      <c r="P66" s="146">
        <f t="shared" si="17"/>
        <v>0.77083333333333337</v>
      </c>
      <c r="R66" s="149">
        <f t="shared" si="18"/>
        <v>0.65755208333333337</v>
      </c>
    </row>
    <row r="67" spans="1:21">
      <c r="K67" s="155"/>
    </row>
    <row r="68" spans="1:21" ht="18.75">
      <c r="A68" s="123" t="s">
        <v>814</v>
      </c>
      <c r="K68" s="155"/>
    </row>
    <row r="69" spans="1:21">
      <c r="A69" s="40" t="s">
        <v>7</v>
      </c>
      <c r="C69">
        <v>6</v>
      </c>
      <c r="E69" s="159">
        <f>'Atomic Red Team gewichtet'!$C$15</f>
        <v>18</v>
      </c>
      <c r="F69" s="158">
        <f>'Atomic Red Team gewichtet'!$C$16</f>
        <v>18</v>
      </c>
      <c r="I69" s="148">
        <f>'Atomic Red Team gewichtet'!$AQ$15</f>
        <v>7</v>
      </c>
      <c r="K69" s="155">
        <f t="shared" ref="K69:K131" si="19">I69/C69</f>
        <v>1.1666666666666667</v>
      </c>
      <c r="M69" s="148">
        <f>'Atomic Red Team gewichtet'!$AS$15</f>
        <v>21</v>
      </c>
      <c r="N69" s="148">
        <f>'Atomic Red Team gewichtet'!$AS$16</f>
        <v>27</v>
      </c>
      <c r="P69" s="146">
        <f>E69/F69</f>
        <v>1</v>
      </c>
      <c r="R69" s="149">
        <f>M69/N69</f>
        <v>0.77777777777777779</v>
      </c>
      <c r="T69" s="126">
        <f>E73/F73</f>
        <v>0.77083333333333337</v>
      </c>
      <c r="U69" s="171">
        <f>SUM(M69:M73)/SUM(N69:N73)</f>
        <v>0.55212842712842713</v>
      </c>
    </row>
    <row r="70" spans="1:21">
      <c r="A70" s="40" t="s">
        <v>20</v>
      </c>
      <c r="C70">
        <v>5</v>
      </c>
      <c r="E70" s="159">
        <f>'Atomic Red Team gewichtet'!$C$27</f>
        <v>17</v>
      </c>
      <c r="F70" s="159">
        <f>'Atomic Red Team gewichtet'!$C$28</f>
        <v>18</v>
      </c>
      <c r="I70" s="148">
        <f>'Atomic Red Team gewichtet'!$AQ$27</f>
        <v>5.9375</v>
      </c>
      <c r="K70" s="155">
        <f t="shared" si="19"/>
        <v>1.1875</v>
      </c>
      <c r="M70" s="148">
        <f>'Atomic Red Team gewichtet'!$AS$27</f>
        <v>16.625</v>
      </c>
      <c r="N70" s="148">
        <f>'Atomic Red Team gewichtet'!$AS$28</f>
        <v>27</v>
      </c>
      <c r="P70" s="146">
        <f t="shared" ref="P70:P73" si="20">E70/F70</f>
        <v>0.94444444444444442</v>
      </c>
      <c r="R70" s="149">
        <f t="shared" ref="R70:R73" si="21">M70/N70</f>
        <v>0.6157407407407407</v>
      </c>
    </row>
    <row r="71" spans="1:21">
      <c r="A71" s="40" t="s">
        <v>35</v>
      </c>
      <c r="C71">
        <v>14</v>
      </c>
      <c r="E71" s="159">
        <f>'Atomic Red Team gewichtet'!$C$47</f>
        <v>35</v>
      </c>
      <c r="F71" s="159">
        <f>'Atomic Red Team gewichtet'!$C$48</f>
        <v>42</v>
      </c>
      <c r="I71" s="148">
        <f>'Atomic Red Team gewichtet'!$AQ$47</f>
        <v>15.9375</v>
      </c>
      <c r="K71" s="155">
        <f t="shared" si="19"/>
        <v>1.1383928571428572</v>
      </c>
      <c r="M71" s="148">
        <f>'Atomic Red Team gewichtet'!$AS$47</f>
        <v>38.5625</v>
      </c>
      <c r="N71" s="148">
        <f>'Atomic Red Team gewichtet'!$AS$48</f>
        <v>63</v>
      </c>
      <c r="P71" s="146">
        <f t="shared" si="20"/>
        <v>0.83333333333333337</v>
      </c>
      <c r="R71" s="149">
        <f t="shared" si="21"/>
        <v>0.61210317460317465</v>
      </c>
    </row>
    <row r="72" spans="1:21">
      <c r="A72" s="40" t="s">
        <v>66</v>
      </c>
      <c r="C72">
        <v>19</v>
      </c>
      <c r="E72" s="159">
        <f>'Atomic Red Team gewichtet'!$C$71</f>
        <v>17</v>
      </c>
      <c r="F72" s="159">
        <f>'Atomic Red Team gewichtet'!$C$72</f>
        <v>57</v>
      </c>
      <c r="I72" s="148">
        <f>'Atomic Red Team gewichtet'!$AQ$71</f>
        <v>18.5625</v>
      </c>
      <c r="K72" s="155">
        <f t="shared" si="19"/>
        <v>0.97697368421052633</v>
      </c>
      <c r="M72" s="148">
        <f>'Atomic Red Team gewichtet'!$AS$71</f>
        <v>20.25</v>
      </c>
      <c r="N72" s="148">
        <f>'Atomic Red Team gewichtet'!$AS$72</f>
        <v>85.5</v>
      </c>
      <c r="P72" s="146">
        <f t="shared" si="20"/>
        <v>0.2982456140350877</v>
      </c>
      <c r="R72" s="149">
        <f t="shared" si="21"/>
        <v>0.23684210526315788</v>
      </c>
    </row>
    <row r="73" spans="1:21" ht="15.75">
      <c r="A73" s="125" t="s">
        <v>105</v>
      </c>
      <c r="C73">
        <v>32</v>
      </c>
      <c r="E73" s="159">
        <f>'Atomic Red Team gewichtet'!$C$114</f>
        <v>74</v>
      </c>
      <c r="F73" s="159">
        <f>'Atomic Red Team gewichtet'!$C$115</f>
        <v>96</v>
      </c>
      <c r="I73" s="148">
        <f>'Atomic Red Team gewichtet'!$AQ$114</f>
        <v>41.5625</v>
      </c>
      <c r="K73" s="155">
        <f t="shared" si="19"/>
        <v>1.298828125</v>
      </c>
      <c r="M73" s="148">
        <f>'Atomic Red Team gewichtet'!$AS$114</f>
        <v>94.875</v>
      </c>
      <c r="N73" s="148">
        <f>'Atomic Red Team gewichtet'!$AS$115</f>
        <v>144</v>
      </c>
      <c r="P73" s="146">
        <f t="shared" si="20"/>
        <v>0.77083333333333337</v>
      </c>
      <c r="R73" s="149">
        <f t="shared" si="21"/>
        <v>0.65885416666666663</v>
      </c>
    </row>
    <row r="77" spans="1:21" ht="36">
      <c r="A77" s="104" t="s">
        <v>597</v>
      </c>
      <c r="E77" s="156" t="s">
        <v>804</v>
      </c>
      <c r="F77" s="157" t="s">
        <v>476</v>
      </c>
      <c r="G77" s="2"/>
      <c r="H77" s="2"/>
      <c r="I77" s="147" t="s">
        <v>817</v>
      </c>
      <c r="J77" s="147"/>
      <c r="L77" s="2"/>
      <c r="M77" s="147" t="s">
        <v>808</v>
      </c>
      <c r="N77" s="147" t="s">
        <v>809</v>
      </c>
      <c r="P77" s="144" t="s">
        <v>810</v>
      </c>
      <c r="R77" s="147" t="s">
        <v>811</v>
      </c>
      <c r="T77" s="127" t="s">
        <v>812</v>
      </c>
      <c r="U77" s="169" t="s">
        <v>813</v>
      </c>
    </row>
    <row r="78" spans="1:21" ht="18.75">
      <c r="A78" s="123" t="s">
        <v>393</v>
      </c>
    </row>
    <row r="79" spans="1:21">
      <c r="A79" s="40" t="s">
        <v>7</v>
      </c>
      <c r="C79">
        <v>6</v>
      </c>
      <c r="E79" s="159">
        <f>'APTSimulator gewichtet'!$C$15</f>
        <v>13</v>
      </c>
      <c r="F79" s="158">
        <f>'APTSimulator gewichtet'!$C$16</f>
        <v>18</v>
      </c>
      <c r="I79" s="148">
        <f>'APTSimulator gewichtet'!$E$15</f>
        <v>6.8</v>
      </c>
      <c r="K79" s="155">
        <f t="shared" si="19"/>
        <v>1.1333333333333333</v>
      </c>
      <c r="M79" s="148">
        <f>'APTSimulator gewichtet'!$G$15</f>
        <v>14.150000000000002</v>
      </c>
      <c r="N79" s="148">
        <f>'APTSimulator gewichtet'!$G$16</f>
        <v>27</v>
      </c>
      <c r="P79" s="146">
        <f>E79/F79</f>
        <v>0.72222222222222221</v>
      </c>
      <c r="R79" s="149">
        <f>M79/N79</f>
        <v>0.52407407407407414</v>
      </c>
      <c r="T79" s="126">
        <f>E83/F83</f>
        <v>0.4375</v>
      </c>
      <c r="U79" s="171">
        <f>SUM(M79:M83)/SUM(N79:N83)</f>
        <v>0.37099567099567105</v>
      </c>
    </row>
    <row r="80" spans="1:21">
      <c r="A80" s="40" t="s">
        <v>20</v>
      </c>
      <c r="C80">
        <v>5</v>
      </c>
      <c r="E80" s="159">
        <f>'APTSimulator gewichtet'!$C$27</f>
        <v>10</v>
      </c>
      <c r="F80" s="159">
        <f>'APTSimulator gewichtet'!$C$28</f>
        <v>18</v>
      </c>
      <c r="I80" s="148">
        <f>'APTSimulator gewichtet'!$E$27</f>
        <v>6</v>
      </c>
      <c r="K80" s="155">
        <f t="shared" si="19"/>
        <v>1.2</v>
      </c>
      <c r="M80" s="148">
        <f>'APTSimulator gewichtet'!$G$27</f>
        <v>9.5999999999999979</v>
      </c>
      <c r="N80" s="148">
        <f>'APTSimulator gewichtet'!$G$28</f>
        <v>27</v>
      </c>
      <c r="P80" s="146">
        <f t="shared" ref="P80:P83" si="22">E80/F80</f>
        <v>0.55555555555555558</v>
      </c>
      <c r="R80" s="149">
        <f t="shared" ref="R80:R83" si="23">M80/N80</f>
        <v>0.35555555555555546</v>
      </c>
    </row>
    <row r="81" spans="1:21">
      <c r="A81" s="40" t="s">
        <v>35</v>
      </c>
      <c r="C81">
        <v>14</v>
      </c>
      <c r="E81" s="159">
        <f>'APTSimulator gewichtet'!$C$47</f>
        <v>24</v>
      </c>
      <c r="F81" s="159">
        <f>'APTSimulator gewichtet'!$C$48</f>
        <v>42</v>
      </c>
      <c r="I81" s="148">
        <f>'APTSimulator gewichtet'!$E$47</f>
        <v>17.05</v>
      </c>
      <c r="K81" s="155">
        <f t="shared" si="19"/>
        <v>1.217857142857143</v>
      </c>
      <c r="M81" s="148">
        <f>'APTSimulator gewichtet'!$G$47</f>
        <v>26.999999999999996</v>
      </c>
      <c r="N81" s="148">
        <f>'APTSimulator gewichtet'!$G$48</f>
        <v>63</v>
      </c>
      <c r="P81" s="146">
        <f t="shared" si="22"/>
        <v>0.5714285714285714</v>
      </c>
      <c r="R81" s="149">
        <f t="shared" si="23"/>
        <v>0.42857142857142849</v>
      </c>
    </row>
    <row r="82" spans="1:21">
      <c r="A82" s="40" t="s">
        <v>66</v>
      </c>
      <c r="C82">
        <v>19</v>
      </c>
      <c r="E82" s="159">
        <f>'APTSimulator gewichtet'!$C$71</f>
        <v>19</v>
      </c>
      <c r="F82" s="159">
        <f>'APTSimulator gewichtet'!$C$72</f>
        <v>57</v>
      </c>
      <c r="I82" s="148">
        <f>'APTSimulator gewichtet'!$E$71</f>
        <v>20.400000000000002</v>
      </c>
      <c r="K82" s="155">
        <f t="shared" si="19"/>
        <v>1.0736842105263158</v>
      </c>
      <c r="M82" s="148">
        <f>'APTSimulator gewichtet'!$G$71</f>
        <v>22.1</v>
      </c>
      <c r="N82" s="148">
        <f>'APTSimulator gewichtet'!$G$72</f>
        <v>85.5</v>
      </c>
      <c r="P82" s="146">
        <f t="shared" si="22"/>
        <v>0.33333333333333331</v>
      </c>
      <c r="R82" s="149">
        <f t="shared" si="23"/>
        <v>0.2584795321637427</v>
      </c>
    </row>
    <row r="83" spans="1:21" ht="15.75">
      <c r="A83" s="125" t="s">
        <v>105</v>
      </c>
      <c r="C83">
        <v>32</v>
      </c>
      <c r="E83" s="159">
        <f>'APTSimulator gewichtet'!$C$114</f>
        <v>42</v>
      </c>
      <c r="F83" s="159">
        <f>'APTSimulator gewichtet'!$C$115</f>
        <v>96</v>
      </c>
      <c r="I83" s="148">
        <f>'APTSimulator gewichtet'!$E$114</f>
        <v>41.300000000000011</v>
      </c>
      <c r="K83" s="155">
        <f t="shared" si="19"/>
        <v>1.2906250000000004</v>
      </c>
      <c r="M83" s="148">
        <f>'APTSimulator gewichtet'!$G$114</f>
        <v>55.70000000000001</v>
      </c>
      <c r="N83" s="148">
        <f>'APTSimulator gewichtet'!$G$115</f>
        <v>144</v>
      </c>
      <c r="P83" s="146">
        <f t="shared" si="22"/>
        <v>0.4375</v>
      </c>
      <c r="R83" s="149">
        <f t="shared" si="23"/>
        <v>0.38680555555555562</v>
      </c>
    </row>
    <row r="84" spans="1:21" ht="15.75">
      <c r="A84" s="125"/>
      <c r="K84" s="155"/>
    </row>
    <row r="85" spans="1:21" ht="18.75">
      <c r="A85" s="123" t="s">
        <v>394</v>
      </c>
      <c r="K85" s="155"/>
    </row>
    <row r="86" spans="1:21">
      <c r="A86" s="40" t="s">
        <v>7</v>
      </c>
      <c r="C86">
        <v>6</v>
      </c>
      <c r="E86" s="159">
        <f>'APTSimulator gewichtet'!$C$15</f>
        <v>13</v>
      </c>
      <c r="F86" s="158">
        <f>'APTSimulator gewichtet'!$C$16</f>
        <v>18</v>
      </c>
      <c r="I86" s="148">
        <f>'APTSimulator gewichtet'!$P$15</f>
        <v>7.375</v>
      </c>
      <c r="K86" s="155">
        <f t="shared" si="19"/>
        <v>1.2291666666666667</v>
      </c>
      <c r="M86" s="148">
        <f>'APTSimulator gewichtet'!$R$15</f>
        <v>15.875</v>
      </c>
      <c r="N86" s="148">
        <f>'APTSimulator gewichtet'!$R$16</f>
        <v>27</v>
      </c>
      <c r="P86" s="146">
        <f>E86/F86</f>
        <v>0.72222222222222221</v>
      </c>
      <c r="R86" s="149">
        <f>M86/N86</f>
        <v>0.58796296296296291</v>
      </c>
      <c r="T86" s="126">
        <f>E90/F90</f>
        <v>0.4375</v>
      </c>
      <c r="U86" s="171">
        <f>SUM(M86:M90)/SUM(N86:N90)</f>
        <v>0.35642135642135642</v>
      </c>
    </row>
    <row r="87" spans="1:21">
      <c r="A87" s="40" t="s">
        <v>20</v>
      </c>
      <c r="C87">
        <v>5</v>
      </c>
      <c r="E87" s="159">
        <f>'APTSimulator gewichtet'!$C$27</f>
        <v>10</v>
      </c>
      <c r="F87" s="159">
        <f>'APTSimulator gewichtet'!$C$28</f>
        <v>18</v>
      </c>
      <c r="I87" s="148">
        <f>'APTSimulator gewichtet'!$P$27</f>
        <v>6.5625</v>
      </c>
      <c r="K87" s="155">
        <f t="shared" si="19"/>
        <v>1.3125</v>
      </c>
      <c r="M87" s="148">
        <f>'APTSimulator gewichtet'!$R$27</f>
        <v>10.5</v>
      </c>
      <c r="N87" s="148">
        <f>'APTSimulator gewichtet'!$R$28</f>
        <v>27</v>
      </c>
      <c r="P87" s="146">
        <f t="shared" ref="P87:P90" si="24">E87/F87</f>
        <v>0.55555555555555558</v>
      </c>
      <c r="R87" s="149">
        <f t="shared" ref="R87:R90" si="25">M87/N87</f>
        <v>0.3888888888888889</v>
      </c>
    </row>
    <row r="88" spans="1:21">
      <c r="A88" s="40" t="s">
        <v>35</v>
      </c>
      <c r="C88">
        <v>14</v>
      </c>
      <c r="E88" s="159">
        <f>'APTSimulator gewichtet'!$C$47</f>
        <v>24</v>
      </c>
      <c r="F88" s="159">
        <f>'APTSimulator gewichtet'!$C$48</f>
        <v>42</v>
      </c>
      <c r="I88" s="148">
        <f>'APTSimulator gewichtet'!$P$47</f>
        <v>16.3125</v>
      </c>
      <c r="K88" s="155">
        <f t="shared" si="19"/>
        <v>1.1651785714285714</v>
      </c>
      <c r="M88" s="148">
        <f>'APTSimulator gewichtet'!$R$47</f>
        <v>26.25</v>
      </c>
      <c r="N88" s="148">
        <f>'APTSimulator gewichtet'!$R$48</f>
        <v>63</v>
      </c>
      <c r="P88" s="146">
        <f t="shared" si="24"/>
        <v>0.5714285714285714</v>
      </c>
      <c r="R88" s="149">
        <f t="shared" si="25"/>
        <v>0.41666666666666669</v>
      </c>
    </row>
    <row r="89" spans="1:21">
      <c r="A89" s="40" t="s">
        <v>66</v>
      </c>
      <c r="C89">
        <v>19</v>
      </c>
      <c r="E89" s="159">
        <f>'APTSimulator gewichtet'!$C$71</f>
        <v>19</v>
      </c>
      <c r="F89" s="159">
        <f>'APTSimulator gewichtet'!$C$72</f>
        <v>57</v>
      </c>
      <c r="I89" s="148">
        <f>'APTSimulator gewichtet'!$P$71</f>
        <v>19.25</v>
      </c>
      <c r="K89" s="155">
        <f t="shared" si="19"/>
        <v>1.013157894736842</v>
      </c>
      <c r="M89" s="148">
        <f>'APTSimulator gewichtet'!$R$71</f>
        <v>20.8125</v>
      </c>
      <c r="N89" s="148">
        <f>'APTSimulator gewichtet'!$R$72</f>
        <v>85.5</v>
      </c>
      <c r="P89" s="146">
        <f t="shared" si="24"/>
        <v>0.33333333333333331</v>
      </c>
      <c r="R89" s="149">
        <f t="shared" si="25"/>
        <v>0.24342105263157895</v>
      </c>
    </row>
    <row r="90" spans="1:21" ht="15.75">
      <c r="A90" s="125" t="s">
        <v>105</v>
      </c>
      <c r="C90">
        <v>32</v>
      </c>
      <c r="E90" s="159">
        <f>'APTSimulator gewichtet'!$C$114</f>
        <v>42</v>
      </c>
      <c r="F90" s="159">
        <f>'APTSimulator gewichtet'!$C$115</f>
        <v>96</v>
      </c>
      <c r="I90" s="148">
        <f>'APTSimulator gewichtet'!$P$114</f>
        <v>36.5625</v>
      </c>
      <c r="K90" s="155">
        <f t="shared" si="19"/>
        <v>1.142578125</v>
      </c>
      <c r="M90" s="148">
        <f>'APTSimulator gewichtet'!$R$114</f>
        <v>50.0625</v>
      </c>
      <c r="N90" s="148">
        <f>'APTSimulator gewichtet'!$R$115</f>
        <v>144</v>
      </c>
      <c r="P90" s="146">
        <f t="shared" si="24"/>
        <v>0.4375</v>
      </c>
      <c r="R90" s="149">
        <f t="shared" si="25"/>
        <v>0.34765625</v>
      </c>
    </row>
    <row r="91" spans="1:21" ht="18.75">
      <c r="A91" s="123"/>
      <c r="E91" s="159"/>
      <c r="F91" s="159"/>
      <c r="K91" s="155"/>
    </row>
    <row r="92" spans="1:21" ht="18.75">
      <c r="A92" s="123" t="s">
        <v>395</v>
      </c>
      <c r="K92" s="155"/>
    </row>
    <row r="93" spans="1:21">
      <c r="A93" s="40" t="s">
        <v>7</v>
      </c>
      <c r="C93">
        <v>6</v>
      </c>
      <c r="E93" s="159">
        <f>'APTSimulator gewichtet'!$C$15</f>
        <v>13</v>
      </c>
      <c r="F93" s="158">
        <f>'APTSimulator gewichtet'!$C$16</f>
        <v>18</v>
      </c>
      <c r="I93" s="148">
        <f>'APTSimulator gewichtet'!$Y$15</f>
        <v>5.833333333333333</v>
      </c>
      <c r="K93" s="155">
        <f t="shared" si="19"/>
        <v>0.97222222222222221</v>
      </c>
      <c r="M93" s="148">
        <f>'APTSimulator gewichtet'!$AA$15</f>
        <v>11.25</v>
      </c>
      <c r="N93" s="148">
        <f>'APTSimulator gewichtet'!$AA$16</f>
        <v>27</v>
      </c>
      <c r="P93" s="146">
        <f>E93/F93</f>
        <v>0.72222222222222221</v>
      </c>
      <c r="R93" s="149">
        <f>M93/N93</f>
        <v>0.41666666666666669</v>
      </c>
      <c r="T93" s="126">
        <f>E97/F97</f>
        <v>0.4375</v>
      </c>
      <c r="U93" s="171">
        <f>SUM(M93:M97)/SUM(N93:N97)</f>
        <v>0.35329485329485333</v>
      </c>
    </row>
    <row r="94" spans="1:21">
      <c r="A94" s="40" t="s">
        <v>20</v>
      </c>
      <c r="C94">
        <v>5</v>
      </c>
      <c r="E94" s="159">
        <f>'APTSimulator gewichtet'!$C$27</f>
        <v>10</v>
      </c>
      <c r="F94" s="159">
        <f>'APTSimulator gewichtet'!$C$28</f>
        <v>18</v>
      </c>
      <c r="I94" s="148">
        <f>'APTSimulator gewichtet'!$Y$27</f>
        <v>6.6666666666666661</v>
      </c>
      <c r="K94" s="155">
        <f t="shared" si="19"/>
        <v>1.3333333333333333</v>
      </c>
      <c r="M94" s="148">
        <f>'APTSimulator gewichtet'!$AA$27</f>
        <v>10.666666666666668</v>
      </c>
      <c r="N94" s="148">
        <f>'APTSimulator gewichtet'!$AA$28</f>
        <v>27</v>
      </c>
      <c r="P94" s="146">
        <f t="shared" ref="P94:P97" si="26">E94/F94</f>
        <v>0.55555555555555558</v>
      </c>
      <c r="R94" s="149">
        <f t="shared" ref="R94:R97" si="27">M94/N94</f>
        <v>0.39506172839506176</v>
      </c>
    </row>
    <row r="95" spans="1:21">
      <c r="A95" s="40" t="s">
        <v>35</v>
      </c>
      <c r="C95">
        <v>14</v>
      </c>
      <c r="E95" s="159">
        <f>'APTSimulator gewichtet'!$C$47</f>
        <v>24</v>
      </c>
      <c r="F95" s="159">
        <f>'APTSimulator gewichtet'!$C$48</f>
        <v>42</v>
      </c>
      <c r="I95" s="148">
        <f>'APTSimulator gewichtet'!$Y$47</f>
        <v>16.083333333333336</v>
      </c>
      <c r="K95" s="155">
        <f t="shared" si="19"/>
        <v>1.1488095238095239</v>
      </c>
      <c r="M95" s="148">
        <f>'APTSimulator gewichtet'!$AA$47</f>
        <v>25.75</v>
      </c>
      <c r="N95" s="148">
        <f>'APTSimulator gewichtet'!$AA$48</f>
        <v>63</v>
      </c>
      <c r="P95" s="146">
        <f t="shared" si="26"/>
        <v>0.5714285714285714</v>
      </c>
      <c r="R95" s="149">
        <f t="shared" si="27"/>
        <v>0.40873015873015872</v>
      </c>
    </row>
    <row r="96" spans="1:21">
      <c r="A96" s="40" t="s">
        <v>66</v>
      </c>
      <c r="C96">
        <v>19</v>
      </c>
      <c r="E96" s="159">
        <f>'APTSimulator gewichtet'!$C$71</f>
        <v>19</v>
      </c>
      <c r="F96" s="159">
        <f>'APTSimulator gewichtet'!$C$72</f>
        <v>57</v>
      </c>
      <c r="I96" s="148">
        <f>'APTSimulator gewichtet'!$Y$71</f>
        <v>19.166666666666668</v>
      </c>
      <c r="K96" s="155">
        <f t="shared" si="19"/>
        <v>1.0087719298245614</v>
      </c>
      <c r="M96" s="148">
        <f>'APTSimulator gewichtet'!$AA$71</f>
        <v>20.75</v>
      </c>
      <c r="N96" s="148">
        <f>'APTSimulator gewichtet'!$AA$72</f>
        <v>85.5</v>
      </c>
      <c r="P96" s="146">
        <f t="shared" si="26"/>
        <v>0.33333333333333331</v>
      </c>
      <c r="R96" s="149">
        <f t="shared" si="27"/>
        <v>0.24269005847953215</v>
      </c>
    </row>
    <row r="97" spans="1:21" ht="15.75">
      <c r="A97" s="125" t="s">
        <v>105</v>
      </c>
      <c r="C97">
        <v>32</v>
      </c>
      <c r="E97" s="159">
        <f>'APTSimulator gewichtet'!$C$114</f>
        <v>42</v>
      </c>
      <c r="F97" s="159">
        <f>'APTSimulator gewichtet'!$C$115</f>
        <v>96</v>
      </c>
      <c r="G97" s="2"/>
      <c r="H97" s="2"/>
      <c r="I97" s="148">
        <f>'APTSimulator gewichtet'!$Y$114</f>
        <v>40.416666666666671</v>
      </c>
      <c r="K97" s="155">
        <f t="shared" si="19"/>
        <v>1.2630208333333335</v>
      </c>
      <c r="M97" s="148">
        <f>'APTSimulator gewichtet'!$AA$114</f>
        <v>54</v>
      </c>
      <c r="N97" s="148">
        <f>'APTSimulator gewichtet'!$AA$115</f>
        <v>144</v>
      </c>
      <c r="P97" s="146">
        <f t="shared" si="26"/>
        <v>0.4375</v>
      </c>
      <c r="R97" s="149">
        <f t="shared" si="27"/>
        <v>0.375</v>
      </c>
    </row>
    <row r="98" spans="1:21" ht="18.75">
      <c r="A98" s="123"/>
      <c r="K98" s="155"/>
    </row>
    <row r="99" spans="1:21" ht="18.75">
      <c r="A99" s="123" t="s">
        <v>396</v>
      </c>
      <c r="K99" s="155"/>
    </row>
    <row r="100" spans="1:21">
      <c r="A100" s="40" t="s">
        <v>7</v>
      </c>
      <c r="C100">
        <v>6</v>
      </c>
      <c r="E100" s="159">
        <f>'APTSimulator gewichtet'!$C$15</f>
        <v>13</v>
      </c>
      <c r="F100" s="158">
        <f>'APTSimulator gewichtet'!$C$16</f>
        <v>18</v>
      </c>
      <c r="I100" s="148">
        <f>'APTSimulator gewichtet'!$AH$15</f>
        <v>7.875</v>
      </c>
      <c r="K100" s="155">
        <f t="shared" si="19"/>
        <v>1.3125</v>
      </c>
      <c r="M100" s="148">
        <f>'APTSimulator gewichtet'!$AJ$15</f>
        <v>17.6875</v>
      </c>
      <c r="N100" s="148">
        <f>'APTSimulator gewichtet'!$AJ$16</f>
        <v>27</v>
      </c>
      <c r="P100" s="146">
        <f>E100/F100</f>
        <v>0.72222222222222221</v>
      </c>
      <c r="R100" s="149">
        <f>M100/N100</f>
        <v>0.65509259259259256</v>
      </c>
      <c r="T100" s="126">
        <f>E104/F104</f>
        <v>0.4375</v>
      </c>
      <c r="U100" s="171">
        <f>SUM(M100:M104)/SUM(N100:N104)</f>
        <v>0.36772486772486773</v>
      </c>
    </row>
    <row r="101" spans="1:21">
      <c r="A101" s="40" t="s">
        <v>20</v>
      </c>
      <c r="C101">
        <v>5</v>
      </c>
      <c r="E101" s="159">
        <f>'APTSimulator gewichtet'!$C$27</f>
        <v>10</v>
      </c>
      <c r="F101" s="159">
        <f>'APTSimulator gewichtet'!$C$28</f>
        <v>18</v>
      </c>
      <c r="I101" s="148">
        <f>'APTSimulator gewichtet'!$AH$27</f>
        <v>5.9375</v>
      </c>
      <c r="K101" s="155">
        <f t="shared" si="19"/>
        <v>1.1875</v>
      </c>
      <c r="M101" s="148">
        <f>'APTSimulator gewichtet'!$AJ$27</f>
        <v>9.5</v>
      </c>
      <c r="N101" s="148">
        <f>'APTSimulator gewichtet'!$AJ$28</f>
        <v>27</v>
      </c>
      <c r="P101" s="146">
        <f t="shared" ref="P101:P104" si="28">E101/F101</f>
        <v>0.55555555555555558</v>
      </c>
      <c r="R101" s="149">
        <f t="shared" ref="R101:R104" si="29">M101/N101</f>
        <v>0.35185185185185186</v>
      </c>
    </row>
    <row r="102" spans="1:21">
      <c r="A102" s="40" t="s">
        <v>35</v>
      </c>
      <c r="C102">
        <v>14</v>
      </c>
      <c r="E102" s="159">
        <f>'APTSimulator gewichtet'!$C$47</f>
        <v>24</v>
      </c>
      <c r="F102" s="159">
        <f>'APTSimulator gewichtet'!$C$48</f>
        <v>42</v>
      </c>
      <c r="I102" s="148">
        <f>'APTSimulator gewichtet'!$AH$47</f>
        <v>15.875</v>
      </c>
      <c r="K102" s="155">
        <f t="shared" si="19"/>
        <v>1.1339285714285714</v>
      </c>
      <c r="M102" s="148">
        <f>'APTSimulator gewichtet'!$AJ$47</f>
        <v>24.75</v>
      </c>
      <c r="N102" s="148">
        <f>'APTSimulator gewichtet'!$AJ$48</f>
        <v>63</v>
      </c>
      <c r="P102" s="146">
        <f t="shared" si="28"/>
        <v>0.5714285714285714</v>
      </c>
      <c r="R102" s="149">
        <f t="shared" si="29"/>
        <v>0.39285714285714285</v>
      </c>
    </row>
    <row r="103" spans="1:21">
      <c r="A103" s="40" t="s">
        <v>66</v>
      </c>
      <c r="C103">
        <v>19</v>
      </c>
      <c r="E103" s="159">
        <f>'APTSimulator gewichtet'!$C$71</f>
        <v>19</v>
      </c>
      <c r="F103" s="159">
        <f>'APTSimulator gewichtet'!$C$72</f>
        <v>57</v>
      </c>
      <c r="I103" s="148">
        <f>'APTSimulator gewichtet'!$AH$71</f>
        <v>21.208333333333332</v>
      </c>
      <c r="K103" s="155">
        <f t="shared" si="19"/>
        <v>1.1162280701754386</v>
      </c>
      <c r="M103" s="148">
        <f>'APTSimulator gewichtet'!$AJ$71</f>
        <v>23.75</v>
      </c>
      <c r="N103" s="148">
        <f>'APTSimulator gewichtet'!$AJ$72</f>
        <v>85.5</v>
      </c>
      <c r="P103" s="146">
        <f t="shared" si="28"/>
        <v>0.33333333333333331</v>
      </c>
      <c r="R103" s="149">
        <f t="shared" si="29"/>
        <v>0.27777777777777779</v>
      </c>
    </row>
    <row r="104" spans="1:21" ht="15.75">
      <c r="A104" s="125" t="s">
        <v>105</v>
      </c>
      <c r="C104">
        <v>32</v>
      </c>
      <c r="E104" s="159">
        <f>'APTSimulator gewichtet'!$C$114</f>
        <v>42</v>
      </c>
      <c r="F104" s="159">
        <f>'APTSimulator gewichtet'!$C$115</f>
        <v>96</v>
      </c>
      <c r="I104" s="148">
        <f>'APTSimulator gewichtet'!$AH$114</f>
        <v>39.749999999999986</v>
      </c>
      <c r="K104" s="155">
        <f t="shared" si="19"/>
        <v>1.2421874999999996</v>
      </c>
      <c r="M104" s="148">
        <f>'APTSimulator gewichtet'!$AJ$114</f>
        <v>51.729166666666671</v>
      </c>
      <c r="N104" s="148">
        <f>'APTSimulator gewichtet'!$AJ$115</f>
        <v>144</v>
      </c>
      <c r="P104" s="146">
        <f t="shared" si="28"/>
        <v>0.4375</v>
      </c>
      <c r="R104" s="149">
        <f t="shared" si="29"/>
        <v>0.35923032407407413</v>
      </c>
    </row>
    <row r="105" spans="1:21">
      <c r="K105" s="155"/>
    </row>
    <row r="106" spans="1:21" ht="18.75">
      <c r="A106" s="123" t="s">
        <v>814</v>
      </c>
      <c r="K106" s="155"/>
    </row>
    <row r="107" spans="1:21">
      <c r="A107" s="40" t="s">
        <v>7</v>
      </c>
      <c r="C107">
        <v>6</v>
      </c>
      <c r="E107" s="159">
        <f>'APTSimulator gewichtet'!$C$15</f>
        <v>13</v>
      </c>
      <c r="F107" s="158">
        <f>'APTSimulator gewichtet'!$C$16</f>
        <v>18</v>
      </c>
      <c r="I107" s="148">
        <f>'APTSimulator gewichtet'!$AQ$15</f>
        <v>7</v>
      </c>
      <c r="K107" s="155">
        <f t="shared" si="19"/>
        <v>1.1666666666666667</v>
      </c>
      <c r="M107" s="148">
        <f>'APTSimulator gewichtet'!$AS$15</f>
        <v>15.6875</v>
      </c>
      <c r="N107" s="148">
        <f>'APTSimulator gewichtet'!$AS$16</f>
        <v>27</v>
      </c>
      <c r="P107" s="146">
        <f>E107/F107</f>
        <v>0.72222222222222221</v>
      </c>
      <c r="R107" s="149">
        <f>M107/N107</f>
        <v>0.58101851851851849</v>
      </c>
      <c r="T107" s="126">
        <f>E111/F111</f>
        <v>0.4375</v>
      </c>
      <c r="U107" s="171">
        <f>SUM(M107:M111)/SUM(N107:N111)</f>
        <v>0.36976911976911975</v>
      </c>
    </row>
    <row r="108" spans="1:21">
      <c r="A108" s="40" t="s">
        <v>20</v>
      </c>
      <c r="C108">
        <v>5</v>
      </c>
      <c r="E108" s="159">
        <f>'APTSimulator gewichtet'!$C$27</f>
        <v>10</v>
      </c>
      <c r="F108" s="159">
        <f>'APTSimulator gewichtet'!$C$28</f>
        <v>18</v>
      </c>
      <c r="I108" s="148">
        <f>'APTSimulator gewichtet'!$AQ$27</f>
        <v>5.9375</v>
      </c>
      <c r="K108" s="155">
        <f t="shared" si="19"/>
        <v>1.1875</v>
      </c>
      <c r="M108" s="148">
        <f>'APTSimulator gewichtet'!$AS$27</f>
        <v>9.5</v>
      </c>
      <c r="N108" s="148">
        <f>'APTSimulator gewichtet'!$AS$28</f>
        <v>27</v>
      </c>
      <c r="P108" s="146">
        <f t="shared" ref="P108:P111" si="30">E108/F108</f>
        <v>0.55555555555555558</v>
      </c>
      <c r="R108" s="149">
        <f t="shared" ref="R108:R111" si="31">M108/N108</f>
        <v>0.35185185185185186</v>
      </c>
    </row>
    <row r="109" spans="1:21">
      <c r="A109" s="40" t="s">
        <v>35</v>
      </c>
      <c r="C109">
        <v>14</v>
      </c>
      <c r="E109" s="159">
        <f>'APTSimulator gewichtet'!$C$47</f>
        <v>24</v>
      </c>
      <c r="F109" s="159">
        <f>'APTSimulator gewichtet'!$C$48</f>
        <v>42</v>
      </c>
      <c r="I109" s="148">
        <f>'APTSimulator gewichtet'!$AQ$47</f>
        <v>15.9375</v>
      </c>
      <c r="K109" s="155">
        <f t="shared" si="19"/>
        <v>1.1383928571428572</v>
      </c>
      <c r="M109" s="148">
        <f>'APTSimulator gewichtet'!$AS$47</f>
        <v>25.3125</v>
      </c>
      <c r="N109" s="148">
        <f>'APTSimulator gewichtet'!$AS$48</f>
        <v>63</v>
      </c>
      <c r="P109" s="146">
        <f t="shared" si="30"/>
        <v>0.5714285714285714</v>
      </c>
      <c r="R109" s="149">
        <f t="shared" si="31"/>
        <v>0.4017857142857143</v>
      </c>
    </row>
    <row r="110" spans="1:21">
      <c r="A110" s="40" t="s">
        <v>66</v>
      </c>
      <c r="C110">
        <v>19</v>
      </c>
      <c r="E110" s="159">
        <f>'APTSimulator gewichtet'!$C$71</f>
        <v>19</v>
      </c>
      <c r="F110" s="159">
        <f>'APTSimulator gewichtet'!$C$72</f>
        <v>57</v>
      </c>
      <c r="I110" s="148">
        <f>'APTSimulator gewichtet'!$AQ$71</f>
        <v>18.5625</v>
      </c>
      <c r="K110" s="155">
        <f t="shared" si="19"/>
        <v>0.97697368421052633</v>
      </c>
      <c r="M110" s="148">
        <f>'APTSimulator gewichtet'!$AS$71</f>
        <v>21.125</v>
      </c>
      <c r="N110" s="148">
        <f>'APTSimulator gewichtet'!$AS$72</f>
        <v>85.5</v>
      </c>
      <c r="P110" s="146">
        <f t="shared" si="30"/>
        <v>0.33333333333333331</v>
      </c>
      <c r="R110" s="149">
        <f t="shared" si="31"/>
        <v>0.24707602339181287</v>
      </c>
    </row>
    <row r="111" spans="1:21" ht="15.75">
      <c r="A111" s="125" t="s">
        <v>105</v>
      </c>
      <c r="C111">
        <v>32</v>
      </c>
      <c r="E111" s="159">
        <f>'APTSimulator gewichtet'!$C$114</f>
        <v>42</v>
      </c>
      <c r="F111" s="159">
        <f>'APTSimulator gewichtet'!$C$115</f>
        <v>96</v>
      </c>
      <c r="I111" s="148">
        <f>'APTSimulator gewichtet'!$AQ$114</f>
        <v>41.5625</v>
      </c>
      <c r="K111" s="155">
        <f t="shared" si="19"/>
        <v>1.298828125</v>
      </c>
      <c r="M111" s="148">
        <f>'APTSimulator gewichtet'!$AS$114</f>
        <v>56.5</v>
      </c>
      <c r="N111" s="148">
        <f>'APTSimulator gewichtet'!$AS$115</f>
        <v>144</v>
      </c>
      <c r="P111" s="146">
        <f t="shared" si="30"/>
        <v>0.4375</v>
      </c>
      <c r="R111" s="149">
        <f t="shared" si="31"/>
        <v>0.3923611111111111</v>
      </c>
    </row>
    <row r="115" spans="1:21" ht="36">
      <c r="A115" s="104" t="s">
        <v>636</v>
      </c>
      <c r="E115" s="156" t="s">
        <v>804</v>
      </c>
      <c r="F115" s="157" t="s">
        <v>476</v>
      </c>
      <c r="G115" s="2"/>
      <c r="H115" s="2"/>
      <c r="I115" s="147" t="s">
        <v>817</v>
      </c>
      <c r="J115" s="147"/>
      <c r="L115" s="2"/>
      <c r="M115" s="147" t="s">
        <v>808</v>
      </c>
      <c r="N115" s="147" t="s">
        <v>809</v>
      </c>
      <c r="P115" s="144" t="s">
        <v>810</v>
      </c>
      <c r="R115" s="147" t="s">
        <v>811</v>
      </c>
      <c r="T115" s="127" t="s">
        <v>812</v>
      </c>
      <c r="U115" s="169" t="s">
        <v>813</v>
      </c>
    </row>
    <row r="116" spans="1:21" ht="18.75">
      <c r="A116" s="123" t="s">
        <v>393</v>
      </c>
    </row>
    <row r="117" spans="1:21">
      <c r="A117" s="40" t="s">
        <v>7</v>
      </c>
      <c r="C117">
        <v>6</v>
      </c>
      <c r="E117" s="159">
        <f>'Caldera gewichtet'!$C$15</f>
        <v>17</v>
      </c>
      <c r="F117" s="158">
        <f>'Caldera gewichtet'!$C$16</f>
        <v>18</v>
      </c>
      <c r="I117" s="148">
        <f>'Caldera gewichtet'!$E$15</f>
        <v>6.8</v>
      </c>
      <c r="K117" s="155">
        <f t="shared" si="19"/>
        <v>1.1333333333333333</v>
      </c>
      <c r="M117" s="148">
        <f>'Caldera gewichtet'!$G$15</f>
        <v>19.149999999999999</v>
      </c>
      <c r="N117" s="148">
        <f>'Caldera gewichtet'!$G$16</f>
        <v>27</v>
      </c>
      <c r="P117" s="146">
        <f>E117/F117</f>
        <v>0.94444444444444442</v>
      </c>
      <c r="R117" s="149">
        <f>M117/N117</f>
        <v>0.70925925925925926</v>
      </c>
      <c r="T117" s="126">
        <f>E121/F121</f>
        <v>0.82352941176470584</v>
      </c>
      <c r="U117" s="171">
        <f>SUM(M117:M121)/SUM(N117:N121)</f>
        <v>0.62053445850914191</v>
      </c>
    </row>
    <row r="118" spans="1:21">
      <c r="A118" s="40" t="s">
        <v>20</v>
      </c>
      <c r="C118">
        <v>5</v>
      </c>
      <c r="E118" s="159">
        <f>'Caldera gewichtet'!$C$27</f>
        <v>13</v>
      </c>
      <c r="F118" s="159">
        <f>'Caldera gewichtet'!$C$28</f>
        <v>18</v>
      </c>
      <c r="I118" s="148">
        <f>'Caldera gewichtet'!$E$27</f>
        <v>6</v>
      </c>
      <c r="K118" s="155">
        <f t="shared" si="19"/>
        <v>1.2</v>
      </c>
      <c r="M118" s="148">
        <f>'Caldera gewichtet'!$G$27</f>
        <v>13.200000000000001</v>
      </c>
      <c r="N118" s="148">
        <f>'Caldera gewichtet'!$G$28</f>
        <v>27</v>
      </c>
      <c r="P118" s="146">
        <f t="shared" ref="P118:P121" si="32">E118/F118</f>
        <v>0.72222222222222221</v>
      </c>
      <c r="R118" s="149">
        <f t="shared" ref="R118:R121" si="33">M118/N118</f>
        <v>0.48888888888888893</v>
      </c>
    </row>
    <row r="119" spans="1:21">
      <c r="A119" s="40" t="s">
        <v>35</v>
      </c>
      <c r="C119">
        <v>14</v>
      </c>
      <c r="E119" s="159">
        <f>'Caldera gewichtet'!$C$47</f>
        <v>36</v>
      </c>
      <c r="F119" s="159">
        <f>'Caldera gewichtet'!$C$48</f>
        <v>42</v>
      </c>
      <c r="I119" s="148">
        <f>'Caldera gewichtet'!$E$47</f>
        <v>17.05</v>
      </c>
      <c r="K119" s="155">
        <f t="shared" si="19"/>
        <v>1.217857142857143</v>
      </c>
      <c r="M119" s="148">
        <f>'Caldera gewichtet'!$G$47</f>
        <v>42.3</v>
      </c>
      <c r="N119" s="148">
        <f>'Caldera gewichtet'!$G$48</f>
        <v>63</v>
      </c>
      <c r="P119" s="146">
        <f t="shared" si="32"/>
        <v>0.8571428571428571</v>
      </c>
      <c r="R119" s="149">
        <f t="shared" si="33"/>
        <v>0.67142857142857137</v>
      </c>
    </row>
    <row r="120" spans="1:21">
      <c r="A120" s="40" t="s">
        <v>66</v>
      </c>
      <c r="C120">
        <v>19</v>
      </c>
      <c r="E120" s="159">
        <f>'Caldera gewichtet'!$C$71</f>
        <v>36</v>
      </c>
      <c r="F120" s="159">
        <f>'Caldera gewichtet'!$C$72</f>
        <v>57</v>
      </c>
      <c r="I120" s="148">
        <f>'Caldera gewichtet'!$E$71</f>
        <v>20.400000000000002</v>
      </c>
      <c r="K120" s="155">
        <f t="shared" si="19"/>
        <v>1.0736842105263158</v>
      </c>
      <c r="M120" s="148">
        <f>'Caldera gewichtet'!$G$71</f>
        <v>37.65</v>
      </c>
      <c r="N120" s="148">
        <f>'Caldera gewichtet'!$G$72</f>
        <v>85.5</v>
      </c>
      <c r="P120" s="146">
        <f t="shared" si="32"/>
        <v>0.63157894736842102</v>
      </c>
      <c r="R120" s="149">
        <f t="shared" si="33"/>
        <v>0.44035087719298244</v>
      </c>
    </row>
    <row r="121" spans="1:21" ht="15.75">
      <c r="A121" s="125" t="s">
        <v>105</v>
      </c>
      <c r="C121">
        <v>34</v>
      </c>
      <c r="E121" s="159">
        <f>'Caldera gewichtet'!$C$114</f>
        <v>84</v>
      </c>
      <c r="F121" s="159">
        <f>'Caldera gewichtet'!$C$115</f>
        <v>102</v>
      </c>
      <c r="I121" s="148">
        <f>'Caldera gewichtet'!$E$114</f>
        <v>43.900000000000013</v>
      </c>
      <c r="K121" s="155">
        <f t="shared" si="19"/>
        <v>1.2911764705882356</v>
      </c>
      <c r="M121" s="148">
        <f>'Caldera gewichtet'!$G$114</f>
        <v>108.29999999999995</v>
      </c>
      <c r="N121" s="148">
        <f>'Caldera gewichtet'!$G$115</f>
        <v>153</v>
      </c>
      <c r="P121" s="146">
        <f t="shared" si="32"/>
        <v>0.82352941176470584</v>
      </c>
      <c r="R121" s="149">
        <f t="shared" si="33"/>
        <v>0.70784313725490167</v>
      </c>
    </row>
    <row r="122" spans="1:21" ht="15.75">
      <c r="A122" s="125"/>
      <c r="K122" s="155"/>
    </row>
    <row r="123" spans="1:21" ht="18.75">
      <c r="A123" s="123" t="s">
        <v>394</v>
      </c>
      <c r="K123" s="155"/>
    </row>
    <row r="124" spans="1:21">
      <c r="A124" s="40" t="s">
        <v>7</v>
      </c>
      <c r="C124">
        <v>6</v>
      </c>
      <c r="E124" s="159">
        <f>'Caldera gewichtet'!$C$15</f>
        <v>17</v>
      </c>
      <c r="F124" s="158">
        <f>'Caldera gewichtet'!$C$16</f>
        <v>18</v>
      </c>
      <c r="I124" s="148">
        <f>'Caldera gewichtet'!$P$15</f>
        <v>7.375</v>
      </c>
      <c r="K124" s="155">
        <f t="shared" si="19"/>
        <v>1.2291666666666667</v>
      </c>
      <c r="M124" s="148">
        <f>'Caldera gewichtet'!$R$15</f>
        <v>20.875</v>
      </c>
      <c r="N124" s="148">
        <f>'Caldera gewichtet'!$R$16</f>
        <v>27</v>
      </c>
      <c r="P124" s="146">
        <f>E124/F124</f>
        <v>0.94444444444444442</v>
      </c>
      <c r="R124" s="149">
        <f>M124/N124</f>
        <v>0.77314814814814814</v>
      </c>
      <c r="T124" s="126">
        <f>E128/F128</f>
        <v>0.82352941176470584</v>
      </c>
      <c r="U124" s="171">
        <f>SUM(M124:M128)/SUM(N124:N128)</f>
        <v>0.58315752461322079</v>
      </c>
    </row>
    <row r="125" spans="1:21">
      <c r="A125" s="40" t="s">
        <v>20</v>
      </c>
      <c r="C125">
        <v>5</v>
      </c>
      <c r="E125" s="159">
        <f>'Caldera gewichtet'!$C$27</f>
        <v>13</v>
      </c>
      <c r="F125" s="159">
        <f>'Caldera gewichtet'!$C$28</f>
        <v>18</v>
      </c>
      <c r="I125" s="148">
        <f>'Caldera gewichtet'!$P$27</f>
        <v>6.5625</v>
      </c>
      <c r="K125" s="155">
        <f t="shared" si="19"/>
        <v>1.3125</v>
      </c>
      <c r="M125" s="148">
        <f>'Caldera gewichtet'!$R$27</f>
        <v>14.4375</v>
      </c>
      <c r="N125" s="148">
        <f>'Caldera gewichtet'!$R$28</f>
        <v>27</v>
      </c>
      <c r="P125" s="146">
        <f t="shared" ref="P125:P128" si="34">E125/F125</f>
        <v>0.72222222222222221</v>
      </c>
      <c r="R125" s="149">
        <f t="shared" ref="R125:R128" si="35">M125/N125</f>
        <v>0.53472222222222221</v>
      </c>
    </row>
    <row r="126" spans="1:21">
      <c r="A126" s="40" t="s">
        <v>35</v>
      </c>
      <c r="C126">
        <v>14</v>
      </c>
      <c r="E126" s="159">
        <f>'Caldera gewichtet'!$C$47</f>
        <v>36</v>
      </c>
      <c r="F126" s="159">
        <f>'Caldera gewichtet'!$C$48</f>
        <v>42</v>
      </c>
      <c r="I126" s="148">
        <f>'Caldera gewichtet'!$P$47</f>
        <v>16.3125</v>
      </c>
      <c r="K126" s="155">
        <f t="shared" si="19"/>
        <v>1.1651785714285714</v>
      </c>
      <c r="M126" s="148">
        <f>'Caldera gewichtet'!$R$47</f>
        <v>40.5</v>
      </c>
      <c r="N126" s="148">
        <f>'Caldera gewichtet'!$R$48</f>
        <v>63</v>
      </c>
      <c r="P126" s="146">
        <f t="shared" si="34"/>
        <v>0.8571428571428571</v>
      </c>
      <c r="R126" s="149">
        <f t="shared" si="35"/>
        <v>0.6428571428571429</v>
      </c>
    </row>
    <row r="127" spans="1:21">
      <c r="A127" s="40" t="s">
        <v>66</v>
      </c>
      <c r="C127">
        <v>19</v>
      </c>
      <c r="E127" s="159">
        <f>'Caldera gewichtet'!$C$71</f>
        <v>36</v>
      </c>
      <c r="F127" s="159">
        <f>'Caldera gewichtet'!$C$72</f>
        <v>57</v>
      </c>
      <c r="I127" s="148">
        <f>'Caldera gewichtet'!$P$71</f>
        <v>19.25</v>
      </c>
      <c r="K127" s="155">
        <f t="shared" si="19"/>
        <v>1.013157894736842</v>
      </c>
      <c r="M127" s="148">
        <f>'Caldera gewichtet'!$R$71</f>
        <v>36.4375</v>
      </c>
      <c r="N127" s="148">
        <f>'Caldera gewichtet'!$R$72</f>
        <v>85.5</v>
      </c>
      <c r="P127" s="146">
        <f t="shared" si="34"/>
        <v>0.63157894736842102</v>
      </c>
      <c r="R127" s="149">
        <f t="shared" si="35"/>
        <v>0.42616959064327486</v>
      </c>
    </row>
    <row r="128" spans="1:21" ht="15.75">
      <c r="A128" s="125" t="s">
        <v>105</v>
      </c>
      <c r="C128">
        <v>34</v>
      </c>
      <c r="E128" s="159">
        <f>'Caldera gewichtet'!$C$114</f>
        <v>84</v>
      </c>
      <c r="F128" s="159">
        <f>'Caldera gewichtet'!$C$115</f>
        <v>102</v>
      </c>
      <c r="I128" s="148">
        <f>'Caldera gewichtet'!$P$114</f>
        <v>38.125</v>
      </c>
      <c r="K128" s="155">
        <f t="shared" si="19"/>
        <v>1.1213235294117647</v>
      </c>
      <c r="M128" s="148">
        <f>'Caldera gewichtet'!$R$114</f>
        <v>95.0625</v>
      </c>
      <c r="N128" s="148">
        <f>'Caldera gewichtet'!$R$115</f>
        <v>153</v>
      </c>
      <c r="P128" s="146">
        <f t="shared" si="34"/>
        <v>0.82352941176470584</v>
      </c>
      <c r="R128" s="149">
        <f t="shared" si="35"/>
        <v>0.62132352941176472</v>
      </c>
    </row>
    <row r="129" spans="1:21" ht="18.75">
      <c r="A129" s="123"/>
      <c r="E129" s="159"/>
      <c r="F129" s="159"/>
      <c r="K129" s="155"/>
    </row>
    <row r="130" spans="1:21" ht="18.75">
      <c r="A130" s="123" t="s">
        <v>395</v>
      </c>
      <c r="K130" s="155"/>
    </row>
    <row r="131" spans="1:21">
      <c r="A131" s="40" t="s">
        <v>7</v>
      </c>
      <c r="C131">
        <v>6</v>
      </c>
      <c r="E131" s="159">
        <f>'Caldera gewichtet'!$C$15</f>
        <v>17</v>
      </c>
      <c r="F131" s="158">
        <f>'Caldera gewichtet'!$C$16</f>
        <v>18</v>
      </c>
      <c r="I131" s="148">
        <f>'Caldera gewichtet'!$Y$15</f>
        <v>5.833333333333333</v>
      </c>
      <c r="K131" s="155">
        <f t="shared" si="19"/>
        <v>0.97222222222222221</v>
      </c>
      <c r="M131" s="148">
        <f>'Caldera gewichtet'!$AA$15</f>
        <v>16.25</v>
      </c>
      <c r="N131" s="148">
        <f>'Caldera gewichtet'!$AA$16</f>
        <v>27</v>
      </c>
      <c r="P131" s="146">
        <f>E131/F131</f>
        <v>0.94444444444444442</v>
      </c>
      <c r="R131" s="149">
        <f>M131/N131</f>
        <v>0.60185185185185186</v>
      </c>
      <c r="T131" s="126">
        <f>E135/F135</f>
        <v>0.82352941176470584</v>
      </c>
      <c r="U131" s="171">
        <f>SUM(M131:M135)/SUM(N131:N135)</f>
        <v>0.59821847163619313</v>
      </c>
    </row>
    <row r="132" spans="1:21">
      <c r="A132" s="40" t="s">
        <v>20</v>
      </c>
      <c r="C132">
        <v>5</v>
      </c>
      <c r="E132" s="159">
        <f>'Caldera gewichtet'!$C$27</f>
        <v>13</v>
      </c>
      <c r="F132" s="159">
        <f>'Caldera gewichtet'!$C$28</f>
        <v>18</v>
      </c>
      <c r="I132" s="148">
        <f>'Caldera gewichtet'!$Y$27</f>
        <v>6.6666666666666661</v>
      </c>
      <c r="K132" s="155">
        <f t="shared" ref="K132:K195" si="36">I132/C132</f>
        <v>1.3333333333333333</v>
      </c>
      <c r="M132" s="148">
        <f>'Caldera gewichtet'!$AA$27</f>
        <v>14.666666666666664</v>
      </c>
      <c r="N132" s="148">
        <f>'Caldera gewichtet'!$AA$28</f>
        <v>27</v>
      </c>
      <c r="P132" s="146">
        <f t="shared" ref="P132:P135" si="37">E132/F132</f>
        <v>0.72222222222222221</v>
      </c>
      <c r="R132" s="149">
        <f t="shared" ref="R132:R135" si="38">M132/N132</f>
        <v>0.54320987654320974</v>
      </c>
    </row>
    <row r="133" spans="1:21">
      <c r="A133" s="40" t="s">
        <v>35</v>
      </c>
      <c r="C133">
        <v>14</v>
      </c>
      <c r="E133" s="159">
        <f>'Caldera gewichtet'!$C$47</f>
        <v>36</v>
      </c>
      <c r="F133" s="159">
        <f>'Caldera gewichtet'!$C$48</f>
        <v>42</v>
      </c>
      <c r="I133" s="148">
        <f>'Caldera gewichtet'!$Y$47</f>
        <v>16.083333333333336</v>
      </c>
      <c r="K133" s="155">
        <f t="shared" si="36"/>
        <v>1.1488095238095239</v>
      </c>
      <c r="M133" s="148">
        <f>'Caldera gewichtet'!$AA$47</f>
        <v>39.75</v>
      </c>
      <c r="N133" s="148">
        <f>'Caldera gewichtet'!$AA$48</f>
        <v>63</v>
      </c>
      <c r="P133" s="146">
        <f t="shared" si="37"/>
        <v>0.8571428571428571</v>
      </c>
      <c r="R133" s="149">
        <f t="shared" si="38"/>
        <v>0.63095238095238093</v>
      </c>
    </row>
    <row r="134" spans="1:21">
      <c r="A134" s="40" t="s">
        <v>66</v>
      </c>
      <c r="C134">
        <v>19</v>
      </c>
      <c r="E134" s="159">
        <f>'Caldera gewichtet'!$C$71</f>
        <v>36</v>
      </c>
      <c r="F134" s="159">
        <f>'Caldera gewichtet'!$C$72</f>
        <v>57</v>
      </c>
      <c r="I134" s="148">
        <f>'Caldera gewichtet'!$Y$71</f>
        <v>19.166666666666668</v>
      </c>
      <c r="K134" s="155">
        <f t="shared" si="36"/>
        <v>1.0087719298245614</v>
      </c>
      <c r="M134" s="148">
        <f>'Caldera gewichtet'!$AA$71</f>
        <v>35.75</v>
      </c>
      <c r="N134" s="148">
        <f>'Caldera gewichtet'!$AA$72</f>
        <v>85.5</v>
      </c>
      <c r="P134" s="146">
        <f t="shared" si="37"/>
        <v>0.63157894736842102</v>
      </c>
      <c r="R134" s="149">
        <f t="shared" si="38"/>
        <v>0.41812865497076024</v>
      </c>
    </row>
    <row r="135" spans="1:21" ht="15.75">
      <c r="A135" s="125" t="s">
        <v>105</v>
      </c>
      <c r="C135">
        <v>34</v>
      </c>
      <c r="E135" s="159">
        <f>'Caldera gewichtet'!$C$114</f>
        <v>84</v>
      </c>
      <c r="F135" s="159">
        <f>'Caldera gewichtet'!$C$115</f>
        <v>102</v>
      </c>
      <c r="G135" s="2"/>
      <c r="H135" s="2"/>
      <c r="I135" s="148">
        <f>'Caldera gewichtet'!$Y$114</f>
        <v>42.5</v>
      </c>
      <c r="K135" s="155">
        <f t="shared" si="36"/>
        <v>1.25</v>
      </c>
      <c r="M135" s="148">
        <f>'Caldera gewichtet'!$AA$114</f>
        <v>106.25</v>
      </c>
      <c r="N135" s="148">
        <f>'Caldera gewichtet'!$AA$115</f>
        <v>153</v>
      </c>
      <c r="P135" s="146">
        <f t="shared" si="37"/>
        <v>0.82352941176470584</v>
      </c>
      <c r="R135" s="149">
        <f t="shared" si="38"/>
        <v>0.69444444444444442</v>
      </c>
    </row>
    <row r="136" spans="1:21" ht="18.75">
      <c r="A136" s="123"/>
      <c r="K136" s="155"/>
    </row>
    <row r="137" spans="1:21" ht="18.75">
      <c r="A137" s="123" t="s">
        <v>396</v>
      </c>
      <c r="K137" s="155"/>
    </row>
    <row r="138" spans="1:21">
      <c r="A138" s="40" t="s">
        <v>7</v>
      </c>
      <c r="C138">
        <v>6</v>
      </c>
      <c r="E138" s="159">
        <f>'Caldera gewichtet'!$C$15</f>
        <v>17</v>
      </c>
      <c r="F138" s="158">
        <f>'Caldera gewichtet'!$C$16</f>
        <v>18</v>
      </c>
      <c r="I138" s="148">
        <f>'Caldera gewichtet'!$AH$15</f>
        <v>7.875</v>
      </c>
      <c r="K138" s="155">
        <f t="shared" si="36"/>
        <v>1.3125</v>
      </c>
      <c r="M138" s="148">
        <f>'Caldera gewichtet'!$AJ$15</f>
        <v>22.4375</v>
      </c>
      <c r="N138" s="148">
        <f>'Caldera gewichtet'!$AJ$16</f>
        <v>27</v>
      </c>
      <c r="P138" s="146">
        <f>E138/F138</f>
        <v>0.94444444444444442</v>
      </c>
      <c r="R138" s="149">
        <f>M138/N138</f>
        <v>0.83101851851851849</v>
      </c>
      <c r="T138" s="126">
        <f>E142/F142</f>
        <v>0.82352941176470584</v>
      </c>
      <c r="U138" s="171">
        <f>SUM(M138:M142)/SUM(N138:N142)</f>
        <v>0.62283169245194558</v>
      </c>
    </row>
    <row r="139" spans="1:21">
      <c r="A139" s="40" t="s">
        <v>20</v>
      </c>
      <c r="C139">
        <v>5</v>
      </c>
      <c r="E139" s="159">
        <f>'Caldera gewichtet'!$C$27</f>
        <v>13</v>
      </c>
      <c r="F139" s="159">
        <f>'Caldera gewichtet'!$C$28</f>
        <v>18</v>
      </c>
      <c r="I139" s="148">
        <f>'Caldera gewichtet'!$AH$27</f>
        <v>5.9375</v>
      </c>
      <c r="K139" s="155">
        <f t="shared" si="36"/>
        <v>1.1875</v>
      </c>
      <c r="M139" s="148">
        <f>'Caldera gewichtet'!$AJ$27</f>
        <v>13.0625</v>
      </c>
      <c r="N139" s="148">
        <f>'Caldera gewichtet'!$AJ$28</f>
        <v>27</v>
      </c>
      <c r="P139" s="146">
        <f t="shared" ref="P139:P142" si="39">E139/F139</f>
        <v>0.72222222222222221</v>
      </c>
      <c r="R139" s="149">
        <f t="shared" ref="R139:R142" si="40">M139/N139</f>
        <v>0.48379629629629628</v>
      </c>
    </row>
    <row r="140" spans="1:21">
      <c r="A140" s="40" t="s">
        <v>35</v>
      </c>
      <c r="C140">
        <v>14</v>
      </c>
      <c r="E140" s="159">
        <f>'Caldera gewichtet'!$C$47</f>
        <v>36</v>
      </c>
      <c r="F140" s="159">
        <f>'Caldera gewichtet'!$C$48</f>
        <v>42</v>
      </c>
      <c r="I140" s="148">
        <f>'Caldera gewichtet'!$AH$47</f>
        <v>15.875</v>
      </c>
      <c r="K140" s="155">
        <f t="shared" si="36"/>
        <v>1.1339285714285714</v>
      </c>
      <c r="M140" s="148">
        <f>'Caldera gewichtet'!$AJ$47</f>
        <v>40.125</v>
      </c>
      <c r="N140" s="148">
        <f>'Caldera gewichtet'!$AJ$48</f>
        <v>63</v>
      </c>
      <c r="P140" s="146">
        <f t="shared" si="39"/>
        <v>0.8571428571428571</v>
      </c>
      <c r="R140" s="149">
        <f t="shared" si="40"/>
        <v>0.63690476190476186</v>
      </c>
    </row>
    <row r="141" spans="1:21">
      <c r="A141" s="40" t="s">
        <v>66</v>
      </c>
      <c r="C141">
        <v>19</v>
      </c>
      <c r="E141" s="159">
        <f>'Caldera gewichtet'!$C$71</f>
        <v>36</v>
      </c>
      <c r="F141" s="159">
        <f>'Caldera gewichtet'!$C$72</f>
        <v>57</v>
      </c>
      <c r="I141" s="148">
        <f>'Caldera gewichtet'!$AH$71</f>
        <v>21.208333333333332</v>
      </c>
      <c r="K141" s="155">
        <f t="shared" si="36"/>
        <v>1.1162280701754386</v>
      </c>
      <c r="M141" s="148">
        <f>'Caldera gewichtet'!$AJ$71</f>
        <v>40.291666666666664</v>
      </c>
      <c r="N141" s="148">
        <f>'Caldera gewichtet'!$AJ$72</f>
        <v>85.5</v>
      </c>
      <c r="P141" s="146">
        <f t="shared" si="39"/>
        <v>0.63157894736842102</v>
      </c>
      <c r="R141" s="149">
        <f t="shared" si="40"/>
        <v>0.47124756335282647</v>
      </c>
    </row>
    <row r="142" spans="1:21" ht="15.75">
      <c r="A142" s="125" t="s">
        <v>105</v>
      </c>
      <c r="C142">
        <v>34</v>
      </c>
      <c r="E142" s="159">
        <f>'Caldera gewichtet'!$C$114</f>
        <v>84</v>
      </c>
      <c r="F142" s="159">
        <f>'Caldera gewichtet'!$C$115</f>
        <v>102</v>
      </c>
      <c r="I142" s="148">
        <f>'Caldera gewichtet'!$AH$114</f>
        <v>41.124999999999986</v>
      </c>
      <c r="K142" s="155">
        <f t="shared" si="36"/>
        <v>1.2095588235294112</v>
      </c>
      <c r="M142" s="148">
        <f>'Caldera gewichtet'!$AJ$114</f>
        <v>105.5</v>
      </c>
      <c r="N142" s="148">
        <f>'Caldera gewichtet'!$AJ$115</f>
        <v>153</v>
      </c>
      <c r="P142" s="146">
        <f t="shared" si="39"/>
        <v>0.82352941176470584</v>
      </c>
      <c r="R142" s="149">
        <f t="shared" si="40"/>
        <v>0.68954248366013071</v>
      </c>
    </row>
    <row r="143" spans="1:21">
      <c r="K143" s="155"/>
    </row>
    <row r="144" spans="1:21" ht="18.75">
      <c r="A144" s="123" t="s">
        <v>814</v>
      </c>
      <c r="K144" s="155"/>
    </row>
    <row r="145" spans="1:21">
      <c r="A145" s="40" t="s">
        <v>7</v>
      </c>
      <c r="C145">
        <v>6</v>
      </c>
      <c r="E145" s="159">
        <f>'Caldera gewichtet'!$C$15</f>
        <v>17</v>
      </c>
      <c r="F145" s="158">
        <f>'Caldera gewichtet'!$C$16</f>
        <v>18</v>
      </c>
      <c r="I145" s="148">
        <f>'Caldera gewichtet'!$AQ$15</f>
        <v>7</v>
      </c>
      <c r="K145" s="155">
        <f t="shared" si="36"/>
        <v>1.1666666666666667</v>
      </c>
      <c r="M145" s="148">
        <f>'Caldera gewichtet'!$AS$15</f>
        <v>19.9375</v>
      </c>
      <c r="N145" s="148">
        <f>'Caldera gewichtet'!$AS$16</f>
        <v>27</v>
      </c>
      <c r="P145" s="146">
        <f>E145/F145</f>
        <v>0.94444444444444442</v>
      </c>
      <c r="R145" s="149">
        <f>M145/N145</f>
        <v>0.73842592592592593</v>
      </c>
      <c r="T145" s="126">
        <f>E149/F149</f>
        <v>0.82352941176470584</v>
      </c>
      <c r="U145" s="171">
        <f>SUM(M145:M149)/SUM(N145:N149)</f>
        <v>0.61005625879043601</v>
      </c>
    </row>
    <row r="146" spans="1:21">
      <c r="A146" s="40" t="s">
        <v>20</v>
      </c>
      <c r="C146">
        <v>5</v>
      </c>
      <c r="E146" s="159">
        <f>'Caldera gewichtet'!$C$27</f>
        <v>13</v>
      </c>
      <c r="F146" s="159">
        <f>'Caldera gewichtet'!$C$28</f>
        <v>18</v>
      </c>
      <c r="I146" s="148">
        <f>'Caldera gewichtet'!$AQ$27</f>
        <v>5.9375</v>
      </c>
      <c r="K146" s="155">
        <f t="shared" si="36"/>
        <v>1.1875</v>
      </c>
      <c r="M146" s="148">
        <f>'Caldera gewichtet'!$AS$27</f>
        <v>13.0625</v>
      </c>
      <c r="N146" s="148">
        <f>'Caldera gewichtet'!$AS$28</f>
        <v>27</v>
      </c>
      <c r="P146" s="146">
        <f t="shared" ref="P146:P149" si="41">E146/F146</f>
        <v>0.72222222222222221</v>
      </c>
      <c r="R146" s="149">
        <f t="shared" ref="R146:R149" si="42">M146/N146</f>
        <v>0.48379629629629628</v>
      </c>
    </row>
    <row r="147" spans="1:21">
      <c r="A147" s="40" t="s">
        <v>35</v>
      </c>
      <c r="C147">
        <v>14</v>
      </c>
      <c r="E147" s="159">
        <f>'Caldera gewichtet'!$C$47</f>
        <v>36</v>
      </c>
      <c r="F147" s="159">
        <f>'Caldera gewichtet'!$C$48</f>
        <v>42</v>
      </c>
      <c r="I147" s="148">
        <f>'Caldera gewichtet'!$AQ$47</f>
        <v>15.9375</v>
      </c>
      <c r="K147" s="155">
        <f t="shared" si="36"/>
        <v>1.1383928571428572</v>
      </c>
      <c r="M147" s="148">
        <f>'Caldera gewichtet'!$AS$47</f>
        <v>39.75</v>
      </c>
      <c r="N147" s="148">
        <f>'Caldera gewichtet'!$AS$48</f>
        <v>63</v>
      </c>
      <c r="P147" s="146">
        <f t="shared" si="41"/>
        <v>0.8571428571428571</v>
      </c>
      <c r="R147" s="149">
        <f t="shared" si="42"/>
        <v>0.63095238095238093</v>
      </c>
    </row>
    <row r="148" spans="1:21">
      <c r="A148" s="40" t="s">
        <v>66</v>
      </c>
      <c r="C148">
        <v>19</v>
      </c>
      <c r="E148" s="159">
        <f>'Caldera gewichtet'!$C$71</f>
        <v>36</v>
      </c>
      <c r="F148" s="159">
        <f>'Caldera gewichtet'!$C$72</f>
        <v>57</v>
      </c>
      <c r="I148" s="148">
        <f>'Caldera gewichtet'!$AQ$71</f>
        <v>18.5625</v>
      </c>
      <c r="K148" s="155">
        <f t="shared" si="36"/>
        <v>0.97697368421052633</v>
      </c>
      <c r="M148" s="148">
        <f>'Caldera gewichtet'!$AS$71</f>
        <v>34.0625</v>
      </c>
      <c r="N148" s="148">
        <f>'Caldera gewichtet'!$AS$72</f>
        <v>85.5</v>
      </c>
      <c r="P148" s="146">
        <f t="shared" si="41"/>
        <v>0.63157894736842102</v>
      </c>
      <c r="R148" s="149">
        <f t="shared" si="42"/>
        <v>0.39839181286549707</v>
      </c>
    </row>
    <row r="149" spans="1:21" ht="15.75">
      <c r="A149" s="125" t="s">
        <v>105</v>
      </c>
      <c r="C149">
        <v>34</v>
      </c>
      <c r="E149" s="159">
        <f>'Caldera gewichtet'!$C$114</f>
        <v>84</v>
      </c>
      <c r="F149" s="159">
        <f>'Caldera gewichtet'!$C$115</f>
        <v>102</v>
      </c>
      <c r="I149" s="148">
        <f>'Caldera gewichtet'!$AQ$114</f>
        <v>44.3125</v>
      </c>
      <c r="K149" s="155">
        <f t="shared" si="36"/>
        <v>1.3033088235294117</v>
      </c>
      <c r="M149" s="148">
        <f>'Caldera gewichtet'!$AS$114</f>
        <v>110.0625</v>
      </c>
      <c r="N149" s="148">
        <f>'Caldera gewichtet'!$AS$115</f>
        <v>153</v>
      </c>
      <c r="P149" s="146">
        <f t="shared" si="41"/>
        <v>0.82352941176470584</v>
      </c>
      <c r="R149" s="149">
        <f t="shared" si="42"/>
        <v>0.71936274509803921</v>
      </c>
    </row>
    <row r="150" spans="1:21">
      <c r="K150" s="155"/>
    </row>
    <row r="151" spans="1:21">
      <c r="K151" s="155"/>
    </row>
    <row r="152" spans="1:21">
      <c r="K152" s="155"/>
    </row>
    <row r="153" spans="1:21" ht="36">
      <c r="A153" s="104" t="s">
        <v>206</v>
      </c>
      <c r="E153" s="156" t="s">
        <v>804</v>
      </c>
      <c r="F153" s="157" t="s">
        <v>476</v>
      </c>
      <c r="G153" s="2"/>
      <c r="H153" s="2"/>
      <c r="I153" s="147" t="s">
        <v>817</v>
      </c>
      <c r="J153" s="147"/>
      <c r="K153" s="155"/>
      <c r="L153" s="2"/>
      <c r="M153" s="147" t="s">
        <v>808</v>
      </c>
      <c r="N153" s="147" t="s">
        <v>809</v>
      </c>
      <c r="P153" s="144" t="s">
        <v>810</v>
      </c>
      <c r="R153" s="147" t="s">
        <v>811</v>
      </c>
      <c r="T153" s="127" t="s">
        <v>812</v>
      </c>
      <c r="U153" s="169" t="s">
        <v>813</v>
      </c>
    </row>
    <row r="154" spans="1:21" ht="18.75">
      <c r="A154" s="123" t="s">
        <v>393</v>
      </c>
      <c r="K154" s="155"/>
    </row>
    <row r="155" spans="1:21">
      <c r="A155" s="40" t="s">
        <v>7</v>
      </c>
      <c r="C155">
        <v>6</v>
      </c>
      <c r="E155" s="159">
        <f>'DumpsterFire gewichtet'!$C$15</f>
        <v>15</v>
      </c>
      <c r="F155" s="158">
        <f>'DumpsterFire gewichtet'!$C$16</f>
        <v>18</v>
      </c>
      <c r="I155" s="148">
        <f>'DumpsterFire gewichtet'!$E$15</f>
        <v>6.8</v>
      </c>
      <c r="K155" s="155">
        <f t="shared" si="36"/>
        <v>1.1333333333333333</v>
      </c>
      <c r="M155" s="148">
        <f>'DumpsterFire gewichtet'!$G$15</f>
        <v>16.650000000000002</v>
      </c>
      <c r="N155" s="148">
        <f>'DumpsterFire gewichtet'!$G$16</f>
        <v>27</v>
      </c>
      <c r="P155" s="146">
        <f>E155/F155</f>
        <v>0.83333333333333337</v>
      </c>
      <c r="R155" s="149">
        <f>M155/N155</f>
        <v>0.6166666666666667</v>
      </c>
      <c r="T155" s="126">
        <f>E159/F159</f>
        <v>0.375</v>
      </c>
      <c r="U155" s="171">
        <f>SUM(M155:M159)/SUM(N155:N159)</f>
        <v>0.35079365079365082</v>
      </c>
    </row>
    <row r="156" spans="1:21">
      <c r="A156" s="40" t="s">
        <v>20</v>
      </c>
      <c r="C156">
        <v>5</v>
      </c>
      <c r="E156" s="159">
        <f>'DumpsterFire gewichtet'!$C$27</f>
        <v>11</v>
      </c>
      <c r="F156" s="159">
        <f>'DumpsterFire gewichtet'!$C$28</f>
        <v>18</v>
      </c>
      <c r="I156" s="148">
        <f>'DumpsterFire gewichtet'!$E$27</f>
        <v>6</v>
      </c>
      <c r="K156" s="155">
        <f t="shared" si="36"/>
        <v>1.2</v>
      </c>
      <c r="M156" s="148">
        <f>'DumpsterFire gewichtet'!$G$27</f>
        <v>10.799999999999999</v>
      </c>
      <c r="N156" s="148">
        <f>'DumpsterFire gewichtet'!$G$28</f>
        <v>27</v>
      </c>
      <c r="P156" s="146">
        <f t="shared" ref="P156:P159" si="43">E156/F156</f>
        <v>0.61111111111111116</v>
      </c>
      <c r="R156" s="149">
        <f t="shared" ref="R156:R159" si="44">M156/N156</f>
        <v>0.39999999999999997</v>
      </c>
    </row>
    <row r="157" spans="1:21">
      <c r="A157" s="40" t="s">
        <v>35</v>
      </c>
      <c r="C157">
        <v>14</v>
      </c>
      <c r="E157" s="159">
        <f>'DumpsterFire gewichtet'!$C$47</f>
        <v>17</v>
      </c>
      <c r="F157" s="159">
        <f>'DumpsterFire gewichtet'!$C$48</f>
        <v>42</v>
      </c>
      <c r="I157" s="148">
        <f>'DumpsterFire gewichtet'!$E$47</f>
        <v>17.05</v>
      </c>
      <c r="K157" s="155">
        <f t="shared" si="36"/>
        <v>1.217857142857143</v>
      </c>
      <c r="M157" s="148">
        <f>'DumpsterFire gewichtet'!$G$47</f>
        <v>19.899999999999999</v>
      </c>
      <c r="N157" s="148">
        <f>'DumpsterFire gewichtet'!$G$48</f>
        <v>63</v>
      </c>
      <c r="P157" s="146">
        <f t="shared" si="43"/>
        <v>0.40476190476190477</v>
      </c>
      <c r="R157" s="149">
        <f t="shared" si="44"/>
        <v>0.31587301587301586</v>
      </c>
    </row>
    <row r="158" spans="1:21">
      <c r="A158" s="40" t="s">
        <v>66</v>
      </c>
      <c r="C158">
        <v>19</v>
      </c>
      <c r="E158" s="159">
        <f>'DumpsterFire gewichtet'!$C$71</f>
        <v>24</v>
      </c>
      <c r="F158" s="159">
        <f>'DumpsterFire gewichtet'!$C$72</f>
        <v>57</v>
      </c>
      <c r="I158" s="148">
        <f>'DumpsterFire gewichtet'!$E$71</f>
        <v>20.400000000000002</v>
      </c>
      <c r="K158" s="155">
        <f t="shared" si="36"/>
        <v>1.0736842105263158</v>
      </c>
      <c r="M158" s="148">
        <f>'DumpsterFire gewichtet'!$G$71</f>
        <v>27.450000000000003</v>
      </c>
      <c r="N158" s="148">
        <f>'DumpsterFire gewichtet'!$G$72</f>
        <v>85.5</v>
      </c>
      <c r="P158" s="146">
        <f t="shared" si="43"/>
        <v>0.42105263157894735</v>
      </c>
      <c r="R158" s="149">
        <f t="shared" si="44"/>
        <v>0.32105263157894742</v>
      </c>
    </row>
    <row r="159" spans="1:21" ht="15.75">
      <c r="A159" s="125" t="s">
        <v>105</v>
      </c>
      <c r="C159">
        <v>32</v>
      </c>
      <c r="E159" s="159">
        <f>'DumpsterFire gewichtet'!$C$114</f>
        <v>36</v>
      </c>
      <c r="F159" s="159">
        <f>'DumpsterFire gewichtet'!$C$115</f>
        <v>96</v>
      </c>
      <c r="I159" s="148">
        <f>'DumpsterFire gewichtet'!$E$114</f>
        <v>41.300000000000011</v>
      </c>
      <c r="K159" s="155">
        <f t="shared" si="36"/>
        <v>1.2906250000000004</v>
      </c>
      <c r="M159" s="148">
        <f>'DumpsterFire gewichtet'!$G$114</f>
        <v>46.75</v>
      </c>
      <c r="N159" s="148">
        <f>'DumpsterFire gewichtet'!$G$115</f>
        <v>144</v>
      </c>
      <c r="P159" s="146">
        <f t="shared" si="43"/>
        <v>0.375</v>
      </c>
      <c r="R159" s="149">
        <f t="shared" si="44"/>
        <v>0.32465277777777779</v>
      </c>
    </row>
    <row r="160" spans="1:21" ht="15.75">
      <c r="A160" s="125"/>
      <c r="K160" s="155"/>
    </row>
    <row r="161" spans="1:21" ht="18.75">
      <c r="A161" s="123" t="s">
        <v>394</v>
      </c>
      <c r="K161" s="155"/>
    </row>
    <row r="162" spans="1:21">
      <c r="A162" s="40" t="s">
        <v>7</v>
      </c>
      <c r="C162">
        <v>6</v>
      </c>
      <c r="E162" s="159">
        <f>'DumpsterFire gewichtet'!$C$15</f>
        <v>15</v>
      </c>
      <c r="F162" s="158">
        <f>'DumpsterFire gewichtet'!$C$16</f>
        <v>18</v>
      </c>
      <c r="I162" s="148">
        <f>'DumpsterFire gewichtet'!$P$15</f>
        <v>7.375</v>
      </c>
      <c r="K162" s="155">
        <f t="shared" si="36"/>
        <v>1.2291666666666667</v>
      </c>
      <c r="M162" s="148">
        <f>'DumpsterFire gewichtet'!$R$15</f>
        <v>18.375</v>
      </c>
      <c r="N162" s="148">
        <f>'DumpsterFire gewichtet'!$R$16</f>
        <v>27</v>
      </c>
      <c r="P162" s="146">
        <f>E162/F162</f>
        <v>0.83333333333333337</v>
      </c>
      <c r="R162" s="149">
        <f>M162/N162</f>
        <v>0.68055555555555558</v>
      </c>
      <c r="T162" s="126">
        <f>E166/F166</f>
        <v>0.375</v>
      </c>
      <c r="U162" s="171">
        <f>SUM(M162:M166)/SUM(N162:N166)</f>
        <v>0.34469696969696972</v>
      </c>
    </row>
    <row r="163" spans="1:21">
      <c r="A163" s="40" t="s">
        <v>20</v>
      </c>
      <c r="C163">
        <v>5</v>
      </c>
      <c r="E163" s="159">
        <f>'DumpsterFire gewichtet'!$C$27</f>
        <v>11</v>
      </c>
      <c r="F163" s="159">
        <f>'DumpsterFire gewichtet'!$C$28</f>
        <v>18</v>
      </c>
      <c r="I163" s="148">
        <f>'DumpsterFire gewichtet'!$P$27</f>
        <v>6.5625</v>
      </c>
      <c r="K163" s="155">
        <f t="shared" si="36"/>
        <v>1.3125</v>
      </c>
      <c r="M163" s="148">
        <f>'DumpsterFire gewichtet'!$R$27</f>
        <v>11.8125</v>
      </c>
      <c r="N163" s="148">
        <f>'DumpsterFire gewichtet'!$R$28</f>
        <v>27</v>
      </c>
      <c r="P163" s="146">
        <f t="shared" ref="P163:P166" si="45">E163/F163</f>
        <v>0.61111111111111116</v>
      </c>
      <c r="R163" s="149">
        <f t="shared" ref="R163:R166" si="46">M163/N163</f>
        <v>0.4375</v>
      </c>
    </row>
    <row r="164" spans="1:21">
      <c r="A164" s="40" t="s">
        <v>35</v>
      </c>
      <c r="C164">
        <v>14</v>
      </c>
      <c r="E164" s="159">
        <f>'DumpsterFire gewichtet'!$C$47</f>
        <v>17</v>
      </c>
      <c r="F164" s="159">
        <f>'DumpsterFire gewichtet'!$C$48</f>
        <v>42</v>
      </c>
      <c r="I164" s="148">
        <f>'DumpsterFire gewichtet'!$P$47</f>
        <v>16.3125</v>
      </c>
      <c r="K164" s="155">
        <f t="shared" si="36"/>
        <v>1.1651785714285714</v>
      </c>
      <c r="M164" s="148">
        <f>'DumpsterFire gewichtet'!$R$47</f>
        <v>19.9375</v>
      </c>
      <c r="N164" s="148">
        <f>'DumpsterFire gewichtet'!$R$48</f>
        <v>63</v>
      </c>
      <c r="P164" s="146">
        <f t="shared" si="45"/>
        <v>0.40476190476190477</v>
      </c>
      <c r="R164" s="149">
        <f t="shared" si="46"/>
        <v>0.31646825396825395</v>
      </c>
    </row>
    <row r="165" spans="1:21">
      <c r="A165" s="40" t="s">
        <v>66</v>
      </c>
      <c r="C165">
        <v>19</v>
      </c>
      <c r="E165" s="159">
        <f>'DumpsterFire gewichtet'!$C$71</f>
        <v>24</v>
      </c>
      <c r="F165" s="159">
        <f>'DumpsterFire gewichtet'!$C$72</f>
        <v>57</v>
      </c>
      <c r="I165" s="148">
        <f>'DumpsterFire gewichtet'!$P$71</f>
        <v>19.25</v>
      </c>
      <c r="K165" s="155">
        <f t="shared" si="36"/>
        <v>1.013157894736842</v>
      </c>
      <c r="M165" s="148">
        <f>'DumpsterFire gewichtet'!$R$71</f>
        <v>26.375</v>
      </c>
      <c r="N165" s="148">
        <f>'DumpsterFire gewichtet'!$R$72</f>
        <v>85.5</v>
      </c>
      <c r="P165" s="146">
        <f t="shared" si="45"/>
        <v>0.42105263157894735</v>
      </c>
      <c r="R165" s="149">
        <f t="shared" si="46"/>
        <v>0.30847953216374269</v>
      </c>
    </row>
    <row r="166" spans="1:21" ht="15.75">
      <c r="A166" s="125" t="s">
        <v>105</v>
      </c>
      <c r="C166">
        <v>32</v>
      </c>
      <c r="E166" s="159">
        <f>'DumpsterFire gewichtet'!$C$114</f>
        <v>36</v>
      </c>
      <c r="F166" s="159">
        <f>'DumpsterFire gewichtet'!$C$115</f>
        <v>96</v>
      </c>
      <c r="I166" s="148">
        <f>'DumpsterFire gewichtet'!$P$114</f>
        <v>36.5625</v>
      </c>
      <c r="K166" s="155">
        <f t="shared" si="36"/>
        <v>1.142578125</v>
      </c>
      <c r="M166" s="148">
        <f>'DumpsterFire gewichtet'!$R$114</f>
        <v>42.9375</v>
      </c>
      <c r="N166" s="148">
        <f>'DumpsterFire gewichtet'!$R$115</f>
        <v>144</v>
      </c>
      <c r="P166" s="146">
        <f t="shared" si="45"/>
        <v>0.375</v>
      </c>
      <c r="R166" s="149">
        <f t="shared" si="46"/>
        <v>0.29817708333333331</v>
      </c>
    </row>
    <row r="167" spans="1:21" ht="18.75">
      <c r="A167" s="123"/>
      <c r="E167" s="159"/>
      <c r="F167" s="159"/>
      <c r="K167" s="155"/>
    </row>
    <row r="168" spans="1:21" ht="18.75">
      <c r="A168" s="123" t="s">
        <v>395</v>
      </c>
      <c r="K168" s="155"/>
    </row>
    <row r="169" spans="1:21">
      <c r="A169" s="40" t="s">
        <v>7</v>
      </c>
      <c r="C169">
        <v>6</v>
      </c>
      <c r="E169" s="159">
        <f>'DumpsterFire gewichtet'!$C$15</f>
        <v>15</v>
      </c>
      <c r="F169" s="158">
        <f>'DumpsterFire gewichtet'!$C$16</f>
        <v>18</v>
      </c>
      <c r="I169" s="148">
        <f>'DumpsterFire gewichtet'!$Y$15</f>
        <v>5.833333333333333</v>
      </c>
      <c r="K169" s="155">
        <f t="shared" si="36"/>
        <v>0.97222222222222221</v>
      </c>
      <c r="M169" s="148">
        <f>'DumpsterFire gewichtet'!$AA$15</f>
        <v>13.75</v>
      </c>
      <c r="N169" s="148">
        <f>'DumpsterFire gewichtet'!$AA$16</f>
        <v>27</v>
      </c>
      <c r="P169" s="146">
        <f>E169/F169</f>
        <v>0.83333333333333337</v>
      </c>
      <c r="R169" s="149">
        <f>M169/N169</f>
        <v>0.5092592592592593</v>
      </c>
      <c r="T169" s="126">
        <f>E173/F173</f>
        <v>0.375</v>
      </c>
      <c r="U169" s="171">
        <f>SUM(M169:M173)/SUM(N169:N173)</f>
        <v>0.33477633477633478</v>
      </c>
    </row>
    <row r="170" spans="1:21">
      <c r="A170" s="40" t="s">
        <v>20</v>
      </c>
      <c r="C170">
        <v>5</v>
      </c>
      <c r="E170" s="159">
        <f>'DumpsterFire gewichtet'!$C$27</f>
        <v>11</v>
      </c>
      <c r="F170" s="159">
        <f>'DumpsterFire gewichtet'!$C$28</f>
        <v>18</v>
      </c>
      <c r="I170" s="148">
        <f>'DumpsterFire gewichtet'!$Y$27</f>
        <v>6.6666666666666661</v>
      </c>
      <c r="K170" s="155">
        <f t="shared" si="36"/>
        <v>1.3333333333333333</v>
      </c>
      <c r="M170" s="148">
        <f>'DumpsterFire gewichtet'!$AA$27</f>
        <v>12</v>
      </c>
      <c r="N170" s="148">
        <f>'DumpsterFire gewichtet'!$AA$28</f>
        <v>27</v>
      </c>
      <c r="P170" s="146">
        <f t="shared" ref="P170:P173" si="47">E170/F170</f>
        <v>0.61111111111111116</v>
      </c>
      <c r="R170" s="149">
        <f t="shared" ref="R170:R173" si="48">M170/N170</f>
        <v>0.44444444444444442</v>
      </c>
    </row>
    <row r="171" spans="1:21">
      <c r="A171" s="40" t="s">
        <v>35</v>
      </c>
      <c r="C171">
        <v>14</v>
      </c>
      <c r="E171" s="159">
        <f>'DumpsterFire gewichtet'!$C$47</f>
        <v>17</v>
      </c>
      <c r="F171" s="159">
        <f>'DumpsterFire gewichtet'!$C$48</f>
        <v>42</v>
      </c>
      <c r="I171" s="148">
        <f>'DumpsterFire gewichtet'!$Y$47</f>
        <v>16.083333333333336</v>
      </c>
      <c r="K171" s="155">
        <f t="shared" si="36"/>
        <v>1.1488095238095239</v>
      </c>
      <c r="M171" s="148">
        <f>'DumpsterFire gewichtet'!$AA$47</f>
        <v>19.333333333333336</v>
      </c>
      <c r="N171" s="148">
        <f>'DumpsterFire gewichtet'!$AA$48</f>
        <v>63</v>
      </c>
      <c r="P171" s="146">
        <f t="shared" si="47"/>
        <v>0.40476190476190477</v>
      </c>
      <c r="R171" s="149">
        <f t="shared" si="48"/>
        <v>0.30687830687830692</v>
      </c>
    </row>
    <row r="172" spans="1:21">
      <c r="A172" s="40" t="s">
        <v>66</v>
      </c>
      <c r="C172">
        <v>19</v>
      </c>
      <c r="E172" s="159">
        <f>'DumpsterFire gewichtet'!$C$71</f>
        <v>24</v>
      </c>
      <c r="F172" s="159">
        <f>'DumpsterFire gewichtet'!$C$72</f>
        <v>57</v>
      </c>
      <c r="I172" s="148">
        <f>'DumpsterFire gewichtet'!$Y$71</f>
        <v>19.166666666666668</v>
      </c>
      <c r="K172" s="155">
        <f t="shared" si="36"/>
        <v>1.0087719298245614</v>
      </c>
      <c r="M172" s="148">
        <f>'DumpsterFire gewichtet'!$AA$71</f>
        <v>25.916666666666671</v>
      </c>
      <c r="N172" s="148">
        <f>'DumpsterFire gewichtet'!$AA$72</f>
        <v>85.5</v>
      </c>
      <c r="P172" s="146">
        <f t="shared" si="47"/>
        <v>0.42105263157894735</v>
      </c>
      <c r="R172" s="149">
        <f t="shared" si="48"/>
        <v>0.30311890838206634</v>
      </c>
    </row>
    <row r="173" spans="1:21" ht="15.75">
      <c r="A173" s="125" t="s">
        <v>105</v>
      </c>
      <c r="C173">
        <v>32</v>
      </c>
      <c r="E173" s="159">
        <f>'DumpsterFire gewichtet'!$C$114</f>
        <v>36</v>
      </c>
      <c r="F173" s="159">
        <f>'DumpsterFire gewichtet'!$C$115</f>
        <v>96</v>
      </c>
      <c r="G173" s="2"/>
      <c r="H173" s="2"/>
      <c r="I173" s="148">
        <f>'DumpsterFire gewichtet'!$Y$114</f>
        <v>40.416666666666671</v>
      </c>
      <c r="K173" s="155">
        <f t="shared" si="36"/>
        <v>1.2630208333333335</v>
      </c>
      <c r="M173" s="148">
        <f>'DumpsterFire gewichtet'!$AA$114</f>
        <v>45</v>
      </c>
      <c r="N173" s="148">
        <f>'DumpsterFire gewichtet'!$AA$115</f>
        <v>144</v>
      </c>
      <c r="P173" s="146">
        <f t="shared" si="47"/>
        <v>0.375</v>
      </c>
      <c r="R173" s="149">
        <f t="shared" si="48"/>
        <v>0.3125</v>
      </c>
    </row>
    <row r="174" spans="1:21" ht="18.75">
      <c r="A174" s="123"/>
      <c r="K174" s="155"/>
    </row>
    <row r="175" spans="1:21" ht="18.75">
      <c r="A175" s="123" t="s">
        <v>396</v>
      </c>
      <c r="K175" s="155"/>
    </row>
    <row r="176" spans="1:21">
      <c r="A176" s="40" t="s">
        <v>7</v>
      </c>
      <c r="C176">
        <v>6</v>
      </c>
      <c r="E176" s="159">
        <f>'DumpsterFire gewichtet'!$C$15</f>
        <v>15</v>
      </c>
      <c r="F176" s="158">
        <f>'DumpsterFire gewichtet'!$C$16</f>
        <v>18</v>
      </c>
      <c r="I176" s="148">
        <f>'DumpsterFire gewichtet'!$AH$15</f>
        <v>7.875</v>
      </c>
      <c r="K176" s="155">
        <f t="shared" si="36"/>
        <v>1.3125</v>
      </c>
      <c r="M176" s="148">
        <f>'DumpsterFire gewichtet'!$AJ$15</f>
        <v>20.0625</v>
      </c>
      <c r="N176" s="148">
        <f>'DumpsterFire gewichtet'!$AJ$16</f>
        <v>27</v>
      </c>
      <c r="P176" s="146">
        <f>E176/F176</f>
        <v>0.83333333333333337</v>
      </c>
      <c r="R176" s="149">
        <f>M176/N176</f>
        <v>0.74305555555555558</v>
      </c>
      <c r="T176" s="126">
        <f>E180/F180</f>
        <v>0.375</v>
      </c>
      <c r="U176" s="171">
        <f>SUM(M176:M180)/SUM(N176:N180)</f>
        <v>0.35521885521885521</v>
      </c>
    </row>
    <row r="177" spans="1:21">
      <c r="A177" s="40" t="s">
        <v>20</v>
      </c>
      <c r="C177">
        <v>5</v>
      </c>
      <c r="E177" s="159">
        <f>'DumpsterFire gewichtet'!$C$27</f>
        <v>11</v>
      </c>
      <c r="F177" s="159">
        <f>'DumpsterFire gewichtet'!$C$28</f>
        <v>18</v>
      </c>
      <c r="I177" s="148">
        <f>'DumpsterFire gewichtet'!$AH$27</f>
        <v>5.9375</v>
      </c>
      <c r="K177" s="155">
        <f t="shared" si="36"/>
        <v>1.1875</v>
      </c>
      <c r="M177" s="148">
        <f>'DumpsterFire gewichtet'!$AJ$27</f>
        <v>10.6875</v>
      </c>
      <c r="N177" s="148">
        <f>'DumpsterFire gewichtet'!$AJ$28</f>
        <v>27</v>
      </c>
      <c r="P177" s="146">
        <f t="shared" ref="P177:P180" si="49">E177/F177</f>
        <v>0.61111111111111116</v>
      </c>
      <c r="R177" s="149">
        <f t="shared" ref="R177:R180" si="50">M177/N177</f>
        <v>0.39583333333333331</v>
      </c>
    </row>
    <row r="178" spans="1:21">
      <c r="A178" s="40" t="s">
        <v>35</v>
      </c>
      <c r="C178">
        <v>14</v>
      </c>
      <c r="E178" s="159">
        <f>'DumpsterFire gewichtet'!$C$47</f>
        <v>17</v>
      </c>
      <c r="F178" s="159">
        <f>'DumpsterFire gewichtet'!$C$48</f>
        <v>42</v>
      </c>
      <c r="I178" s="148">
        <f>'DumpsterFire gewichtet'!$AH$47</f>
        <v>15.875</v>
      </c>
      <c r="K178" s="155">
        <f t="shared" si="36"/>
        <v>1.1339285714285714</v>
      </c>
      <c r="M178" s="148">
        <f>'DumpsterFire gewichtet'!$AJ$47</f>
        <v>19</v>
      </c>
      <c r="N178" s="148">
        <f>'DumpsterFire gewichtet'!$AJ$48</f>
        <v>63</v>
      </c>
      <c r="P178" s="146">
        <f t="shared" si="49"/>
        <v>0.40476190476190477</v>
      </c>
      <c r="R178" s="149">
        <f t="shared" si="50"/>
        <v>0.30158730158730157</v>
      </c>
    </row>
    <row r="179" spans="1:21">
      <c r="A179" s="40" t="s">
        <v>66</v>
      </c>
      <c r="C179">
        <v>19</v>
      </c>
      <c r="E179" s="159">
        <f>'DumpsterFire gewichtet'!$C$71</f>
        <v>24</v>
      </c>
      <c r="F179" s="159">
        <f>'DumpsterFire gewichtet'!$C$72</f>
        <v>57</v>
      </c>
      <c r="I179" s="148">
        <f>'DumpsterFire gewichtet'!$AH$71</f>
        <v>21.208333333333332</v>
      </c>
      <c r="K179" s="155">
        <f t="shared" si="36"/>
        <v>1.1162280701754386</v>
      </c>
      <c r="M179" s="148">
        <f>'DumpsterFire gewichtet'!$AJ$71</f>
        <v>29.625</v>
      </c>
      <c r="N179" s="148">
        <f>'DumpsterFire gewichtet'!$AJ$72</f>
        <v>85.5</v>
      </c>
      <c r="P179" s="146">
        <f t="shared" si="49"/>
        <v>0.42105263157894735</v>
      </c>
      <c r="R179" s="149">
        <f t="shared" si="50"/>
        <v>0.34649122807017546</v>
      </c>
    </row>
    <row r="180" spans="1:21" ht="15.75">
      <c r="A180" s="125" t="s">
        <v>105</v>
      </c>
      <c r="C180">
        <v>32</v>
      </c>
      <c r="E180" s="159">
        <f>'DumpsterFire gewichtet'!$C$114</f>
        <v>36</v>
      </c>
      <c r="F180" s="159">
        <f>'DumpsterFire gewichtet'!$C$115</f>
        <v>96</v>
      </c>
      <c r="I180" s="148">
        <f>'DumpsterFire gewichtet'!$AH$114</f>
        <v>39.749999999999986</v>
      </c>
      <c r="K180" s="155">
        <f t="shared" si="36"/>
        <v>1.2421874999999996</v>
      </c>
      <c r="M180" s="148">
        <f>'DumpsterFire gewichtet'!$AJ$114</f>
        <v>43.708333333333329</v>
      </c>
      <c r="N180" s="148">
        <f>'DumpsterFire gewichtet'!$AJ$115</f>
        <v>144</v>
      </c>
      <c r="P180" s="146">
        <f t="shared" si="49"/>
        <v>0.375</v>
      </c>
      <c r="R180" s="149">
        <f t="shared" si="50"/>
        <v>0.30353009259259256</v>
      </c>
    </row>
    <row r="181" spans="1:21">
      <c r="K181" s="155"/>
    </row>
    <row r="182" spans="1:21" ht="18.75">
      <c r="A182" s="123" t="s">
        <v>814</v>
      </c>
      <c r="K182" s="155"/>
    </row>
    <row r="183" spans="1:21">
      <c r="A183" s="40" t="s">
        <v>7</v>
      </c>
      <c r="C183">
        <v>6</v>
      </c>
      <c r="E183" s="159">
        <f>'DumpsterFire gewichtet'!$C$15</f>
        <v>15</v>
      </c>
      <c r="F183" s="158">
        <f>'DumpsterFire gewichtet'!$C$16</f>
        <v>18</v>
      </c>
      <c r="I183" s="148">
        <f>'DumpsterFire gewichtet'!$AQ$15</f>
        <v>7</v>
      </c>
      <c r="K183" s="155">
        <f t="shared" si="36"/>
        <v>1.1666666666666667</v>
      </c>
      <c r="M183" s="148">
        <f>'DumpsterFire gewichtet'!$AS$15</f>
        <v>17.8125</v>
      </c>
      <c r="N183" s="148">
        <f>'DumpsterFire gewichtet'!$AS$16</f>
        <v>27</v>
      </c>
      <c r="P183" s="146">
        <f>E183/F183</f>
        <v>0.83333333333333337</v>
      </c>
      <c r="R183" s="149">
        <f>M183/N183</f>
        <v>0.65972222222222221</v>
      </c>
      <c r="T183" s="126">
        <f>E187/F187</f>
        <v>0.375</v>
      </c>
      <c r="U183" s="171">
        <f>SUM(M183:M187)/SUM(N183:N187)</f>
        <v>0.33874458874458874</v>
      </c>
    </row>
    <row r="184" spans="1:21">
      <c r="A184" s="40" t="s">
        <v>20</v>
      </c>
      <c r="C184">
        <v>5</v>
      </c>
      <c r="E184" s="159">
        <f>'DumpsterFire gewichtet'!$C$27</f>
        <v>11</v>
      </c>
      <c r="F184" s="159">
        <f>'DumpsterFire gewichtet'!$C$28</f>
        <v>18</v>
      </c>
      <c r="I184" s="148">
        <f>'DumpsterFire gewichtet'!$AQ$27</f>
        <v>5.9375</v>
      </c>
      <c r="K184" s="155">
        <f t="shared" si="36"/>
        <v>1.1875</v>
      </c>
      <c r="M184" s="148">
        <f>'DumpsterFire gewichtet'!$AS$27</f>
        <v>10.6875</v>
      </c>
      <c r="N184" s="148">
        <f>'DumpsterFire gewichtet'!$AS$28</f>
        <v>27</v>
      </c>
      <c r="P184" s="146">
        <f t="shared" ref="P184:P187" si="51">E184/F184</f>
        <v>0.61111111111111116</v>
      </c>
      <c r="R184" s="149">
        <f t="shared" ref="R184:R187" si="52">M184/N184</f>
        <v>0.39583333333333331</v>
      </c>
    </row>
    <row r="185" spans="1:21">
      <c r="A185" s="40" t="s">
        <v>35</v>
      </c>
      <c r="C185">
        <v>14</v>
      </c>
      <c r="E185" s="159">
        <f>'DumpsterFire gewichtet'!$C$47</f>
        <v>17</v>
      </c>
      <c r="F185" s="159">
        <f>'DumpsterFire gewichtet'!$C$48</f>
        <v>42</v>
      </c>
      <c r="I185" s="148">
        <f>'DumpsterFire gewichtet'!$AQ$47</f>
        <v>15.9375</v>
      </c>
      <c r="K185" s="155">
        <f t="shared" si="36"/>
        <v>1.1383928571428572</v>
      </c>
      <c r="M185" s="148">
        <f>'DumpsterFire gewichtet'!$AS$47</f>
        <v>18.6875</v>
      </c>
      <c r="N185" s="148">
        <f>'DumpsterFire gewichtet'!$AS$48</f>
        <v>63</v>
      </c>
      <c r="P185" s="146">
        <f t="shared" si="51"/>
        <v>0.40476190476190477</v>
      </c>
      <c r="R185" s="149">
        <f t="shared" si="52"/>
        <v>0.29662698412698413</v>
      </c>
    </row>
    <row r="186" spans="1:21">
      <c r="A186" s="40" t="s">
        <v>66</v>
      </c>
      <c r="C186">
        <v>19</v>
      </c>
      <c r="E186" s="159">
        <f>'DumpsterFire gewichtet'!$C$71</f>
        <v>24</v>
      </c>
      <c r="F186" s="159">
        <f>'DumpsterFire gewichtet'!$C$72</f>
        <v>57</v>
      </c>
      <c r="I186" s="148">
        <f>'DumpsterFire gewichtet'!$AQ$71</f>
        <v>18.5625</v>
      </c>
      <c r="K186" s="155">
        <f t="shared" si="36"/>
        <v>0.97697368421052633</v>
      </c>
      <c r="M186" s="148">
        <f>'DumpsterFire gewichtet'!$AS$71</f>
        <v>25.0625</v>
      </c>
      <c r="N186" s="148">
        <f>'DumpsterFire gewichtet'!$AS$72</f>
        <v>85.5</v>
      </c>
      <c r="P186" s="146">
        <f t="shared" si="51"/>
        <v>0.42105263157894735</v>
      </c>
      <c r="R186" s="149">
        <f t="shared" si="52"/>
        <v>0.29312865497076024</v>
      </c>
    </row>
    <row r="187" spans="1:21" ht="15.75">
      <c r="A187" s="125" t="s">
        <v>105</v>
      </c>
      <c r="C187">
        <v>32</v>
      </c>
      <c r="E187" s="159">
        <f>'DumpsterFire gewichtet'!$C$114</f>
        <v>36</v>
      </c>
      <c r="F187" s="159">
        <f>'DumpsterFire gewichtet'!$C$115</f>
        <v>96</v>
      </c>
      <c r="I187" s="148">
        <f>'DumpsterFire gewichtet'!$AQ$114</f>
        <v>41.5625</v>
      </c>
      <c r="K187" s="155">
        <f t="shared" si="36"/>
        <v>1.298828125</v>
      </c>
      <c r="M187" s="148">
        <f>'DumpsterFire gewichtet'!$AS$114</f>
        <v>45.125</v>
      </c>
      <c r="N187" s="148">
        <f>'DumpsterFire gewichtet'!$AS$115</f>
        <v>144</v>
      </c>
      <c r="P187" s="146">
        <f t="shared" si="51"/>
        <v>0.375</v>
      </c>
      <c r="R187" s="149">
        <f t="shared" si="52"/>
        <v>0.31336805555555558</v>
      </c>
    </row>
    <row r="188" spans="1:21">
      <c r="K188" s="155"/>
    </row>
    <row r="189" spans="1:21">
      <c r="K189" s="155"/>
    </row>
    <row r="190" spans="1:21">
      <c r="K190" s="155"/>
    </row>
    <row r="191" spans="1:21" ht="36">
      <c r="A191" s="104" t="s">
        <v>706</v>
      </c>
      <c r="E191" s="156" t="s">
        <v>804</v>
      </c>
      <c r="F191" s="157" t="s">
        <v>476</v>
      </c>
      <c r="G191" s="2"/>
      <c r="H191" s="2"/>
      <c r="I191" s="147" t="s">
        <v>817</v>
      </c>
      <c r="J191" s="147"/>
      <c r="K191" s="155"/>
      <c r="L191" s="2"/>
      <c r="M191" s="147" t="s">
        <v>808</v>
      </c>
      <c r="N191" s="147" t="s">
        <v>809</v>
      </c>
      <c r="P191" s="144" t="s">
        <v>810</v>
      </c>
      <c r="R191" s="147" t="s">
        <v>811</v>
      </c>
      <c r="T191" s="127" t="s">
        <v>812</v>
      </c>
      <c r="U191" s="169" t="s">
        <v>813</v>
      </c>
    </row>
    <row r="192" spans="1:21" ht="18.75">
      <c r="A192" s="123" t="s">
        <v>393</v>
      </c>
      <c r="K192" s="155"/>
    </row>
    <row r="193" spans="1:21">
      <c r="A193" s="40" t="s">
        <v>7</v>
      </c>
      <c r="C193">
        <v>6</v>
      </c>
      <c r="E193" s="159">
        <f>'Infection Monkey gewichtet'!$C$15</f>
        <v>14</v>
      </c>
      <c r="F193" s="158">
        <f>'Infection Monkey gewichtet'!$C$16</f>
        <v>18</v>
      </c>
      <c r="I193" s="148">
        <f>'Infection Monkey gewichtet'!$E$15</f>
        <v>6.8</v>
      </c>
      <c r="K193" s="155">
        <f t="shared" si="36"/>
        <v>1.1333333333333333</v>
      </c>
      <c r="M193" s="148">
        <f>'Infection Monkey gewichtet'!$G$15</f>
        <v>15.400000000000002</v>
      </c>
      <c r="N193" s="148">
        <f>'Infection Monkey gewichtet'!$G$16</f>
        <v>27</v>
      </c>
      <c r="P193" s="146">
        <f>E193/F193</f>
        <v>0.77777777777777779</v>
      </c>
      <c r="R193" s="149">
        <f>M193/N193</f>
        <v>0.57037037037037042</v>
      </c>
      <c r="T193" s="126">
        <f>E197/F197</f>
        <v>0.42156862745098039</v>
      </c>
      <c r="U193" s="171">
        <f>SUM(M193:M197)/SUM(N193:N197)</f>
        <v>0.4035161744022504</v>
      </c>
    </row>
    <row r="194" spans="1:21">
      <c r="A194" s="40" t="s">
        <v>20</v>
      </c>
      <c r="C194">
        <v>5</v>
      </c>
      <c r="E194" s="159">
        <f>'Infection Monkey gewichtet'!$C$27</f>
        <v>12</v>
      </c>
      <c r="F194" s="159">
        <f>'Infection Monkey gewichtet'!$C$28</f>
        <v>18</v>
      </c>
      <c r="I194" s="148">
        <f>'Infection Monkey gewichtet'!$E$27</f>
        <v>6</v>
      </c>
      <c r="K194" s="155">
        <f t="shared" si="36"/>
        <v>1.2</v>
      </c>
      <c r="M194" s="148">
        <f>'Infection Monkey gewichtet'!$G$27</f>
        <v>12</v>
      </c>
      <c r="N194" s="148">
        <f>'Infection Monkey gewichtet'!$G$28</f>
        <v>27</v>
      </c>
      <c r="P194" s="146">
        <f t="shared" ref="P194:P197" si="53">E194/F194</f>
        <v>0.66666666666666663</v>
      </c>
      <c r="R194" s="149">
        <f t="shared" ref="R194:R197" si="54">M194/N194</f>
        <v>0.44444444444444442</v>
      </c>
    </row>
    <row r="195" spans="1:21">
      <c r="A195" s="40" t="s">
        <v>35</v>
      </c>
      <c r="C195">
        <v>14</v>
      </c>
      <c r="E195" s="159">
        <f>'Infection Monkey gewichtet'!$C$47</f>
        <v>26</v>
      </c>
      <c r="F195" s="159">
        <f>'Infection Monkey gewichtet'!$C$48</f>
        <v>42</v>
      </c>
      <c r="I195" s="148">
        <f>'Infection Monkey gewichtet'!$E$47</f>
        <v>17.05</v>
      </c>
      <c r="K195" s="155">
        <f t="shared" si="36"/>
        <v>1.217857142857143</v>
      </c>
      <c r="M195" s="148">
        <f>'Infection Monkey gewichtet'!$G$47</f>
        <v>29.650000000000002</v>
      </c>
      <c r="N195" s="148">
        <f>'Infection Monkey gewichtet'!$G$48</f>
        <v>63</v>
      </c>
      <c r="P195" s="146">
        <f t="shared" si="53"/>
        <v>0.61904761904761907</v>
      </c>
      <c r="R195" s="149">
        <f t="shared" si="54"/>
        <v>0.47063492063492068</v>
      </c>
    </row>
    <row r="196" spans="1:21">
      <c r="A196" s="40" t="s">
        <v>66</v>
      </c>
      <c r="C196">
        <v>19</v>
      </c>
      <c r="E196" s="159">
        <f>'Infection Monkey gewichtet'!$C$71</f>
        <v>31</v>
      </c>
      <c r="F196" s="159">
        <f>'Infection Monkey gewichtet'!$C$72</f>
        <v>57</v>
      </c>
      <c r="I196" s="148">
        <f>'Infection Monkey gewichtet'!$E$71</f>
        <v>20.400000000000002</v>
      </c>
      <c r="K196" s="155">
        <f t="shared" ref="K196:K259" si="55">I196/C196</f>
        <v>1.0736842105263158</v>
      </c>
      <c r="M196" s="148">
        <f>'Infection Monkey gewichtet'!$G$71</f>
        <v>31.250000000000004</v>
      </c>
      <c r="N196" s="148">
        <f>'Infection Monkey gewichtet'!$G$72</f>
        <v>85.5</v>
      </c>
      <c r="P196" s="146">
        <f t="shared" si="53"/>
        <v>0.54385964912280704</v>
      </c>
      <c r="R196" s="149">
        <f t="shared" si="54"/>
        <v>0.36549707602339188</v>
      </c>
    </row>
    <row r="197" spans="1:21" ht="15.75">
      <c r="A197" s="125" t="s">
        <v>105</v>
      </c>
      <c r="C197">
        <v>34</v>
      </c>
      <c r="E197" s="159">
        <f>'Infection Monkey gewichtet'!$C$114</f>
        <v>43</v>
      </c>
      <c r="F197" s="159">
        <f>'Infection Monkey gewichtet'!$C$115</f>
        <v>102</v>
      </c>
      <c r="I197" s="148">
        <f>'Infection Monkey gewichtet'!$E$114</f>
        <v>43.900000000000013</v>
      </c>
      <c r="K197" s="155">
        <f t="shared" si="55"/>
        <v>1.2911764705882356</v>
      </c>
      <c r="M197" s="148">
        <f>'Infection Monkey gewichtet'!$G$114</f>
        <v>55.150000000000006</v>
      </c>
      <c r="N197" s="148">
        <f>'Infection Monkey gewichtet'!$G$115</f>
        <v>153</v>
      </c>
      <c r="P197" s="146">
        <f t="shared" si="53"/>
        <v>0.42156862745098039</v>
      </c>
      <c r="R197" s="149">
        <f t="shared" si="54"/>
        <v>0.36045751633986933</v>
      </c>
    </row>
    <row r="198" spans="1:21" ht="15.75">
      <c r="A198" s="125"/>
      <c r="K198" s="155"/>
    </row>
    <row r="199" spans="1:21" ht="18.75">
      <c r="A199" s="123" t="s">
        <v>394</v>
      </c>
      <c r="K199" s="155"/>
    </row>
    <row r="200" spans="1:21">
      <c r="A200" s="40" t="s">
        <v>7</v>
      </c>
      <c r="C200">
        <v>6</v>
      </c>
      <c r="E200" s="159">
        <f>'Infection Monkey gewichtet'!$C$15</f>
        <v>14</v>
      </c>
      <c r="F200" s="158">
        <f>'Infection Monkey gewichtet'!$C$16</f>
        <v>18</v>
      </c>
      <c r="I200" s="148">
        <f>'Infection Monkey gewichtet'!$P$15</f>
        <v>7.375</v>
      </c>
      <c r="K200" s="155">
        <f t="shared" si="55"/>
        <v>1.2291666666666667</v>
      </c>
      <c r="M200" s="148">
        <f>'Infection Monkey gewichtet'!$R$15</f>
        <v>17.125</v>
      </c>
      <c r="N200" s="148">
        <f>'Infection Monkey gewichtet'!$R$16</f>
        <v>27</v>
      </c>
      <c r="P200" s="146">
        <f>E200/F200</f>
        <v>0.77777777777777779</v>
      </c>
      <c r="R200" s="149">
        <f>M200/N200</f>
        <v>0.6342592592592593</v>
      </c>
      <c r="T200" s="126">
        <f>E204/F204</f>
        <v>0.42156862745098039</v>
      </c>
      <c r="U200" s="171">
        <f>SUM(M200:M204)/SUM(N200:N204)</f>
        <v>0.38871308016877637</v>
      </c>
    </row>
    <row r="201" spans="1:21">
      <c r="A201" s="40" t="s">
        <v>20</v>
      </c>
      <c r="C201">
        <v>5</v>
      </c>
      <c r="E201" s="159">
        <f>'Infection Monkey gewichtet'!$C$27</f>
        <v>12</v>
      </c>
      <c r="F201" s="159">
        <f>'Infection Monkey gewichtet'!$C$28</f>
        <v>18</v>
      </c>
      <c r="I201" s="148">
        <f>'Infection Monkey gewichtet'!$P$27</f>
        <v>6.5625</v>
      </c>
      <c r="K201" s="155">
        <f t="shared" si="55"/>
        <v>1.3125</v>
      </c>
      <c r="M201" s="148">
        <f>'Infection Monkey gewichtet'!$R$27</f>
        <v>13.125</v>
      </c>
      <c r="N201" s="148">
        <f>'Infection Monkey gewichtet'!$R$28</f>
        <v>27</v>
      </c>
      <c r="P201" s="146">
        <f t="shared" ref="P201:P204" si="56">E201/F201</f>
        <v>0.66666666666666663</v>
      </c>
      <c r="R201" s="149">
        <f t="shared" ref="R201:R204" si="57">M201/N201</f>
        <v>0.4861111111111111</v>
      </c>
    </row>
    <row r="202" spans="1:21">
      <c r="A202" s="40" t="s">
        <v>35</v>
      </c>
      <c r="C202">
        <v>14</v>
      </c>
      <c r="E202" s="159">
        <f>'Infection Monkey gewichtet'!$C$47</f>
        <v>26</v>
      </c>
      <c r="F202" s="159">
        <f>'Infection Monkey gewichtet'!$C$48</f>
        <v>42</v>
      </c>
      <c r="I202" s="148">
        <f>'Infection Monkey gewichtet'!$P$47</f>
        <v>16.3125</v>
      </c>
      <c r="K202" s="155">
        <f t="shared" si="55"/>
        <v>1.1651785714285714</v>
      </c>
      <c r="M202" s="148">
        <f>'Infection Monkey gewichtet'!$R$47</f>
        <v>28.5625</v>
      </c>
      <c r="N202" s="148">
        <f>'Infection Monkey gewichtet'!$R$48</f>
        <v>63</v>
      </c>
      <c r="P202" s="146">
        <f t="shared" si="56"/>
        <v>0.61904761904761907</v>
      </c>
      <c r="R202" s="149">
        <f t="shared" si="57"/>
        <v>0.45337301587301587</v>
      </c>
    </row>
    <row r="203" spans="1:21">
      <c r="A203" s="40" t="s">
        <v>66</v>
      </c>
      <c r="C203">
        <v>19</v>
      </c>
      <c r="E203" s="159">
        <f>'Infection Monkey gewichtet'!$C$71</f>
        <v>31</v>
      </c>
      <c r="F203" s="159">
        <f>'Infection Monkey gewichtet'!$C$72</f>
        <v>57</v>
      </c>
      <c r="I203" s="148">
        <f>'Infection Monkey gewichtet'!$P$71</f>
        <v>19.25</v>
      </c>
      <c r="K203" s="155">
        <f t="shared" si="55"/>
        <v>1.013157894736842</v>
      </c>
      <c r="M203" s="148">
        <f>'Infection Monkey gewichtet'!$R$71</f>
        <v>30.125</v>
      </c>
      <c r="N203" s="148">
        <f>'Infection Monkey gewichtet'!$R$72</f>
        <v>85.5</v>
      </c>
      <c r="P203" s="146">
        <f t="shared" si="56"/>
        <v>0.54385964912280704</v>
      </c>
      <c r="R203" s="149">
        <f t="shared" si="57"/>
        <v>0.35233918128654973</v>
      </c>
    </row>
    <row r="204" spans="1:21" ht="15.75">
      <c r="A204" s="125" t="s">
        <v>105</v>
      </c>
      <c r="C204">
        <v>34</v>
      </c>
      <c r="E204" s="159">
        <f>'Infection Monkey gewichtet'!$C$114</f>
        <v>43</v>
      </c>
      <c r="F204" s="159">
        <f>'Infection Monkey gewichtet'!$C$115</f>
        <v>102</v>
      </c>
      <c r="I204" s="148">
        <f>'Infection Monkey gewichtet'!$P$114</f>
        <v>38.125</v>
      </c>
      <c r="K204" s="155">
        <f t="shared" si="55"/>
        <v>1.1213235294117647</v>
      </c>
      <c r="M204" s="148">
        <f>'Infection Monkey gewichtet'!$R$114</f>
        <v>49.25</v>
      </c>
      <c r="N204" s="148">
        <f>'Infection Monkey gewichtet'!$R$115</f>
        <v>153</v>
      </c>
      <c r="P204" s="146">
        <f t="shared" si="56"/>
        <v>0.42156862745098039</v>
      </c>
      <c r="R204" s="149">
        <f t="shared" si="57"/>
        <v>0.32189542483660133</v>
      </c>
    </row>
    <row r="205" spans="1:21" ht="18.75">
      <c r="A205" s="123"/>
      <c r="E205" s="159"/>
      <c r="F205" s="159"/>
      <c r="K205" s="155"/>
    </row>
    <row r="206" spans="1:21" ht="18.75">
      <c r="A206" s="123" t="s">
        <v>395</v>
      </c>
      <c r="K206" s="155"/>
    </row>
    <row r="207" spans="1:21">
      <c r="A207" s="40" t="s">
        <v>7</v>
      </c>
      <c r="C207">
        <v>6</v>
      </c>
      <c r="E207" s="159">
        <f>'Infection Monkey gewichtet'!$C$15</f>
        <v>14</v>
      </c>
      <c r="F207" s="158">
        <f>'Infection Monkey gewichtet'!$C$16</f>
        <v>18</v>
      </c>
      <c r="I207" s="148">
        <f>'Infection Monkey gewichtet'!$Y$15</f>
        <v>5.833333333333333</v>
      </c>
      <c r="K207" s="155">
        <f t="shared" si="55"/>
        <v>0.97222222222222221</v>
      </c>
      <c r="M207" s="148">
        <f>'Infection Monkey gewichtet'!$AA$15</f>
        <v>12.5</v>
      </c>
      <c r="N207" s="148">
        <f>'Infection Monkey gewichtet'!$AA$16</f>
        <v>27</v>
      </c>
      <c r="P207" s="146">
        <f>E207/F207</f>
        <v>0.77777777777777779</v>
      </c>
      <c r="R207" s="149">
        <f>M207/N207</f>
        <v>0.46296296296296297</v>
      </c>
      <c r="T207" s="126">
        <f>E211/F211</f>
        <v>0.42156862745098039</v>
      </c>
      <c r="U207" s="171">
        <f>SUM(M207:M211)/SUM(N207:N211)</f>
        <v>0.38982653539615569</v>
      </c>
    </row>
    <row r="208" spans="1:21">
      <c r="A208" s="40" t="s">
        <v>20</v>
      </c>
      <c r="C208">
        <v>5</v>
      </c>
      <c r="E208" s="159">
        <f>'Infection Monkey gewichtet'!$C$27</f>
        <v>12</v>
      </c>
      <c r="F208" s="159">
        <f>'Infection Monkey gewichtet'!$C$28</f>
        <v>18</v>
      </c>
      <c r="I208" s="148">
        <f>'Infection Monkey gewichtet'!$Y$27</f>
        <v>6.6666666666666661</v>
      </c>
      <c r="K208" s="155">
        <f t="shared" si="55"/>
        <v>1.3333333333333333</v>
      </c>
      <c r="M208" s="148">
        <f>'Infection Monkey gewichtet'!$AA$27</f>
        <v>13.333333333333332</v>
      </c>
      <c r="N208" s="148">
        <f>'Infection Monkey gewichtet'!$AA$28</f>
        <v>27</v>
      </c>
      <c r="P208" s="146">
        <f t="shared" ref="P208:P211" si="58">E208/F208</f>
        <v>0.66666666666666663</v>
      </c>
      <c r="R208" s="149">
        <f t="shared" ref="R208:R211" si="59">M208/N208</f>
        <v>0.49382716049382713</v>
      </c>
    </row>
    <row r="209" spans="1:21">
      <c r="A209" s="40" t="s">
        <v>35</v>
      </c>
      <c r="C209">
        <v>14</v>
      </c>
      <c r="E209" s="159">
        <f>'Infection Monkey gewichtet'!$C$47</f>
        <v>26</v>
      </c>
      <c r="F209" s="159">
        <f>'Infection Monkey gewichtet'!$C$48</f>
        <v>42</v>
      </c>
      <c r="I209" s="148">
        <f>'Infection Monkey gewichtet'!$Y$47</f>
        <v>16.083333333333336</v>
      </c>
      <c r="K209" s="155">
        <f t="shared" si="55"/>
        <v>1.1488095238095239</v>
      </c>
      <c r="M209" s="148">
        <f>'Infection Monkey gewichtet'!$AA$47</f>
        <v>28.083333333333336</v>
      </c>
      <c r="N209" s="148">
        <f>'Infection Monkey gewichtet'!$AA$48</f>
        <v>63</v>
      </c>
      <c r="P209" s="146">
        <f t="shared" si="58"/>
        <v>0.61904761904761907</v>
      </c>
      <c r="R209" s="149">
        <f t="shared" si="59"/>
        <v>0.44576719576719581</v>
      </c>
    </row>
    <row r="210" spans="1:21">
      <c r="A210" s="40" t="s">
        <v>66</v>
      </c>
      <c r="C210">
        <v>19</v>
      </c>
      <c r="E210" s="159">
        <f>'Infection Monkey gewichtet'!$C$71</f>
        <v>31</v>
      </c>
      <c r="F210" s="159">
        <f>'Infection Monkey gewichtet'!$C$72</f>
        <v>57</v>
      </c>
      <c r="I210" s="148">
        <f>'Infection Monkey gewichtet'!$Y$71</f>
        <v>19.166666666666668</v>
      </c>
      <c r="K210" s="155">
        <f t="shared" si="55"/>
        <v>1.0087719298245614</v>
      </c>
      <c r="M210" s="148">
        <f>'Infection Monkey gewichtet'!$AA$71</f>
        <v>29.416666666666671</v>
      </c>
      <c r="N210" s="148">
        <f>'Infection Monkey gewichtet'!$AA$72</f>
        <v>85.5</v>
      </c>
      <c r="P210" s="146">
        <f t="shared" si="58"/>
        <v>0.54385964912280704</v>
      </c>
      <c r="R210" s="149">
        <f t="shared" si="59"/>
        <v>0.34405458089668622</v>
      </c>
    </row>
    <row r="211" spans="1:21" ht="15.75">
      <c r="A211" s="125" t="s">
        <v>105</v>
      </c>
      <c r="C211">
        <v>34</v>
      </c>
      <c r="E211" s="159">
        <f>'Infection Monkey gewichtet'!$C$114</f>
        <v>43</v>
      </c>
      <c r="F211" s="159">
        <f>'Infection Monkey gewichtet'!$C$115</f>
        <v>102</v>
      </c>
      <c r="G211" s="2"/>
      <c r="H211" s="2"/>
      <c r="I211" s="148">
        <f>'Infection Monkey gewichtet'!$Y$114</f>
        <v>42.5</v>
      </c>
      <c r="K211" s="155">
        <f t="shared" si="55"/>
        <v>1.25</v>
      </c>
      <c r="M211" s="148">
        <f>'Infection Monkey gewichtet'!$AA$114</f>
        <v>55.25</v>
      </c>
      <c r="N211" s="148">
        <f>'Infection Monkey gewichtet'!$AA$115</f>
        <v>153</v>
      </c>
      <c r="P211" s="146">
        <f t="shared" si="58"/>
        <v>0.42156862745098039</v>
      </c>
      <c r="R211" s="149">
        <f t="shared" si="59"/>
        <v>0.3611111111111111</v>
      </c>
    </row>
    <row r="212" spans="1:21" ht="18.75">
      <c r="A212" s="123"/>
      <c r="K212" s="155"/>
    </row>
    <row r="213" spans="1:21" ht="18.75">
      <c r="A213" s="123" t="s">
        <v>396</v>
      </c>
      <c r="K213" s="155"/>
    </row>
    <row r="214" spans="1:21">
      <c r="A214" s="40" t="s">
        <v>7</v>
      </c>
      <c r="C214">
        <v>6</v>
      </c>
      <c r="E214" s="159">
        <f>'Infection Monkey gewichtet'!$C$15</f>
        <v>14</v>
      </c>
      <c r="F214" s="158">
        <f>'Infection Monkey gewichtet'!$C$16</f>
        <v>18</v>
      </c>
      <c r="I214" s="148">
        <f>'Infection Monkey gewichtet'!$AH$15</f>
        <v>7.875</v>
      </c>
      <c r="K214" s="155">
        <f t="shared" si="55"/>
        <v>1.3125</v>
      </c>
      <c r="M214" s="148">
        <f>'Infection Monkey gewichtet'!$AJ$15</f>
        <v>18.875</v>
      </c>
      <c r="N214" s="148">
        <f>'Infection Monkey gewichtet'!$AJ$16</f>
        <v>27</v>
      </c>
      <c r="P214" s="146">
        <f>E214/F214</f>
        <v>0.77777777777777779</v>
      </c>
      <c r="R214" s="149">
        <f>M214/N214</f>
        <v>0.69907407407407407</v>
      </c>
      <c r="T214" s="126">
        <f>E218/F218</f>
        <v>0.42156862745098039</v>
      </c>
      <c r="U214" s="171">
        <f>SUM(M214:M218)/SUM(N214:N218)</f>
        <v>0.42633614627285515</v>
      </c>
    </row>
    <row r="215" spans="1:21">
      <c r="A215" s="40" t="s">
        <v>20</v>
      </c>
      <c r="C215">
        <v>5</v>
      </c>
      <c r="E215" s="159">
        <f>'Infection Monkey gewichtet'!$C$27</f>
        <v>12</v>
      </c>
      <c r="F215" s="159">
        <f>'Infection Monkey gewichtet'!$C$28</f>
        <v>18</v>
      </c>
      <c r="I215" s="148">
        <f>'Infection Monkey gewichtet'!$AH$27</f>
        <v>5.9375</v>
      </c>
      <c r="K215" s="155">
        <f t="shared" si="55"/>
        <v>1.1875</v>
      </c>
      <c r="M215" s="148">
        <f>'Infection Monkey gewichtet'!$AJ$27</f>
        <v>11.875</v>
      </c>
      <c r="N215" s="148">
        <f>'Infection Monkey gewichtet'!$AJ$28</f>
        <v>27</v>
      </c>
      <c r="P215" s="146">
        <f t="shared" ref="P215:P218" si="60">E215/F215</f>
        <v>0.66666666666666663</v>
      </c>
      <c r="R215" s="149">
        <f t="shared" ref="R215:R218" si="61">M215/N215</f>
        <v>0.43981481481481483</v>
      </c>
    </row>
    <row r="216" spans="1:21">
      <c r="A216" s="40" t="s">
        <v>35</v>
      </c>
      <c r="C216">
        <v>14</v>
      </c>
      <c r="E216" s="159">
        <f>'Infection Monkey gewichtet'!$C$47</f>
        <v>26</v>
      </c>
      <c r="F216" s="159">
        <f>'Infection Monkey gewichtet'!$C$48</f>
        <v>42</v>
      </c>
      <c r="I216" s="148">
        <f>'Infection Monkey gewichtet'!$AH$47</f>
        <v>15.875</v>
      </c>
      <c r="K216" s="155">
        <f t="shared" si="55"/>
        <v>1.1339285714285714</v>
      </c>
      <c r="M216" s="148">
        <f>'Infection Monkey gewichtet'!$AJ$47</f>
        <v>28.375</v>
      </c>
      <c r="N216" s="148">
        <f>'Infection Monkey gewichtet'!$AJ$48</f>
        <v>63</v>
      </c>
      <c r="P216" s="146">
        <f t="shared" si="60"/>
        <v>0.61904761904761907</v>
      </c>
      <c r="R216" s="149">
        <f t="shared" si="61"/>
        <v>0.45039682539682541</v>
      </c>
    </row>
    <row r="217" spans="1:21">
      <c r="A217" s="40" t="s">
        <v>66</v>
      </c>
      <c r="C217">
        <v>19</v>
      </c>
      <c r="E217" s="159">
        <f>'Infection Monkey gewichtet'!$C$71</f>
        <v>31</v>
      </c>
      <c r="F217" s="159">
        <f>'Infection Monkey gewichtet'!$C$72</f>
        <v>57</v>
      </c>
      <c r="I217" s="148">
        <f>'Infection Monkey gewichtet'!$AH$71</f>
        <v>21.208333333333332</v>
      </c>
      <c r="K217" s="155">
        <f t="shared" si="55"/>
        <v>1.1162280701754386</v>
      </c>
      <c r="M217" s="148">
        <f>'Infection Monkey gewichtet'!$AJ$71</f>
        <v>34.208333333333336</v>
      </c>
      <c r="N217" s="148">
        <f>'Infection Monkey gewichtet'!$AJ$72</f>
        <v>85.5</v>
      </c>
      <c r="P217" s="146">
        <f t="shared" si="60"/>
        <v>0.54385964912280704</v>
      </c>
      <c r="R217" s="149">
        <f t="shared" si="61"/>
        <v>0.40009746588693962</v>
      </c>
    </row>
    <row r="218" spans="1:21" ht="15.75">
      <c r="A218" s="125" t="s">
        <v>105</v>
      </c>
      <c r="C218">
        <v>34</v>
      </c>
      <c r="E218" s="159">
        <f>'Infection Monkey gewichtet'!$C$114</f>
        <v>43</v>
      </c>
      <c r="F218" s="159">
        <f>'Infection Monkey gewichtet'!$C$115</f>
        <v>102</v>
      </c>
      <c r="I218" s="148">
        <f>'Infection Monkey gewichtet'!$AH$114</f>
        <v>41.124999999999986</v>
      </c>
      <c r="K218" s="155">
        <f t="shared" si="55"/>
        <v>1.2095588235294112</v>
      </c>
      <c r="M218" s="148">
        <f>'Infection Monkey gewichtet'!$AJ$114</f>
        <v>58.229166666666664</v>
      </c>
      <c r="N218" s="148">
        <f>'Infection Monkey gewichtet'!$AJ$115</f>
        <v>153</v>
      </c>
      <c r="P218" s="146">
        <f t="shared" si="60"/>
        <v>0.42156862745098039</v>
      </c>
      <c r="R218" s="149">
        <f t="shared" si="61"/>
        <v>0.38058278867102396</v>
      </c>
    </row>
    <row r="219" spans="1:21">
      <c r="K219" s="155"/>
    </row>
    <row r="220" spans="1:21" ht="18.75">
      <c r="A220" s="123" t="s">
        <v>814</v>
      </c>
      <c r="K220" s="155"/>
    </row>
    <row r="221" spans="1:21">
      <c r="A221" s="40" t="s">
        <v>7</v>
      </c>
      <c r="C221">
        <v>6</v>
      </c>
      <c r="E221" s="159">
        <f>'Infection Monkey gewichtet'!$C$15</f>
        <v>14</v>
      </c>
      <c r="F221" s="158">
        <f>'Infection Monkey gewichtet'!$C$16</f>
        <v>18</v>
      </c>
      <c r="I221" s="148">
        <f>'Infection Monkey gewichtet'!$AQ$15</f>
        <v>7</v>
      </c>
      <c r="K221" s="155">
        <f t="shared" si="55"/>
        <v>1.1666666666666667</v>
      </c>
      <c r="M221" s="148">
        <f>'Infection Monkey gewichtet'!$AS$15</f>
        <v>16.75</v>
      </c>
      <c r="N221" s="148">
        <f>'Infection Monkey gewichtet'!$AS$16</f>
        <v>27</v>
      </c>
      <c r="P221" s="146">
        <f>E221/F221</f>
        <v>0.77777777777777779</v>
      </c>
      <c r="R221" s="149">
        <f>M221/N221</f>
        <v>0.62037037037037035</v>
      </c>
      <c r="T221" s="126">
        <f>E225/F225</f>
        <v>0.42156862745098039</v>
      </c>
      <c r="U221" s="171">
        <f>SUM(M221:M225)/SUM(N221:N225)</f>
        <v>0.39662447257383965</v>
      </c>
    </row>
    <row r="222" spans="1:21">
      <c r="A222" s="40" t="s">
        <v>20</v>
      </c>
      <c r="C222">
        <v>5</v>
      </c>
      <c r="E222" s="159">
        <f>'Infection Monkey gewichtet'!$C$27</f>
        <v>12</v>
      </c>
      <c r="F222" s="159">
        <f>'Infection Monkey gewichtet'!$C$28</f>
        <v>18</v>
      </c>
      <c r="I222" s="148">
        <f>'Infection Monkey gewichtet'!$AQ$27</f>
        <v>5.9375</v>
      </c>
      <c r="K222" s="155">
        <f t="shared" si="55"/>
        <v>1.1875</v>
      </c>
      <c r="M222" s="148">
        <f>'Infection Monkey gewichtet'!$AS$27</f>
        <v>11.875</v>
      </c>
      <c r="N222" s="148">
        <f>'Infection Monkey gewichtet'!$AS$28</f>
        <v>27</v>
      </c>
      <c r="P222" s="146">
        <f t="shared" ref="P222:P225" si="62">E222/F222</f>
        <v>0.66666666666666663</v>
      </c>
      <c r="R222" s="149">
        <f t="shared" ref="R222:R225" si="63">M222/N222</f>
        <v>0.43981481481481483</v>
      </c>
    </row>
    <row r="223" spans="1:21">
      <c r="A223" s="40" t="s">
        <v>35</v>
      </c>
      <c r="C223">
        <v>14</v>
      </c>
      <c r="E223" s="159">
        <f>'Infection Monkey gewichtet'!$C$47</f>
        <v>26</v>
      </c>
      <c r="F223" s="159">
        <f>'Infection Monkey gewichtet'!$C$48</f>
        <v>42</v>
      </c>
      <c r="I223" s="148">
        <f>'Infection Monkey gewichtet'!$AQ$47</f>
        <v>15.9375</v>
      </c>
      <c r="K223" s="155">
        <f t="shared" si="55"/>
        <v>1.1383928571428572</v>
      </c>
      <c r="M223" s="148">
        <f>'Infection Monkey gewichtet'!$AS$47</f>
        <v>27.5</v>
      </c>
      <c r="N223" s="148">
        <f>'Infection Monkey gewichtet'!$AS$48</f>
        <v>63</v>
      </c>
      <c r="P223" s="146">
        <f t="shared" si="62"/>
        <v>0.61904761904761907</v>
      </c>
      <c r="R223" s="149">
        <f t="shared" si="63"/>
        <v>0.43650793650793651</v>
      </c>
    </row>
    <row r="224" spans="1:21">
      <c r="A224" s="40" t="s">
        <v>66</v>
      </c>
      <c r="C224">
        <v>19</v>
      </c>
      <c r="E224" s="159">
        <f>'Infection Monkey gewichtet'!$C$71</f>
        <v>31</v>
      </c>
      <c r="F224" s="159">
        <f>'Infection Monkey gewichtet'!$C$72</f>
        <v>57</v>
      </c>
      <c r="I224" s="148">
        <f>'Infection Monkey gewichtet'!$AQ$71</f>
        <v>18.5625</v>
      </c>
      <c r="K224" s="155">
        <f t="shared" si="55"/>
        <v>0.97697368421052633</v>
      </c>
      <c r="M224" s="148">
        <f>'Infection Monkey gewichtet'!$AS$71</f>
        <v>28.625</v>
      </c>
      <c r="N224" s="148">
        <f>'Infection Monkey gewichtet'!$AS$72</f>
        <v>85.5</v>
      </c>
      <c r="P224" s="146">
        <f t="shared" si="62"/>
        <v>0.54385964912280704</v>
      </c>
      <c r="R224" s="149">
        <f t="shared" si="63"/>
        <v>0.33479532163742692</v>
      </c>
    </row>
    <row r="225" spans="1:21" ht="15.75">
      <c r="A225" s="125" t="s">
        <v>105</v>
      </c>
      <c r="C225">
        <v>34</v>
      </c>
      <c r="E225" s="159">
        <f>'Infection Monkey gewichtet'!$C$114</f>
        <v>43</v>
      </c>
      <c r="F225" s="159">
        <f>'Infection Monkey gewichtet'!$C$115</f>
        <v>102</v>
      </c>
      <c r="I225" s="148">
        <f>'Infection Monkey gewichtet'!$AQ$114</f>
        <v>44.3125</v>
      </c>
      <c r="K225" s="155">
        <f t="shared" si="55"/>
        <v>1.3033088235294117</v>
      </c>
      <c r="M225" s="148">
        <f>'Infection Monkey gewichtet'!$AS$114</f>
        <v>56.25</v>
      </c>
      <c r="N225" s="148">
        <f>'Infection Monkey gewichtet'!$AS$115</f>
        <v>153</v>
      </c>
      <c r="P225" s="146">
        <f t="shared" si="62"/>
        <v>0.42156862745098039</v>
      </c>
      <c r="R225" s="149">
        <f t="shared" si="63"/>
        <v>0.36764705882352944</v>
      </c>
    </row>
    <row r="226" spans="1:21">
      <c r="K226" s="155"/>
    </row>
    <row r="227" spans="1:21">
      <c r="K227" s="155"/>
    </row>
    <row r="228" spans="1:21">
      <c r="K228" s="155"/>
    </row>
    <row r="229" spans="1:21" ht="36">
      <c r="A229" s="104" t="s">
        <v>726</v>
      </c>
      <c r="E229" s="156" t="s">
        <v>804</v>
      </c>
      <c r="F229" s="157" t="s">
        <v>476</v>
      </c>
      <c r="G229" s="2"/>
      <c r="H229" s="2"/>
      <c r="I229" s="147" t="s">
        <v>817</v>
      </c>
      <c r="J229" s="147"/>
      <c r="K229" s="155"/>
      <c r="L229" s="2"/>
      <c r="M229" s="147" t="s">
        <v>808</v>
      </c>
      <c r="N229" s="147" t="s">
        <v>809</v>
      </c>
      <c r="P229" s="144" t="s">
        <v>810</v>
      </c>
      <c r="R229" s="147" t="s">
        <v>811</v>
      </c>
      <c r="T229" s="127" t="s">
        <v>812</v>
      </c>
      <c r="U229" s="169" t="s">
        <v>813</v>
      </c>
    </row>
    <row r="230" spans="1:21" ht="18.75">
      <c r="A230" s="123" t="s">
        <v>393</v>
      </c>
      <c r="K230" s="155"/>
    </row>
    <row r="231" spans="1:21">
      <c r="A231" s="40" t="s">
        <v>7</v>
      </c>
      <c r="C231">
        <v>6</v>
      </c>
      <c r="E231" s="159">
        <f>'Invoke Adversary gewichtet'!$C$15</f>
        <v>13</v>
      </c>
      <c r="F231" s="158">
        <f>'Invoke Adversary gewichtet'!$C$16</f>
        <v>18</v>
      </c>
      <c r="I231" s="148">
        <f>'Invoke Adversary gewichtet'!$E$15</f>
        <v>6.8</v>
      </c>
      <c r="K231" s="155">
        <f t="shared" si="55"/>
        <v>1.1333333333333333</v>
      </c>
      <c r="M231" s="148">
        <f>'Invoke Adversary gewichtet'!$G$15</f>
        <v>14.150000000000002</v>
      </c>
      <c r="N231" s="148">
        <f>'Invoke Adversary gewichtet'!$G$16</f>
        <v>27</v>
      </c>
      <c r="P231" s="146">
        <f>E231/F231</f>
        <v>0.72222222222222221</v>
      </c>
      <c r="R231" s="149">
        <f>M231/N231</f>
        <v>0.52407407407407414</v>
      </c>
      <c r="T231" s="126">
        <f>E235/F235</f>
        <v>0.25</v>
      </c>
      <c r="U231" s="171">
        <f>SUM(M231:M235)/SUM(N231:N235)</f>
        <v>0.23419913419913421</v>
      </c>
    </row>
    <row r="232" spans="1:21">
      <c r="A232" s="40" t="s">
        <v>20</v>
      </c>
      <c r="C232">
        <v>5</v>
      </c>
      <c r="E232" s="159">
        <f>'Invoke Adversary gewichtet'!$C$27</f>
        <v>7</v>
      </c>
      <c r="F232" s="159">
        <f>'Invoke Adversary gewichtet'!$C$28</f>
        <v>18</v>
      </c>
      <c r="I232" s="148">
        <f>'Invoke Adversary gewichtet'!$E$27</f>
        <v>6</v>
      </c>
      <c r="K232" s="155">
        <f t="shared" si="55"/>
        <v>1.2</v>
      </c>
      <c r="M232" s="148">
        <f>'Invoke Adversary gewichtet'!$G$27</f>
        <v>7.2</v>
      </c>
      <c r="N232" s="148">
        <f>'Invoke Adversary gewichtet'!$G$28</f>
        <v>27</v>
      </c>
      <c r="P232" s="146">
        <f t="shared" ref="P232:P235" si="64">E232/F232</f>
        <v>0.3888888888888889</v>
      </c>
      <c r="R232" s="149">
        <f t="shared" ref="R232:R235" si="65">M232/N232</f>
        <v>0.26666666666666666</v>
      </c>
    </row>
    <row r="233" spans="1:21">
      <c r="A233" s="40" t="s">
        <v>35</v>
      </c>
      <c r="C233">
        <v>14</v>
      </c>
      <c r="E233" s="159">
        <f>'Invoke Adversary gewichtet'!$C$47</f>
        <v>12</v>
      </c>
      <c r="F233" s="159">
        <f>'Invoke Adversary gewichtet'!$C$48</f>
        <v>42</v>
      </c>
      <c r="I233" s="148">
        <f>'Invoke Adversary gewichtet'!$E$47</f>
        <v>17.05</v>
      </c>
      <c r="K233" s="155">
        <f t="shared" si="55"/>
        <v>1.217857142857143</v>
      </c>
      <c r="M233" s="148">
        <f>'Invoke Adversary gewichtet'!$G$47</f>
        <v>14.25</v>
      </c>
      <c r="N233" s="148">
        <f>'Invoke Adversary gewichtet'!$G$48</f>
        <v>63</v>
      </c>
      <c r="P233" s="146">
        <f t="shared" si="64"/>
        <v>0.2857142857142857</v>
      </c>
      <c r="R233" s="149">
        <f t="shared" si="65"/>
        <v>0.22619047619047619</v>
      </c>
    </row>
    <row r="234" spans="1:21">
      <c r="A234" s="40" t="s">
        <v>66</v>
      </c>
      <c r="C234">
        <v>19</v>
      </c>
      <c r="E234" s="159">
        <f>'Invoke Adversary gewichtet'!$C$71</f>
        <v>13</v>
      </c>
      <c r="F234" s="159">
        <f>'Invoke Adversary gewichtet'!$C$72</f>
        <v>57</v>
      </c>
      <c r="I234" s="148">
        <f>'Invoke Adversary gewichtet'!$E$71</f>
        <v>20.400000000000002</v>
      </c>
      <c r="K234" s="155">
        <f t="shared" si="55"/>
        <v>1.0736842105263158</v>
      </c>
      <c r="M234" s="148">
        <f>'Invoke Adversary gewichtet'!$G$71</f>
        <v>14.9</v>
      </c>
      <c r="N234" s="148">
        <f>'Invoke Adversary gewichtet'!$G$72</f>
        <v>85.5</v>
      </c>
      <c r="P234" s="146">
        <f t="shared" si="64"/>
        <v>0.22807017543859648</v>
      </c>
      <c r="R234" s="149">
        <f t="shared" si="65"/>
        <v>0.17426900584795321</v>
      </c>
    </row>
    <row r="235" spans="1:21" ht="15.75">
      <c r="A235" s="125" t="s">
        <v>105</v>
      </c>
      <c r="C235">
        <v>32</v>
      </c>
      <c r="E235" s="159">
        <f>'Invoke Adversary gewichtet'!$C$114</f>
        <v>24</v>
      </c>
      <c r="F235" s="159">
        <f>'Invoke Adversary gewichtet'!$C$115</f>
        <v>96</v>
      </c>
      <c r="I235" s="148">
        <f>'Invoke Adversary gewichtet'!$E$114</f>
        <v>41.300000000000011</v>
      </c>
      <c r="K235" s="155">
        <f t="shared" si="55"/>
        <v>1.2906250000000004</v>
      </c>
      <c r="M235" s="148">
        <f>'Invoke Adversary gewichtet'!$G$114</f>
        <v>30.650000000000006</v>
      </c>
      <c r="N235" s="148">
        <f>'Invoke Adversary gewichtet'!$G$115</f>
        <v>144</v>
      </c>
      <c r="P235" s="146">
        <f t="shared" si="64"/>
        <v>0.25</v>
      </c>
      <c r="R235" s="149">
        <f t="shared" si="65"/>
        <v>0.21284722222222227</v>
      </c>
    </row>
    <row r="236" spans="1:21" ht="15.75">
      <c r="A236" s="125"/>
      <c r="K236" s="155"/>
    </row>
    <row r="237" spans="1:21" ht="18.75">
      <c r="A237" s="123" t="s">
        <v>394</v>
      </c>
      <c r="K237" s="155"/>
    </row>
    <row r="238" spans="1:21">
      <c r="A238" s="40" t="s">
        <v>7</v>
      </c>
      <c r="C238">
        <v>6</v>
      </c>
      <c r="E238" s="159">
        <f>'Invoke Adversary gewichtet'!$C$15</f>
        <v>13</v>
      </c>
      <c r="F238" s="158">
        <f>'Invoke Adversary gewichtet'!$C$16</f>
        <v>18</v>
      </c>
      <c r="I238" s="148">
        <f>'Invoke Adversary gewichtet'!$P$15</f>
        <v>7.375</v>
      </c>
      <c r="K238" s="155">
        <f t="shared" si="55"/>
        <v>1.2291666666666667</v>
      </c>
      <c r="M238" s="148">
        <f>'Invoke Adversary gewichtet'!$R$15</f>
        <v>15.875</v>
      </c>
      <c r="N238" s="148">
        <f>'Invoke Adversary gewichtet'!$R$16</f>
        <v>27</v>
      </c>
      <c r="P238" s="146">
        <f>E238/F238</f>
        <v>0.72222222222222221</v>
      </c>
      <c r="R238" s="149">
        <f>M238/N238</f>
        <v>0.58796296296296291</v>
      </c>
      <c r="T238" s="126">
        <f>E242/F242</f>
        <v>0.25</v>
      </c>
      <c r="U238" s="171">
        <f>SUM(M238:M242)/SUM(N238:N242)</f>
        <v>0.23502886002886003</v>
      </c>
    </row>
    <row r="239" spans="1:21">
      <c r="A239" s="40" t="s">
        <v>20</v>
      </c>
      <c r="C239">
        <v>5</v>
      </c>
      <c r="E239" s="159">
        <f>'Invoke Adversary gewichtet'!$C$27</f>
        <v>7</v>
      </c>
      <c r="F239" s="159">
        <f>'Invoke Adversary gewichtet'!$C$28</f>
        <v>18</v>
      </c>
      <c r="I239" s="148">
        <f>'Invoke Adversary gewichtet'!$P$27</f>
        <v>6.5625</v>
      </c>
      <c r="K239" s="155">
        <f t="shared" si="55"/>
        <v>1.3125</v>
      </c>
      <c r="M239" s="148">
        <f>'Invoke Adversary gewichtet'!$R$27</f>
        <v>7.875</v>
      </c>
      <c r="N239" s="148">
        <f>'Invoke Adversary gewichtet'!$R$28</f>
        <v>27</v>
      </c>
      <c r="P239" s="146">
        <f t="shared" ref="P239:P242" si="66">E239/F239</f>
        <v>0.3888888888888889</v>
      </c>
      <c r="R239" s="149">
        <f t="shared" ref="R239:R242" si="67">M239/N239</f>
        <v>0.29166666666666669</v>
      </c>
    </row>
    <row r="240" spans="1:21">
      <c r="A240" s="40" t="s">
        <v>35</v>
      </c>
      <c r="C240">
        <v>14</v>
      </c>
      <c r="E240" s="159">
        <f>'Invoke Adversary gewichtet'!$C$47</f>
        <v>12</v>
      </c>
      <c r="F240" s="159">
        <f>'Invoke Adversary gewichtet'!$C$48</f>
        <v>42</v>
      </c>
      <c r="I240" s="148">
        <f>'Invoke Adversary gewichtet'!$P$47</f>
        <v>16.3125</v>
      </c>
      <c r="K240" s="155">
        <f t="shared" si="55"/>
        <v>1.1651785714285714</v>
      </c>
      <c r="M240" s="148">
        <f>'Invoke Adversary gewichtet'!$R$47</f>
        <v>14.625</v>
      </c>
      <c r="N240" s="148">
        <f>'Invoke Adversary gewichtet'!$R$48</f>
        <v>63</v>
      </c>
      <c r="P240" s="146">
        <f t="shared" si="66"/>
        <v>0.2857142857142857</v>
      </c>
      <c r="R240" s="149">
        <f t="shared" si="67"/>
        <v>0.23214285714285715</v>
      </c>
    </row>
    <row r="241" spans="1:21">
      <c r="A241" s="40" t="s">
        <v>66</v>
      </c>
      <c r="C241">
        <v>19</v>
      </c>
      <c r="E241" s="159">
        <f>'Invoke Adversary gewichtet'!$C$71</f>
        <v>13</v>
      </c>
      <c r="F241" s="159">
        <f>'Invoke Adversary gewichtet'!$C$72</f>
        <v>57</v>
      </c>
      <c r="I241" s="148">
        <f>'Invoke Adversary gewichtet'!$P$71</f>
        <v>19.25</v>
      </c>
      <c r="K241" s="155">
        <f t="shared" si="55"/>
        <v>1.013157894736842</v>
      </c>
      <c r="M241" s="148">
        <f>'Invoke Adversary gewichtet'!$R$71</f>
        <v>14.5625</v>
      </c>
      <c r="N241" s="148">
        <f>'Invoke Adversary gewichtet'!$R$72</f>
        <v>85.5</v>
      </c>
      <c r="P241" s="146">
        <f t="shared" si="66"/>
        <v>0.22807017543859648</v>
      </c>
      <c r="R241" s="149">
        <f t="shared" si="67"/>
        <v>0.1703216374269006</v>
      </c>
    </row>
    <row r="242" spans="1:21" ht="15.75">
      <c r="A242" s="125" t="s">
        <v>105</v>
      </c>
      <c r="C242">
        <v>32</v>
      </c>
      <c r="E242" s="159">
        <f>'Invoke Adversary gewichtet'!$C$114</f>
        <v>24</v>
      </c>
      <c r="F242" s="159">
        <f>'Invoke Adversary gewichtet'!$C$115</f>
        <v>96</v>
      </c>
      <c r="I242" s="148">
        <f>'Invoke Adversary gewichtet'!$P$114</f>
        <v>36.5625</v>
      </c>
      <c r="K242" s="155">
        <f t="shared" si="55"/>
        <v>1.142578125</v>
      </c>
      <c r="M242" s="148">
        <f>'Invoke Adversary gewichtet'!$R$114</f>
        <v>28.5</v>
      </c>
      <c r="N242" s="148">
        <f>'Invoke Adversary gewichtet'!$R$115</f>
        <v>144</v>
      </c>
      <c r="P242" s="146">
        <f t="shared" si="66"/>
        <v>0.25</v>
      </c>
      <c r="R242" s="149">
        <f t="shared" si="67"/>
        <v>0.19791666666666666</v>
      </c>
    </row>
    <row r="243" spans="1:21" ht="18.75">
      <c r="A243" s="123"/>
      <c r="E243" s="159"/>
      <c r="F243" s="159"/>
      <c r="K243" s="155"/>
    </row>
    <row r="244" spans="1:21" ht="18.75">
      <c r="A244" s="123" t="s">
        <v>395</v>
      </c>
      <c r="K244" s="155"/>
    </row>
    <row r="245" spans="1:21">
      <c r="A245" s="40" t="s">
        <v>7</v>
      </c>
      <c r="C245">
        <v>6</v>
      </c>
      <c r="E245" s="159">
        <f>'Invoke Adversary gewichtet'!$C$15</f>
        <v>13</v>
      </c>
      <c r="F245" s="158">
        <f>'Invoke Adversary gewichtet'!$C$16</f>
        <v>18</v>
      </c>
      <c r="I245" s="148">
        <f>'Invoke Adversary gewichtet'!$Y$15</f>
        <v>5.833333333333333</v>
      </c>
      <c r="K245" s="155">
        <f t="shared" si="55"/>
        <v>0.97222222222222221</v>
      </c>
      <c r="M245" s="148">
        <f>'Invoke Adversary gewichtet'!$AA$15</f>
        <v>11.25</v>
      </c>
      <c r="N245" s="148">
        <f>'Invoke Adversary gewichtet'!$AA$16</f>
        <v>27</v>
      </c>
      <c r="P245" s="146">
        <f>E245/F245</f>
        <v>0.72222222222222221</v>
      </c>
      <c r="R245" s="149">
        <f>M245/N245</f>
        <v>0.41666666666666669</v>
      </c>
      <c r="T245" s="126">
        <f>E249/F249</f>
        <v>0.25</v>
      </c>
      <c r="U245" s="171">
        <f>SUM(M245:M249)/SUM(N245:N249)</f>
        <v>0.22414622414622412</v>
      </c>
    </row>
    <row r="246" spans="1:21">
      <c r="A246" s="40" t="s">
        <v>20</v>
      </c>
      <c r="C246">
        <v>5</v>
      </c>
      <c r="E246" s="159">
        <f>'Invoke Adversary gewichtet'!$C$27</f>
        <v>7</v>
      </c>
      <c r="F246" s="159">
        <f>'Invoke Adversary gewichtet'!$C$28</f>
        <v>18</v>
      </c>
      <c r="I246" s="148">
        <f>'Invoke Adversary gewichtet'!$Y$27</f>
        <v>6.6666666666666661</v>
      </c>
      <c r="K246" s="155">
        <f t="shared" si="55"/>
        <v>1.3333333333333333</v>
      </c>
      <c r="M246" s="148">
        <f>'Invoke Adversary gewichtet'!$AA$27</f>
        <v>7.9999999999999991</v>
      </c>
      <c r="N246" s="148">
        <f>'Invoke Adversary gewichtet'!$AA$28</f>
        <v>27</v>
      </c>
      <c r="P246" s="146">
        <f t="shared" ref="P246:P249" si="68">E246/F246</f>
        <v>0.3888888888888889</v>
      </c>
      <c r="R246" s="149">
        <f t="shared" ref="R246:R249" si="69">M246/N246</f>
        <v>0.29629629629629628</v>
      </c>
    </row>
    <row r="247" spans="1:21">
      <c r="A247" s="40" t="s">
        <v>35</v>
      </c>
      <c r="C247">
        <v>14</v>
      </c>
      <c r="E247" s="159">
        <f>'Invoke Adversary gewichtet'!$C$47</f>
        <v>12</v>
      </c>
      <c r="F247" s="159">
        <f>'Invoke Adversary gewichtet'!$C$48</f>
        <v>42</v>
      </c>
      <c r="I247" s="148">
        <f>'Invoke Adversary gewichtet'!$Y$47</f>
        <v>16.083333333333336</v>
      </c>
      <c r="K247" s="155">
        <f t="shared" si="55"/>
        <v>1.1488095238095239</v>
      </c>
      <c r="M247" s="148">
        <f>'Invoke Adversary gewichtet'!$AA$47</f>
        <v>13.75</v>
      </c>
      <c r="N247" s="148">
        <f>'Invoke Adversary gewichtet'!$AA$48</f>
        <v>63</v>
      </c>
      <c r="P247" s="146">
        <f t="shared" si="68"/>
        <v>0.2857142857142857</v>
      </c>
      <c r="R247" s="149">
        <f t="shared" si="69"/>
        <v>0.21825396825396826</v>
      </c>
    </row>
    <row r="248" spans="1:21">
      <c r="A248" s="40" t="s">
        <v>66</v>
      </c>
      <c r="C248">
        <v>19</v>
      </c>
      <c r="E248" s="159">
        <f>'Invoke Adversary gewichtet'!$C$71</f>
        <v>13</v>
      </c>
      <c r="F248" s="159">
        <f>'Invoke Adversary gewichtet'!$C$72</f>
        <v>57</v>
      </c>
      <c r="I248" s="148">
        <f>'Invoke Adversary gewichtet'!$Y$71</f>
        <v>19.166666666666668</v>
      </c>
      <c r="K248" s="155">
        <f t="shared" si="55"/>
        <v>1.0087719298245614</v>
      </c>
      <c r="M248" s="148">
        <f>'Invoke Adversary gewichtet'!$AA$71</f>
        <v>14.166666666666666</v>
      </c>
      <c r="N248" s="148">
        <f>'Invoke Adversary gewichtet'!$AA$72</f>
        <v>85.5</v>
      </c>
      <c r="P248" s="146">
        <f t="shared" si="68"/>
        <v>0.22807017543859648</v>
      </c>
      <c r="R248" s="149">
        <f t="shared" si="69"/>
        <v>0.16569200779727095</v>
      </c>
    </row>
    <row r="249" spans="1:21" ht="15.75">
      <c r="A249" s="125" t="s">
        <v>105</v>
      </c>
      <c r="C249">
        <v>32</v>
      </c>
      <c r="E249" s="159">
        <f>'Invoke Adversary gewichtet'!$C$114</f>
        <v>24</v>
      </c>
      <c r="F249" s="159">
        <f>'Invoke Adversary gewichtet'!$C$115</f>
        <v>96</v>
      </c>
      <c r="G249" s="2"/>
      <c r="H249" s="2"/>
      <c r="I249" s="148">
        <f>'Invoke Adversary gewichtet'!$Y$114</f>
        <v>40.416666666666671</v>
      </c>
      <c r="K249" s="155">
        <f t="shared" si="55"/>
        <v>1.2630208333333335</v>
      </c>
      <c r="M249" s="148">
        <f>'Invoke Adversary gewichtet'!$AA$114</f>
        <v>30.5</v>
      </c>
      <c r="N249" s="148">
        <f>'Invoke Adversary gewichtet'!$AA$115</f>
        <v>144</v>
      </c>
      <c r="P249" s="146">
        <f t="shared" si="68"/>
        <v>0.25</v>
      </c>
      <c r="R249" s="149">
        <f t="shared" si="69"/>
        <v>0.21180555555555555</v>
      </c>
    </row>
    <row r="250" spans="1:21" ht="18.75">
      <c r="A250" s="123"/>
      <c r="K250" s="155"/>
    </row>
    <row r="251" spans="1:21" ht="18.75">
      <c r="A251" s="123" t="s">
        <v>396</v>
      </c>
      <c r="K251" s="155"/>
    </row>
    <row r="252" spans="1:21">
      <c r="A252" s="40" t="s">
        <v>7</v>
      </c>
      <c r="C252">
        <v>6</v>
      </c>
      <c r="E252" s="159">
        <f>'Invoke Adversary gewichtet'!$C$15</f>
        <v>13</v>
      </c>
      <c r="F252" s="158">
        <f>'Invoke Adversary gewichtet'!$C$16</f>
        <v>18</v>
      </c>
      <c r="I252" s="148">
        <f>'Invoke Adversary gewichtet'!$AH$15</f>
        <v>7.875</v>
      </c>
      <c r="K252" s="155">
        <f t="shared" si="55"/>
        <v>1.3125</v>
      </c>
      <c r="M252" s="148">
        <f>'Invoke Adversary gewichtet'!$AJ$15</f>
        <v>17.6875</v>
      </c>
      <c r="N252" s="148">
        <f>'Invoke Adversary gewichtet'!$AJ$16</f>
        <v>27</v>
      </c>
      <c r="P252" s="146">
        <f>E252/F252</f>
        <v>0.72222222222222221</v>
      </c>
      <c r="R252" s="149">
        <f>M252/N252</f>
        <v>0.65509259259259256</v>
      </c>
      <c r="T252" s="126">
        <f>E256/F256</f>
        <v>0.25</v>
      </c>
      <c r="U252" s="171">
        <f>SUM(M252:M256)/SUM(N252:N256)</f>
        <v>0.24759499759499756</v>
      </c>
    </row>
    <row r="253" spans="1:21">
      <c r="A253" s="40" t="s">
        <v>20</v>
      </c>
      <c r="C253">
        <v>5</v>
      </c>
      <c r="E253" s="159">
        <f>'Invoke Adversary gewichtet'!$C$27</f>
        <v>7</v>
      </c>
      <c r="F253" s="159">
        <f>'Invoke Adversary gewichtet'!$C$28</f>
        <v>18</v>
      </c>
      <c r="I253" s="148">
        <f>'Invoke Adversary gewichtet'!$AH$27</f>
        <v>5.9375</v>
      </c>
      <c r="K253" s="155">
        <f t="shared" si="55"/>
        <v>1.1875</v>
      </c>
      <c r="M253" s="148">
        <f>'Invoke Adversary gewichtet'!$AJ$27</f>
        <v>7.125</v>
      </c>
      <c r="N253" s="148">
        <f>'Invoke Adversary gewichtet'!$AJ$28</f>
        <v>27</v>
      </c>
      <c r="P253" s="146">
        <f t="shared" ref="P253:P256" si="70">E253/F253</f>
        <v>0.3888888888888889</v>
      </c>
      <c r="R253" s="149">
        <f t="shared" ref="R253:R256" si="71">M253/N253</f>
        <v>0.2638888888888889</v>
      </c>
    </row>
    <row r="254" spans="1:21">
      <c r="A254" s="40" t="s">
        <v>35</v>
      </c>
      <c r="C254">
        <v>14</v>
      </c>
      <c r="E254" s="159">
        <f>'Invoke Adversary gewichtet'!$C$47</f>
        <v>12</v>
      </c>
      <c r="F254" s="159">
        <f>'Invoke Adversary gewichtet'!$C$48</f>
        <v>42</v>
      </c>
      <c r="I254" s="148">
        <f>'Invoke Adversary gewichtet'!$AH$47</f>
        <v>15.875</v>
      </c>
      <c r="K254" s="155">
        <f t="shared" si="55"/>
        <v>1.1339285714285714</v>
      </c>
      <c r="M254" s="148">
        <f>'Invoke Adversary gewichtet'!$AJ$47</f>
        <v>14.25</v>
      </c>
      <c r="N254" s="148">
        <f>'Invoke Adversary gewichtet'!$AJ$48</f>
        <v>63</v>
      </c>
      <c r="P254" s="146">
        <f t="shared" si="70"/>
        <v>0.2857142857142857</v>
      </c>
      <c r="R254" s="149">
        <f t="shared" si="71"/>
        <v>0.22619047619047619</v>
      </c>
    </row>
    <row r="255" spans="1:21">
      <c r="A255" s="40" t="s">
        <v>66</v>
      </c>
      <c r="C255">
        <v>19</v>
      </c>
      <c r="E255" s="159">
        <f>'Invoke Adversary gewichtet'!$C$71</f>
        <v>13</v>
      </c>
      <c r="F255" s="159">
        <f>'Invoke Adversary gewichtet'!$C$72</f>
        <v>57</v>
      </c>
      <c r="I255" s="148">
        <f>'Invoke Adversary gewichtet'!$AH$71</f>
        <v>21.208333333333332</v>
      </c>
      <c r="K255" s="155">
        <f t="shared" si="55"/>
        <v>1.1162280701754386</v>
      </c>
      <c r="M255" s="148">
        <f>'Invoke Adversary gewichtet'!$AJ$71</f>
        <v>17.125</v>
      </c>
      <c r="N255" s="148">
        <f>'Invoke Adversary gewichtet'!$AJ$72</f>
        <v>85.5</v>
      </c>
      <c r="P255" s="146">
        <f t="shared" si="70"/>
        <v>0.22807017543859648</v>
      </c>
      <c r="R255" s="149">
        <f t="shared" si="71"/>
        <v>0.20029239766081872</v>
      </c>
    </row>
    <row r="256" spans="1:21" ht="15.75">
      <c r="A256" s="125" t="s">
        <v>105</v>
      </c>
      <c r="C256">
        <v>32</v>
      </c>
      <c r="E256" s="159">
        <f>'Invoke Adversary gewichtet'!$C$114</f>
        <v>24</v>
      </c>
      <c r="F256" s="159">
        <f>'Invoke Adversary gewichtet'!$C$115</f>
        <v>96</v>
      </c>
      <c r="I256" s="148">
        <f>'Invoke Adversary gewichtet'!$AH$114</f>
        <v>39.749999999999986</v>
      </c>
      <c r="K256" s="155">
        <f t="shared" si="55"/>
        <v>1.2421874999999996</v>
      </c>
      <c r="M256" s="148">
        <f>'Invoke Adversary gewichtet'!$AJ$114</f>
        <v>29.604166666666664</v>
      </c>
      <c r="N256" s="148">
        <f>'Invoke Adversary gewichtet'!$AJ$115</f>
        <v>144</v>
      </c>
      <c r="P256" s="146">
        <f t="shared" si="70"/>
        <v>0.25</v>
      </c>
      <c r="R256" s="149">
        <f t="shared" si="71"/>
        <v>0.20558449074074073</v>
      </c>
    </row>
    <row r="257" spans="1:21">
      <c r="K257" s="155"/>
    </row>
    <row r="258" spans="1:21" ht="18.75">
      <c r="A258" s="123" t="s">
        <v>814</v>
      </c>
      <c r="K258" s="155"/>
    </row>
    <row r="259" spans="1:21">
      <c r="A259" s="40" t="s">
        <v>7</v>
      </c>
      <c r="C259">
        <v>6</v>
      </c>
      <c r="E259" s="159">
        <f>'Invoke Adversary gewichtet'!$C$15</f>
        <v>13</v>
      </c>
      <c r="F259" s="158">
        <f>'Invoke Adversary gewichtet'!$C$16</f>
        <v>18</v>
      </c>
      <c r="I259" s="148">
        <f>'Invoke Adversary gewichtet'!$AQ$15</f>
        <v>7</v>
      </c>
      <c r="K259" s="155">
        <f t="shared" si="55"/>
        <v>1.1666666666666667</v>
      </c>
      <c r="M259" s="148">
        <f>'Invoke Adversary gewichtet'!$AS$15</f>
        <v>15.6875</v>
      </c>
      <c r="N259" s="148">
        <f>'Invoke Adversary gewichtet'!$AS$16</f>
        <v>27</v>
      </c>
      <c r="P259" s="146">
        <f>E259/F259</f>
        <v>0.72222222222222221</v>
      </c>
      <c r="R259" s="149">
        <f>M259/N259</f>
        <v>0.58101851851851849</v>
      </c>
      <c r="T259" s="126">
        <f>E263/F263</f>
        <v>0.25</v>
      </c>
      <c r="U259" s="171">
        <f>SUM(M259:M263)/SUM(N259:N263)</f>
        <v>0.23556998556998557</v>
      </c>
    </row>
    <row r="260" spans="1:21">
      <c r="A260" s="40" t="s">
        <v>20</v>
      </c>
      <c r="C260">
        <v>5</v>
      </c>
      <c r="E260" s="159">
        <f>'Invoke Adversary gewichtet'!$C$27</f>
        <v>7</v>
      </c>
      <c r="F260" s="159">
        <f>'Invoke Adversary gewichtet'!$C$28</f>
        <v>18</v>
      </c>
      <c r="I260" s="148">
        <f>'Invoke Adversary gewichtet'!$AQ$27</f>
        <v>5.9375</v>
      </c>
      <c r="K260" s="155">
        <f t="shared" ref="K260:K323" si="72">I260/C260</f>
        <v>1.1875</v>
      </c>
      <c r="M260" s="148">
        <f>'Invoke Adversary gewichtet'!$AS$27</f>
        <v>7.125</v>
      </c>
      <c r="N260" s="148">
        <f>'Invoke Adversary gewichtet'!$AS$28</f>
        <v>27</v>
      </c>
      <c r="P260" s="146">
        <f t="shared" ref="P260:P263" si="73">E260/F260</f>
        <v>0.3888888888888889</v>
      </c>
      <c r="R260" s="149">
        <f t="shared" ref="R260:R263" si="74">M260/N260</f>
        <v>0.2638888888888889</v>
      </c>
    </row>
    <row r="261" spans="1:21">
      <c r="A261" s="40" t="s">
        <v>35</v>
      </c>
      <c r="C261">
        <v>14</v>
      </c>
      <c r="E261" s="159">
        <f>'Invoke Adversary gewichtet'!$C$47</f>
        <v>12</v>
      </c>
      <c r="F261" s="159">
        <f>'Invoke Adversary gewichtet'!$C$48</f>
        <v>42</v>
      </c>
      <c r="I261" s="148">
        <f>'Invoke Adversary gewichtet'!$AQ$47</f>
        <v>15.9375</v>
      </c>
      <c r="K261" s="155">
        <f t="shared" si="72"/>
        <v>1.1383928571428572</v>
      </c>
      <c r="M261" s="148">
        <f>'Invoke Adversary gewichtet'!$AS$47</f>
        <v>13.3125</v>
      </c>
      <c r="N261" s="148">
        <f>'Invoke Adversary gewichtet'!$AS$48</f>
        <v>63</v>
      </c>
      <c r="P261" s="146">
        <f t="shared" si="73"/>
        <v>0.2857142857142857</v>
      </c>
      <c r="R261" s="149">
        <f t="shared" si="74"/>
        <v>0.21130952380952381</v>
      </c>
    </row>
    <row r="262" spans="1:21">
      <c r="A262" s="40" t="s">
        <v>66</v>
      </c>
      <c r="C262">
        <v>19</v>
      </c>
      <c r="E262" s="159">
        <f>'Invoke Adversary gewichtet'!$C$71</f>
        <v>13</v>
      </c>
      <c r="F262" s="159">
        <f>'Invoke Adversary gewichtet'!$C$72</f>
        <v>57</v>
      </c>
      <c r="I262" s="148">
        <f>'Invoke Adversary gewichtet'!$AQ$71</f>
        <v>18.5625</v>
      </c>
      <c r="K262" s="155">
        <f t="shared" si="72"/>
        <v>0.97697368421052633</v>
      </c>
      <c r="M262" s="148">
        <f>'Invoke Adversary gewichtet'!$AS$71</f>
        <v>14.5</v>
      </c>
      <c r="N262" s="148">
        <f>'Invoke Adversary gewichtet'!$AS$72</f>
        <v>85.5</v>
      </c>
      <c r="P262" s="146">
        <f t="shared" si="73"/>
        <v>0.22807017543859648</v>
      </c>
      <c r="R262" s="149">
        <f t="shared" si="74"/>
        <v>0.16959064327485379</v>
      </c>
    </row>
    <row r="263" spans="1:21" ht="15.75">
      <c r="A263" s="125" t="s">
        <v>105</v>
      </c>
      <c r="C263">
        <v>32</v>
      </c>
      <c r="E263" s="159">
        <f>'Invoke Adversary gewichtet'!$C$114</f>
        <v>24</v>
      </c>
      <c r="F263" s="159">
        <f>'Invoke Adversary gewichtet'!$C$115</f>
        <v>96</v>
      </c>
      <c r="I263" s="148">
        <f>'Invoke Adversary gewichtet'!$AQ$114</f>
        <v>41.5625</v>
      </c>
      <c r="K263" s="155">
        <f t="shared" si="72"/>
        <v>1.298828125</v>
      </c>
      <c r="M263" s="148">
        <f>'Invoke Adversary gewichtet'!$AS$114</f>
        <v>31</v>
      </c>
      <c r="N263" s="148">
        <f>'Invoke Adversary gewichtet'!$AS$115</f>
        <v>144</v>
      </c>
      <c r="P263" s="146">
        <f t="shared" si="73"/>
        <v>0.25</v>
      </c>
      <c r="R263" s="149">
        <f t="shared" si="74"/>
        <v>0.21527777777777779</v>
      </c>
    </row>
    <row r="264" spans="1:21">
      <c r="K264" s="155"/>
    </row>
    <row r="265" spans="1:21">
      <c r="K265" s="155"/>
    </row>
    <row r="266" spans="1:21">
      <c r="K266" s="155"/>
    </row>
    <row r="267" spans="1:21" ht="36">
      <c r="A267" s="104" t="s">
        <v>768</v>
      </c>
      <c r="E267" s="156" t="s">
        <v>804</v>
      </c>
      <c r="F267" s="157" t="s">
        <v>476</v>
      </c>
      <c r="G267" s="2"/>
      <c r="H267" s="2"/>
      <c r="I267" s="147" t="s">
        <v>817</v>
      </c>
      <c r="J267" s="147"/>
      <c r="K267" s="155"/>
      <c r="L267" s="2"/>
      <c r="M267" s="147" t="s">
        <v>808</v>
      </c>
      <c r="N267" s="147" t="s">
        <v>809</v>
      </c>
      <c r="P267" s="144" t="s">
        <v>810</v>
      </c>
      <c r="R267" s="147" t="s">
        <v>811</v>
      </c>
      <c r="T267" s="127" t="s">
        <v>812</v>
      </c>
      <c r="U267" s="169" t="s">
        <v>813</v>
      </c>
    </row>
    <row r="268" spans="1:21" ht="18.75">
      <c r="A268" s="123" t="s">
        <v>393</v>
      </c>
      <c r="K268" s="155"/>
    </row>
    <row r="269" spans="1:21">
      <c r="A269" s="40" t="s">
        <v>7</v>
      </c>
      <c r="C269">
        <v>6</v>
      </c>
      <c r="E269" s="159">
        <f>'Metasploit gewichtet'!$C$15</f>
        <v>15</v>
      </c>
      <c r="F269" s="158">
        <f>'Metasploit gewichtet'!$C$16</f>
        <v>18</v>
      </c>
      <c r="I269" s="148">
        <f>'Metasploit gewichtet'!$E$15</f>
        <v>6.8</v>
      </c>
      <c r="K269" s="155">
        <f t="shared" si="72"/>
        <v>1.1333333333333333</v>
      </c>
      <c r="M269" s="148">
        <f>'Metasploit gewichtet'!$G$15</f>
        <v>16.650000000000002</v>
      </c>
      <c r="N269" s="148">
        <f>'Metasploit gewichtet'!$G$16</f>
        <v>27</v>
      </c>
      <c r="P269" s="146">
        <f>E269/F269</f>
        <v>0.83333333333333337</v>
      </c>
      <c r="R269" s="149">
        <f>M269/N269</f>
        <v>0.6166666666666667</v>
      </c>
      <c r="T269" s="126">
        <f>E273/F273</f>
        <v>0.80208333333333337</v>
      </c>
      <c r="U269" s="171">
        <f>SUM(M269:M273)/SUM(N269:N273)</f>
        <v>0.56464646464646462</v>
      </c>
    </row>
    <row r="270" spans="1:21">
      <c r="A270" s="40" t="s">
        <v>20</v>
      </c>
      <c r="C270">
        <v>5</v>
      </c>
      <c r="E270" s="159">
        <f>'Metasploit gewichtet'!$C$27</f>
        <v>18</v>
      </c>
      <c r="F270" s="159">
        <f>'Metasploit gewichtet'!$C$28</f>
        <v>18</v>
      </c>
      <c r="I270" s="148">
        <f>'Metasploit gewichtet'!$E$27</f>
        <v>6</v>
      </c>
      <c r="K270" s="155">
        <f t="shared" si="72"/>
        <v>1.2</v>
      </c>
      <c r="M270" s="148">
        <f>'Metasploit gewichtet'!$G$27</f>
        <v>18</v>
      </c>
      <c r="N270" s="148">
        <f>'Metasploit gewichtet'!$G$28</f>
        <v>27</v>
      </c>
      <c r="P270" s="146">
        <f t="shared" ref="P270:P273" si="75">E270/F270</f>
        <v>1</v>
      </c>
      <c r="R270" s="149">
        <f t="shared" ref="R270:R273" si="76">M270/N270</f>
        <v>0.66666666666666663</v>
      </c>
    </row>
    <row r="271" spans="1:21">
      <c r="A271" s="40" t="s">
        <v>35</v>
      </c>
      <c r="C271">
        <v>14</v>
      </c>
      <c r="E271" s="159">
        <f>'Metasploit gewichtet'!$C$47</f>
        <v>33</v>
      </c>
      <c r="F271" s="159">
        <f>'Metasploit gewichtet'!$C$48</f>
        <v>42</v>
      </c>
      <c r="I271" s="148">
        <f>'Metasploit gewichtet'!$E$47</f>
        <v>17.05</v>
      </c>
      <c r="K271" s="155">
        <f t="shared" si="72"/>
        <v>1.217857142857143</v>
      </c>
      <c r="M271" s="148">
        <f>'Metasploit gewichtet'!$G$47</f>
        <v>38.550000000000004</v>
      </c>
      <c r="N271" s="148">
        <f>'Metasploit gewichtet'!$G$48</f>
        <v>63</v>
      </c>
      <c r="P271" s="146">
        <f t="shared" si="75"/>
        <v>0.7857142857142857</v>
      </c>
      <c r="R271" s="149">
        <f t="shared" si="76"/>
        <v>0.61190476190476195</v>
      </c>
    </row>
    <row r="272" spans="1:21">
      <c r="A272" s="40" t="s">
        <v>66</v>
      </c>
      <c r="C272">
        <v>19</v>
      </c>
      <c r="E272" s="159">
        <f>'Metasploit gewichtet'!$C$71</f>
        <v>21</v>
      </c>
      <c r="F272" s="159">
        <f>'Metasploit gewichtet'!$C$72</f>
        <v>57</v>
      </c>
      <c r="I272" s="148">
        <f>'Metasploit gewichtet'!$E$71</f>
        <v>20.400000000000002</v>
      </c>
      <c r="K272" s="155">
        <f t="shared" si="72"/>
        <v>1.0736842105263158</v>
      </c>
      <c r="M272" s="148">
        <f>'Metasploit gewichtet'!$G$71</f>
        <v>24.55</v>
      </c>
      <c r="N272" s="148">
        <f>'Metasploit gewichtet'!$G$72</f>
        <v>85.5</v>
      </c>
      <c r="P272" s="146">
        <f t="shared" si="75"/>
        <v>0.36842105263157893</v>
      </c>
      <c r="R272" s="149">
        <f t="shared" si="76"/>
        <v>0.28713450292397663</v>
      </c>
    </row>
    <row r="273" spans="1:21" ht="15.75">
      <c r="A273" s="125" t="s">
        <v>105</v>
      </c>
      <c r="C273">
        <v>32</v>
      </c>
      <c r="E273" s="159">
        <f>'Metasploit gewichtet'!$C$114</f>
        <v>77</v>
      </c>
      <c r="F273" s="159">
        <f>'Metasploit gewichtet'!$C$115</f>
        <v>96</v>
      </c>
      <c r="I273" s="148">
        <f>'Metasploit gewichtet'!$E$114</f>
        <v>41.300000000000011</v>
      </c>
      <c r="K273" s="155">
        <f t="shared" si="72"/>
        <v>1.2906250000000004</v>
      </c>
      <c r="M273" s="148">
        <f>'Metasploit gewichtet'!$G$114</f>
        <v>97.899999999999977</v>
      </c>
      <c r="N273" s="148">
        <f>'Metasploit gewichtet'!$G$115</f>
        <v>144</v>
      </c>
      <c r="P273" s="146">
        <f t="shared" si="75"/>
        <v>0.80208333333333337</v>
      </c>
      <c r="R273" s="149">
        <f t="shared" si="76"/>
        <v>0.67986111111111092</v>
      </c>
    </row>
    <row r="274" spans="1:21" ht="15.75">
      <c r="A274" s="125"/>
      <c r="K274" s="155"/>
    </row>
    <row r="275" spans="1:21" ht="18.75">
      <c r="A275" s="123" t="s">
        <v>394</v>
      </c>
      <c r="K275" s="155"/>
    </row>
    <row r="276" spans="1:21">
      <c r="A276" s="40" t="s">
        <v>7</v>
      </c>
      <c r="C276">
        <v>6</v>
      </c>
      <c r="E276" s="159">
        <f>'Metasploit gewichtet'!$C$15</f>
        <v>15</v>
      </c>
      <c r="F276" s="158">
        <f>'Metasploit gewichtet'!$C$16</f>
        <v>18</v>
      </c>
      <c r="I276" s="148">
        <f>'Metasploit gewichtet'!$P$15</f>
        <v>7.375</v>
      </c>
      <c r="K276" s="155">
        <f t="shared" si="72"/>
        <v>1.2291666666666667</v>
      </c>
      <c r="M276" s="148">
        <f>'Metasploit gewichtet'!$R$15</f>
        <v>18.375</v>
      </c>
      <c r="N276" s="148">
        <f>'Metasploit gewichtet'!$R$16</f>
        <v>27</v>
      </c>
      <c r="P276" s="146">
        <f>E276/F276</f>
        <v>0.83333333333333337</v>
      </c>
      <c r="R276" s="149">
        <f>M276/N276</f>
        <v>0.68055555555555558</v>
      </c>
      <c r="T276" s="126">
        <f>E280/F280</f>
        <v>0.80208333333333337</v>
      </c>
      <c r="U276" s="171">
        <f>SUM(M276:M280)/SUM(N276:N280)</f>
        <v>0.53661616161616166</v>
      </c>
    </row>
    <row r="277" spans="1:21">
      <c r="A277" s="40" t="s">
        <v>20</v>
      </c>
      <c r="C277">
        <v>5</v>
      </c>
      <c r="E277" s="159">
        <f>'Metasploit gewichtet'!$C$27</f>
        <v>18</v>
      </c>
      <c r="F277" s="159">
        <f>'Metasploit gewichtet'!$C$28</f>
        <v>18</v>
      </c>
      <c r="I277" s="148">
        <f>'Metasploit gewichtet'!$P$27</f>
        <v>6.5625</v>
      </c>
      <c r="K277" s="155">
        <f t="shared" si="72"/>
        <v>1.3125</v>
      </c>
      <c r="M277" s="148">
        <f>'Metasploit gewichtet'!$R$27</f>
        <v>19.6875</v>
      </c>
      <c r="N277" s="148">
        <f>'Metasploit gewichtet'!$R$28</f>
        <v>27</v>
      </c>
      <c r="P277" s="146">
        <f t="shared" ref="P277:P280" si="77">E277/F277</f>
        <v>1</v>
      </c>
      <c r="R277" s="149">
        <f t="shared" ref="R277:R280" si="78">M277/N277</f>
        <v>0.72916666666666663</v>
      </c>
    </row>
    <row r="278" spans="1:21">
      <c r="A278" s="40" t="s">
        <v>35</v>
      </c>
      <c r="C278">
        <v>14</v>
      </c>
      <c r="E278" s="159">
        <f>'Metasploit gewichtet'!$C$47</f>
        <v>33</v>
      </c>
      <c r="F278" s="159">
        <f>'Metasploit gewichtet'!$C$48</f>
        <v>42</v>
      </c>
      <c r="I278" s="148">
        <f>'Metasploit gewichtet'!$P$47</f>
        <v>16.3125</v>
      </c>
      <c r="K278" s="155">
        <f t="shared" si="72"/>
        <v>1.1651785714285714</v>
      </c>
      <c r="M278" s="148">
        <f>'Metasploit gewichtet'!$R$47</f>
        <v>36.75</v>
      </c>
      <c r="N278" s="148">
        <f>'Metasploit gewichtet'!$R$48</f>
        <v>63</v>
      </c>
      <c r="P278" s="146">
        <f t="shared" si="77"/>
        <v>0.7857142857142857</v>
      </c>
      <c r="R278" s="149">
        <f t="shared" si="78"/>
        <v>0.58333333333333337</v>
      </c>
    </row>
    <row r="279" spans="1:21">
      <c r="A279" s="40" t="s">
        <v>66</v>
      </c>
      <c r="C279">
        <v>19</v>
      </c>
      <c r="E279" s="159">
        <f>'Metasploit gewichtet'!$C$71</f>
        <v>21</v>
      </c>
      <c r="F279" s="159">
        <f>'Metasploit gewichtet'!$C$72</f>
        <v>57</v>
      </c>
      <c r="I279" s="148">
        <f>'Metasploit gewichtet'!$P$71</f>
        <v>19.25</v>
      </c>
      <c r="K279" s="155">
        <f t="shared" si="72"/>
        <v>1.013157894736842</v>
      </c>
      <c r="M279" s="148">
        <f>'Metasploit gewichtet'!$R$71</f>
        <v>23.5625</v>
      </c>
      <c r="N279" s="148">
        <f>'Metasploit gewichtet'!$R$72</f>
        <v>85.5</v>
      </c>
      <c r="P279" s="146">
        <f t="shared" si="77"/>
        <v>0.36842105263157893</v>
      </c>
      <c r="R279" s="149">
        <f t="shared" si="78"/>
        <v>0.27558479532163743</v>
      </c>
    </row>
    <row r="280" spans="1:21" ht="15.75">
      <c r="A280" s="125" t="s">
        <v>105</v>
      </c>
      <c r="C280">
        <v>32</v>
      </c>
      <c r="E280" s="159">
        <f>'Metasploit gewichtet'!$C$114</f>
        <v>77</v>
      </c>
      <c r="F280" s="159">
        <f>'Metasploit gewichtet'!$C$115</f>
        <v>96</v>
      </c>
      <c r="I280" s="148">
        <f>'Metasploit gewichtet'!$P$114</f>
        <v>36.5625</v>
      </c>
      <c r="K280" s="155">
        <f t="shared" si="72"/>
        <v>1.142578125</v>
      </c>
      <c r="M280" s="148">
        <f>'Metasploit gewichtet'!$R$114</f>
        <v>87.5625</v>
      </c>
      <c r="N280" s="148">
        <f>'Metasploit gewichtet'!$R$115</f>
        <v>144</v>
      </c>
      <c r="P280" s="146">
        <f t="shared" si="77"/>
        <v>0.80208333333333337</v>
      </c>
      <c r="R280" s="149">
        <f t="shared" si="78"/>
        <v>0.60807291666666663</v>
      </c>
    </row>
    <row r="281" spans="1:21" ht="18.75">
      <c r="A281" s="123"/>
      <c r="E281" s="159"/>
      <c r="F281" s="159"/>
      <c r="K281" s="155"/>
    </row>
    <row r="282" spans="1:21" ht="18.75">
      <c r="A282" s="123" t="s">
        <v>395</v>
      </c>
      <c r="K282" s="155"/>
    </row>
    <row r="283" spans="1:21">
      <c r="A283" s="40" t="s">
        <v>7</v>
      </c>
      <c r="C283">
        <v>6</v>
      </c>
      <c r="E283" s="159">
        <f>'Metasploit gewichtet'!$C$15</f>
        <v>15</v>
      </c>
      <c r="F283" s="158">
        <f>'Metasploit gewichtet'!$C$16</f>
        <v>18</v>
      </c>
      <c r="I283" s="148">
        <f>'Metasploit gewichtet'!$Y$15</f>
        <v>5.833333333333333</v>
      </c>
      <c r="K283" s="155">
        <f t="shared" si="72"/>
        <v>0.97222222222222221</v>
      </c>
      <c r="M283" s="148">
        <f>'Metasploit gewichtet'!$AA$15</f>
        <v>13.75</v>
      </c>
      <c r="N283" s="148">
        <f>'Metasploit gewichtet'!$AA$16</f>
        <v>27</v>
      </c>
      <c r="P283" s="146">
        <f>E283/F283</f>
        <v>0.83333333333333337</v>
      </c>
      <c r="R283" s="149">
        <f>M283/N283</f>
        <v>0.5092592592592593</v>
      </c>
      <c r="T283" s="126">
        <f>E287/F287</f>
        <v>0.80208333333333337</v>
      </c>
      <c r="U283" s="171">
        <f>SUM(M283:M287)/SUM(N283:N287)</f>
        <v>0.55026455026455035</v>
      </c>
    </row>
    <row r="284" spans="1:21">
      <c r="A284" s="40" t="s">
        <v>20</v>
      </c>
      <c r="C284">
        <v>5</v>
      </c>
      <c r="E284" s="159">
        <f>'Metasploit gewichtet'!$C$27</f>
        <v>18</v>
      </c>
      <c r="F284" s="159">
        <f>'Metasploit gewichtet'!$C$28</f>
        <v>18</v>
      </c>
      <c r="I284" s="148">
        <f>'Metasploit gewichtet'!$Y$27</f>
        <v>6.6666666666666661</v>
      </c>
      <c r="K284" s="155">
        <f t="shared" si="72"/>
        <v>1.3333333333333333</v>
      </c>
      <c r="M284" s="148">
        <f>'Metasploit gewichtet'!$AA$27</f>
        <v>20</v>
      </c>
      <c r="N284" s="148">
        <f>'Metasploit gewichtet'!$AA$28</f>
        <v>27</v>
      </c>
      <c r="P284" s="146">
        <f t="shared" ref="P284:P287" si="79">E284/F284</f>
        <v>1</v>
      </c>
      <c r="R284" s="149">
        <f t="shared" ref="R284:R287" si="80">M284/N284</f>
        <v>0.7407407407407407</v>
      </c>
    </row>
    <row r="285" spans="1:21">
      <c r="A285" s="40" t="s">
        <v>35</v>
      </c>
      <c r="C285">
        <v>14</v>
      </c>
      <c r="E285" s="159">
        <f>'Metasploit gewichtet'!$C$47</f>
        <v>33</v>
      </c>
      <c r="F285" s="159">
        <f>'Metasploit gewichtet'!$C$48</f>
        <v>42</v>
      </c>
      <c r="I285" s="148">
        <f>'Metasploit gewichtet'!$Y$47</f>
        <v>16.083333333333336</v>
      </c>
      <c r="K285" s="155">
        <f t="shared" si="72"/>
        <v>1.1488095238095239</v>
      </c>
      <c r="M285" s="148">
        <f>'Metasploit gewichtet'!$AA$47</f>
        <v>36.25</v>
      </c>
      <c r="N285" s="148">
        <f>'Metasploit gewichtet'!$AA$48</f>
        <v>63</v>
      </c>
      <c r="P285" s="146">
        <f t="shared" si="79"/>
        <v>0.7857142857142857</v>
      </c>
      <c r="R285" s="149">
        <f t="shared" si="80"/>
        <v>0.57539682539682535</v>
      </c>
    </row>
    <row r="286" spans="1:21">
      <c r="A286" s="40" t="s">
        <v>66</v>
      </c>
      <c r="C286">
        <v>19</v>
      </c>
      <c r="E286" s="159">
        <f>'Metasploit gewichtet'!$C$71</f>
        <v>21</v>
      </c>
      <c r="F286" s="159">
        <f>'Metasploit gewichtet'!$C$72</f>
        <v>57</v>
      </c>
      <c r="I286" s="148">
        <f>'Metasploit gewichtet'!$Y$71</f>
        <v>19.166666666666668</v>
      </c>
      <c r="K286" s="155">
        <f t="shared" si="72"/>
        <v>1.0087719298245614</v>
      </c>
      <c r="M286" s="148">
        <f>'Metasploit gewichtet'!$AA$71</f>
        <v>23.500000000000004</v>
      </c>
      <c r="N286" s="148">
        <f>'Metasploit gewichtet'!$AA$72</f>
        <v>85.5</v>
      </c>
      <c r="P286" s="146">
        <f t="shared" si="79"/>
        <v>0.36842105263157893</v>
      </c>
      <c r="R286" s="149">
        <f t="shared" si="80"/>
        <v>0.27485380116959068</v>
      </c>
    </row>
    <row r="287" spans="1:21" ht="15.75">
      <c r="A287" s="125" t="s">
        <v>105</v>
      </c>
      <c r="C287">
        <v>32</v>
      </c>
      <c r="E287" s="159">
        <f>'Metasploit gewichtet'!$C$114</f>
        <v>77</v>
      </c>
      <c r="F287" s="159">
        <f>'Metasploit gewichtet'!$C$115</f>
        <v>96</v>
      </c>
      <c r="G287" s="2"/>
      <c r="H287" s="2"/>
      <c r="I287" s="148">
        <f>'Metasploit gewichtet'!$Y$114</f>
        <v>40.416666666666671</v>
      </c>
      <c r="K287" s="155">
        <f t="shared" si="72"/>
        <v>1.2630208333333335</v>
      </c>
      <c r="M287" s="148">
        <f>'Metasploit gewichtet'!$AA$114</f>
        <v>97.166666666666671</v>
      </c>
      <c r="N287" s="148">
        <f>'Metasploit gewichtet'!$AA$115</f>
        <v>144</v>
      </c>
      <c r="P287" s="146">
        <f t="shared" si="79"/>
        <v>0.80208333333333337</v>
      </c>
      <c r="R287" s="149">
        <f t="shared" si="80"/>
        <v>0.6747685185185186</v>
      </c>
    </row>
    <row r="288" spans="1:21" ht="18.75">
      <c r="A288" s="123"/>
      <c r="K288" s="155"/>
    </row>
    <row r="289" spans="1:21" ht="18.75">
      <c r="A289" s="123" t="s">
        <v>396</v>
      </c>
      <c r="K289" s="155"/>
    </row>
    <row r="290" spans="1:21">
      <c r="A290" s="40" t="s">
        <v>7</v>
      </c>
      <c r="C290">
        <v>6</v>
      </c>
      <c r="E290" s="159">
        <f>'Metasploit gewichtet'!$C$15</f>
        <v>15</v>
      </c>
      <c r="F290" s="158">
        <f>'Metasploit gewichtet'!$C$16</f>
        <v>18</v>
      </c>
      <c r="I290" s="148">
        <f>'Metasploit gewichtet'!$AH$15</f>
        <v>7.875</v>
      </c>
      <c r="K290" s="155">
        <f t="shared" si="72"/>
        <v>1.3125</v>
      </c>
      <c r="M290" s="148">
        <f>'Metasploit gewichtet'!$AJ$15</f>
        <v>20.0625</v>
      </c>
      <c r="N290" s="148">
        <f>'Metasploit gewichtet'!$AJ$16</f>
        <v>27</v>
      </c>
      <c r="P290" s="146">
        <f>E290/F290</f>
        <v>0.83333333333333337</v>
      </c>
      <c r="R290" s="149">
        <f>M290/N290</f>
        <v>0.74305555555555558</v>
      </c>
      <c r="T290" s="126">
        <f>E294/F294</f>
        <v>0.80208333333333337</v>
      </c>
      <c r="U290" s="171">
        <f>SUM(M290:M294)/SUM(N290:N294)</f>
        <v>0.56830206830206831</v>
      </c>
    </row>
    <row r="291" spans="1:21">
      <c r="A291" s="40" t="s">
        <v>20</v>
      </c>
      <c r="C291">
        <v>5</v>
      </c>
      <c r="E291" s="159">
        <f>'Metasploit gewichtet'!$C$27</f>
        <v>18</v>
      </c>
      <c r="F291" s="159">
        <f>'Metasploit gewichtet'!$C$28</f>
        <v>18</v>
      </c>
      <c r="I291" s="148">
        <f>'Metasploit gewichtet'!$AH$27</f>
        <v>5.9375</v>
      </c>
      <c r="K291" s="155">
        <f t="shared" si="72"/>
        <v>1.1875</v>
      </c>
      <c r="M291" s="148">
        <f>'Metasploit gewichtet'!$AJ$27</f>
        <v>17.8125</v>
      </c>
      <c r="N291" s="148">
        <f>'Metasploit gewichtet'!$AJ$28</f>
        <v>27</v>
      </c>
      <c r="P291" s="146">
        <f t="shared" ref="P291:P294" si="81">E291/F291</f>
        <v>1</v>
      </c>
      <c r="R291" s="149">
        <f t="shared" ref="R291:R294" si="82">M291/N291</f>
        <v>0.65972222222222221</v>
      </c>
    </row>
    <row r="292" spans="1:21">
      <c r="A292" s="40" t="s">
        <v>35</v>
      </c>
      <c r="C292">
        <v>14</v>
      </c>
      <c r="E292" s="159">
        <f>'Metasploit gewichtet'!$C$47</f>
        <v>33</v>
      </c>
      <c r="F292" s="159">
        <f>'Metasploit gewichtet'!$C$48</f>
        <v>42</v>
      </c>
      <c r="I292" s="148">
        <f>'Metasploit gewichtet'!$AH$47</f>
        <v>15.875</v>
      </c>
      <c r="K292" s="155">
        <f t="shared" si="72"/>
        <v>1.1339285714285714</v>
      </c>
      <c r="M292" s="148">
        <f>'Metasploit gewichtet'!$AJ$47</f>
        <v>36.375</v>
      </c>
      <c r="N292" s="148">
        <f>'Metasploit gewichtet'!$AJ$48</f>
        <v>63</v>
      </c>
      <c r="P292" s="146">
        <f t="shared" si="81"/>
        <v>0.7857142857142857</v>
      </c>
      <c r="R292" s="149">
        <f t="shared" si="82"/>
        <v>0.57738095238095233</v>
      </c>
    </row>
    <row r="293" spans="1:21">
      <c r="A293" s="40" t="s">
        <v>66</v>
      </c>
      <c r="C293">
        <v>19</v>
      </c>
      <c r="E293" s="159">
        <f>'Metasploit gewichtet'!$C$71</f>
        <v>21</v>
      </c>
      <c r="F293" s="159">
        <f>'Metasploit gewichtet'!$C$72</f>
        <v>57</v>
      </c>
      <c r="I293" s="148">
        <f>'Metasploit gewichtet'!$AH$71</f>
        <v>21.208333333333332</v>
      </c>
      <c r="K293" s="155">
        <f t="shared" si="72"/>
        <v>1.1162280701754386</v>
      </c>
      <c r="M293" s="148">
        <f>'Metasploit gewichtet'!$AJ$71</f>
        <v>26.291666666666668</v>
      </c>
      <c r="N293" s="148">
        <f>'Metasploit gewichtet'!$AJ$72</f>
        <v>85.5</v>
      </c>
      <c r="P293" s="146">
        <f t="shared" si="81"/>
        <v>0.36842105263157893</v>
      </c>
      <c r="R293" s="149">
        <f t="shared" si="82"/>
        <v>0.307504873294347</v>
      </c>
    </row>
    <row r="294" spans="1:21" ht="15.75">
      <c r="A294" s="125" t="s">
        <v>105</v>
      </c>
      <c r="C294">
        <v>32</v>
      </c>
      <c r="E294" s="159">
        <f>'Metasploit gewichtet'!$C$114</f>
        <v>77</v>
      </c>
      <c r="F294" s="159">
        <f>'Metasploit gewichtet'!$C$115</f>
        <v>96</v>
      </c>
      <c r="I294" s="148">
        <f>'Metasploit gewichtet'!$AH$114</f>
        <v>39.749999999999986</v>
      </c>
      <c r="K294" s="155">
        <f t="shared" si="72"/>
        <v>1.2421874999999996</v>
      </c>
      <c r="M294" s="148">
        <f>'Metasploit gewichtet'!$AJ$114</f>
        <v>96.375</v>
      </c>
      <c r="N294" s="148">
        <f>'Metasploit gewichtet'!$AJ$115</f>
        <v>144</v>
      </c>
      <c r="P294" s="146">
        <f t="shared" si="81"/>
        <v>0.80208333333333337</v>
      </c>
      <c r="R294" s="149">
        <f t="shared" si="82"/>
        <v>0.66927083333333337</v>
      </c>
    </row>
    <row r="295" spans="1:21">
      <c r="K295" s="155"/>
    </row>
    <row r="296" spans="1:21" ht="18.75">
      <c r="A296" s="123" t="s">
        <v>814</v>
      </c>
      <c r="K296" s="155"/>
    </row>
    <row r="297" spans="1:21">
      <c r="A297" s="40" t="s">
        <v>7</v>
      </c>
      <c r="C297">
        <v>6</v>
      </c>
      <c r="E297" s="159">
        <f>'Metasploit gewichtet'!$C$15</f>
        <v>15</v>
      </c>
      <c r="F297" s="158">
        <f>'Metasploit gewichtet'!$C$16</f>
        <v>18</v>
      </c>
      <c r="I297" s="148">
        <f>'Metasploit gewichtet'!$AQ$15</f>
        <v>7</v>
      </c>
      <c r="K297" s="155">
        <f t="shared" si="72"/>
        <v>1.1666666666666667</v>
      </c>
      <c r="M297" s="148">
        <f>'Metasploit gewichtet'!$AS$15</f>
        <v>17.8125</v>
      </c>
      <c r="N297" s="148">
        <f>'Metasploit gewichtet'!$AS$16</f>
        <v>27</v>
      </c>
      <c r="P297" s="146">
        <f>E297/F297</f>
        <v>0.83333333333333337</v>
      </c>
      <c r="R297" s="149">
        <f>M297/N297</f>
        <v>0.65972222222222221</v>
      </c>
      <c r="T297" s="126">
        <f>E301/F301</f>
        <v>0.80208333333333337</v>
      </c>
      <c r="U297" s="171">
        <f>SUM(M297:M301)/SUM(N297:N301)</f>
        <v>0.55699855699855705</v>
      </c>
    </row>
    <row r="298" spans="1:21">
      <c r="A298" s="40" t="s">
        <v>20</v>
      </c>
      <c r="C298">
        <v>5</v>
      </c>
      <c r="E298" s="159">
        <f>'Metasploit gewichtet'!$C$27</f>
        <v>18</v>
      </c>
      <c r="F298" s="159">
        <f>'Metasploit gewichtet'!$C$28</f>
        <v>18</v>
      </c>
      <c r="I298" s="148">
        <f>'Metasploit gewichtet'!$AQ$27</f>
        <v>5.9375</v>
      </c>
      <c r="K298" s="155">
        <f t="shared" si="72"/>
        <v>1.1875</v>
      </c>
      <c r="M298" s="148">
        <f>'Metasploit gewichtet'!$AS$27</f>
        <v>17.8125</v>
      </c>
      <c r="N298" s="148">
        <f>'Metasploit gewichtet'!$AS$28</f>
        <v>27</v>
      </c>
      <c r="P298" s="146">
        <f t="shared" ref="P298:P301" si="83">E298/F298</f>
        <v>1</v>
      </c>
      <c r="R298" s="149">
        <f t="shared" ref="R298:R301" si="84">M298/N298</f>
        <v>0.65972222222222221</v>
      </c>
    </row>
    <row r="299" spans="1:21">
      <c r="A299" s="40" t="s">
        <v>35</v>
      </c>
      <c r="C299">
        <v>14</v>
      </c>
      <c r="E299" s="159">
        <f>'Metasploit gewichtet'!$C$47</f>
        <v>33</v>
      </c>
      <c r="F299" s="159">
        <f>'Metasploit gewichtet'!$C$48</f>
        <v>42</v>
      </c>
      <c r="I299" s="148">
        <f>'Metasploit gewichtet'!$AQ$47</f>
        <v>15.9375</v>
      </c>
      <c r="K299" s="155">
        <f t="shared" si="72"/>
        <v>1.1383928571428572</v>
      </c>
      <c r="M299" s="148">
        <f>'Metasploit gewichtet'!$AS$47</f>
        <v>36.1875</v>
      </c>
      <c r="N299" s="148">
        <f>'Metasploit gewichtet'!$AS$48</f>
        <v>63</v>
      </c>
      <c r="P299" s="146">
        <f t="shared" si="83"/>
        <v>0.7857142857142857</v>
      </c>
      <c r="R299" s="149">
        <f t="shared" si="84"/>
        <v>0.57440476190476186</v>
      </c>
    </row>
    <row r="300" spans="1:21">
      <c r="A300" s="40" t="s">
        <v>66</v>
      </c>
      <c r="C300">
        <v>19</v>
      </c>
      <c r="E300" s="159">
        <f>'Metasploit gewichtet'!$C$71</f>
        <v>21</v>
      </c>
      <c r="F300" s="159">
        <f>'Metasploit gewichtet'!$C$72</f>
        <v>57</v>
      </c>
      <c r="I300" s="148">
        <f>'Metasploit gewichtet'!$AQ$71</f>
        <v>18.5625</v>
      </c>
      <c r="K300" s="155">
        <f t="shared" si="72"/>
        <v>0.97697368421052633</v>
      </c>
      <c r="M300" s="148">
        <f>'Metasploit gewichtet'!$AS$71</f>
        <v>22.5625</v>
      </c>
      <c r="N300" s="148">
        <f>'Metasploit gewichtet'!$AS$72</f>
        <v>85.5</v>
      </c>
      <c r="P300" s="146">
        <f t="shared" si="83"/>
        <v>0.36842105263157893</v>
      </c>
      <c r="R300" s="149">
        <f t="shared" si="84"/>
        <v>0.2638888888888889</v>
      </c>
    </row>
    <row r="301" spans="1:21" ht="15.75">
      <c r="A301" s="125" t="s">
        <v>105</v>
      </c>
      <c r="C301">
        <v>32</v>
      </c>
      <c r="E301" s="159">
        <f>'Metasploit gewichtet'!$C$114</f>
        <v>77</v>
      </c>
      <c r="F301" s="159">
        <f>'Metasploit gewichtet'!$C$115</f>
        <v>96</v>
      </c>
      <c r="I301" s="148">
        <f>'Metasploit gewichtet'!$AQ$114</f>
        <v>41.5625</v>
      </c>
      <c r="K301" s="155">
        <f t="shared" si="72"/>
        <v>1.298828125</v>
      </c>
      <c r="M301" s="148">
        <f>'Metasploit gewichtet'!$AS$114</f>
        <v>98.625</v>
      </c>
      <c r="N301" s="148">
        <f>'Metasploit gewichtet'!$AS$115</f>
        <v>144</v>
      </c>
      <c r="P301" s="146">
        <f t="shared" si="83"/>
        <v>0.80208333333333337</v>
      </c>
      <c r="R301" s="149">
        <f t="shared" si="84"/>
        <v>0.68489583333333337</v>
      </c>
    </row>
    <row r="302" spans="1:21">
      <c r="K302" s="155"/>
    </row>
    <row r="303" spans="1:21">
      <c r="K303" s="155"/>
    </row>
    <row r="304" spans="1:21">
      <c r="K304" s="155"/>
    </row>
    <row r="305" spans="1:21" ht="36">
      <c r="A305" s="104" t="s">
        <v>801</v>
      </c>
      <c r="E305" s="156" t="s">
        <v>804</v>
      </c>
      <c r="F305" s="157" t="s">
        <v>476</v>
      </c>
      <c r="G305" s="2"/>
      <c r="H305" s="2"/>
      <c r="I305" s="147" t="s">
        <v>817</v>
      </c>
      <c r="J305" s="147"/>
      <c r="K305" s="155"/>
      <c r="L305" s="2"/>
      <c r="M305" s="147" t="s">
        <v>808</v>
      </c>
      <c r="N305" s="147" t="s">
        <v>809</v>
      </c>
      <c r="P305" s="144" t="s">
        <v>810</v>
      </c>
      <c r="R305" s="147" t="s">
        <v>811</v>
      </c>
      <c r="T305" s="127" t="s">
        <v>812</v>
      </c>
      <c r="U305" s="169" t="s">
        <v>813</v>
      </c>
    </row>
    <row r="306" spans="1:21" ht="18.75">
      <c r="A306" s="123" t="s">
        <v>393</v>
      </c>
      <c r="K306" s="155"/>
    </row>
    <row r="307" spans="1:21">
      <c r="A307" s="40" t="s">
        <v>7</v>
      </c>
      <c r="C307">
        <v>6</v>
      </c>
      <c r="E307" s="159">
        <f>'Purplesharp gewichtet'!$C$15</f>
        <v>13</v>
      </c>
      <c r="F307" s="158">
        <f>'Purplesharp gewichtet'!$C$16</f>
        <v>18</v>
      </c>
      <c r="I307" s="148">
        <f>'Purplesharp gewichtet'!$E$15</f>
        <v>6.8</v>
      </c>
      <c r="K307" s="155">
        <f t="shared" si="72"/>
        <v>1.1333333333333333</v>
      </c>
      <c r="M307" s="148">
        <f>'Purplesharp gewichtet'!$G$15</f>
        <v>14.150000000000002</v>
      </c>
      <c r="N307" s="148">
        <f>'Purplesharp gewichtet'!$G$16</f>
        <v>27</v>
      </c>
      <c r="P307" s="146">
        <f>E307/F307</f>
        <v>0.72222222222222221</v>
      </c>
      <c r="R307" s="149">
        <f>M307/N307</f>
        <v>0.52407407407407414</v>
      </c>
      <c r="T307" s="126">
        <f>E311/F311</f>
        <v>0.42156862745098039</v>
      </c>
      <c r="U307" s="171">
        <f>SUM(M307:M311)/SUM(N307:N311)</f>
        <v>0.33924050632911396</v>
      </c>
    </row>
    <row r="308" spans="1:21">
      <c r="A308" s="40" t="s">
        <v>20</v>
      </c>
      <c r="C308">
        <v>5</v>
      </c>
      <c r="E308" s="159">
        <f>'Purplesharp gewichtet'!$C$27</f>
        <v>9</v>
      </c>
      <c r="F308" s="159">
        <f>'Purplesharp gewichtet'!$C$28</f>
        <v>18</v>
      </c>
      <c r="I308" s="148">
        <f>'Purplesharp gewichtet'!$E$27</f>
        <v>6</v>
      </c>
      <c r="K308" s="155">
        <f t="shared" si="72"/>
        <v>1.2</v>
      </c>
      <c r="M308" s="148">
        <f>'Purplesharp gewichtet'!$G$27</f>
        <v>8.4</v>
      </c>
      <c r="N308" s="148">
        <f>'Purplesharp gewichtet'!$G$28</f>
        <v>27</v>
      </c>
      <c r="P308" s="146">
        <f t="shared" ref="P308:P311" si="85">E308/F308</f>
        <v>0.5</v>
      </c>
      <c r="R308" s="149">
        <f t="shared" ref="R308:R311" si="86">M308/N308</f>
        <v>0.31111111111111112</v>
      </c>
    </row>
    <row r="309" spans="1:21">
      <c r="A309" s="40" t="s">
        <v>35</v>
      </c>
      <c r="C309">
        <v>14</v>
      </c>
      <c r="E309" s="159">
        <f>'Purplesharp gewichtet'!$C$47</f>
        <v>21</v>
      </c>
      <c r="F309" s="159">
        <f>'Purplesharp gewichtet'!$C$48</f>
        <v>42</v>
      </c>
      <c r="I309" s="148">
        <f>'Purplesharp gewichtet'!$E$47</f>
        <v>17.05</v>
      </c>
      <c r="K309" s="155">
        <f t="shared" si="72"/>
        <v>1.217857142857143</v>
      </c>
      <c r="M309" s="148">
        <f>'Purplesharp gewichtet'!$G$47</f>
        <v>25.950000000000003</v>
      </c>
      <c r="N309" s="148">
        <f>'Purplesharp gewichtet'!$G$48</f>
        <v>63</v>
      </c>
      <c r="P309" s="146">
        <f t="shared" si="85"/>
        <v>0.5</v>
      </c>
      <c r="R309" s="149">
        <f t="shared" si="86"/>
        <v>0.41190476190476194</v>
      </c>
    </row>
    <row r="310" spans="1:21">
      <c r="A310" s="40" t="s">
        <v>66</v>
      </c>
      <c r="C310">
        <v>19</v>
      </c>
      <c r="E310" s="159">
        <f>'Purplesharp gewichtet'!$C$71</f>
        <v>16</v>
      </c>
      <c r="F310" s="159">
        <f>'Purplesharp gewichtet'!$C$72</f>
        <v>57</v>
      </c>
      <c r="I310" s="148">
        <f>'Purplesharp gewichtet'!$E$71</f>
        <v>20.400000000000002</v>
      </c>
      <c r="K310" s="155">
        <f t="shared" si="72"/>
        <v>1.0736842105263158</v>
      </c>
      <c r="M310" s="148">
        <f>'Purplesharp gewichtet'!$G$71</f>
        <v>19.200000000000003</v>
      </c>
      <c r="N310" s="148">
        <f>'Purplesharp gewichtet'!$G$72</f>
        <v>85.5</v>
      </c>
      <c r="P310" s="146">
        <f t="shared" si="85"/>
        <v>0.2807017543859649</v>
      </c>
      <c r="R310" s="149">
        <f t="shared" si="86"/>
        <v>0.22456140350877196</v>
      </c>
    </row>
    <row r="311" spans="1:21" ht="15.75">
      <c r="A311" s="125" t="s">
        <v>105</v>
      </c>
      <c r="C311">
        <v>32</v>
      </c>
      <c r="E311" s="159">
        <f>'Purplesharp gewichtet'!$C$114</f>
        <v>43</v>
      </c>
      <c r="F311" s="159">
        <f>'Purplesharp gewichtet'!$C$115</f>
        <v>102</v>
      </c>
      <c r="I311" s="148">
        <f>'Purplesharp gewichtet'!$E$114</f>
        <v>43.900000000000013</v>
      </c>
      <c r="K311" s="155">
        <f t="shared" si="72"/>
        <v>1.3718750000000004</v>
      </c>
      <c r="M311" s="148">
        <f>'Purplesharp gewichtet'!$G$114</f>
        <v>52.899999999999991</v>
      </c>
      <c r="N311" s="148">
        <f>'Purplesharp gewichtet'!$G$115</f>
        <v>153</v>
      </c>
      <c r="P311" s="146">
        <f t="shared" si="85"/>
        <v>0.42156862745098039</v>
      </c>
      <c r="R311" s="149">
        <f t="shared" si="86"/>
        <v>0.34575163398692804</v>
      </c>
    </row>
    <row r="312" spans="1:21" ht="15.75">
      <c r="A312" s="125"/>
      <c r="K312" s="155"/>
    </row>
    <row r="313" spans="1:21" ht="18.75">
      <c r="A313" s="123" t="s">
        <v>394</v>
      </c>
      <c r="K313" s="155"/>
    </row>
    <row r="314" spans="1:21">
      <c r="A314" s="40" t="s">
        <v>7</v>
      </c>
      <c r="C314">
        <v>6</v>
      </c>
      <c r="E314" s="159">
        <f>'Purplesharp gewichtet'!$C$15</f>
        <v>13</v>
      </c>
      <c r="F314" s="158">
        <f>'Purplesharp gewichtet'!$C$16</f>
        <v>18</v>
      </c>
      <c r="I314" s="148">
        <f>'Purplesharp gewichtet'!$P$15</f>
        <v>7.375</v>
      </c>
      <c r="K314" s="155">
        <f t="shared" si="72"/>
        <v>1.2291666666666667</v>
      </c>
      <c r="M314" s="148">
        <f>'Purplesharp gewichtet'!$R$15</f>
        <v>15.875</v>
      </c>
      <c r="N314" s="148">
        <f>'Purplesharp gewichtet'!$R$16</f>
        <v>27</v>
      </c>
      <c r="P314" s="146">
        <f>E314/F314</f>
        <v>0.72222222222222221</v>
      </c>
      <c r="R314" s="149">
        <f>M314/N314</f>
        <v>0.58796296296296291</v>
      </c>
      <c r="T314" s="126">
        <f>E318/F318</f>
        <v>0.42156862745098039</v>
      </c>
      <c r="U314" s="171">
        <f>SUM(M314:M318)/SUM(N314:N318)</f>
        <v>0.32594936708860761</v>
      </c>
    </row>
    <row r="315" spans="1:21">
      <c r="A315" s="40" t="s">
        <v>20</v>
      </c>
      <c r="C315">
        <v>5</v>
      </c>
      <c r="E315" s="159">
        <f>'Purplesharp gewichtet'!$C$27</f>
        <v>9</v>
      </c>
      <c r="F315" s="159">
        <f>'Purplesharp gewichtet'!$C$28</f>
        <v>18</v>
      </c>
      <c r="I315" s="148">
        <f>'Purplesharp gewichtet'!$P$27</f>
        <v>6.5625</v>
      </c>
      <c r="K315" s="155">
        <f t="shared" si="72"/>
        <v>1.3125</v>
      </c>
      <c r="M315" s="148">
        <f>'Purplesharp gewichtet'!$R$27</f>
        <v>9.1875</v>
      </c>
      <c r="N315" s="148">
        <f>'Purplesharp gewichtet'!$R$28</f>
        <v>27</v>
      </c>
      <c r="P315" s="146">
        <f t="shared" ref="P315:P318" si="87">E315/F315</f>
        <v>0.5</v>
      </c>
      <c r="R315" s="149">
        <f t="shared" ref="R315:R318" si="88">M315/N315</f>
        <v>0.34027777777777779</v>
      </c>
    </row>
    <row r="316" spans="1:21">
      <c r="A316" s="40" t="s">
        <v>35</v>
      </c>
      <c r="C316">
        <v>14</v>
      </c>
      <c r="E316" s="159">
        <f>'Purplesharp gewichtet'!$C$47</f>
        <v>21</v>
      </c>
      <c r="F316" s="159">
        <f>'Purplesharp gewichtet'!$C$48</f>
        <v>42</v>
      </c>
      <c r="I316" s="148">
        <f>'Purplesharp gewichtet'!$P$47</f>
        <v>16.3125</v>
      </c>
      <c r="K316" s="155">
        <f t="shared" si="72"/>
        <v>1.1651785714285714</v>
      </c>
      <c r="M316" s="148">
        <f>'Purplesharp gewichtet'!$R$47</f>
        <v>24.5625</v>
      </c>
      <c r="N316" s="148">
        <f>'Purplesharp gewichtet'!$R$48</f>
        <v>63</v>
      </c>
      <c r="P316" s="146">
        <f t="shared" si="87"/>
        <v>0.5</v>
      </c>
      <c r="R316" s="149">
        <f t="shared" si="88"/>
        <v>0.38988095238095238</v>
      </c>
    </row>
    <row r="317" spans="1:21">
      <c r="A317" s="40" t="s">
        <v>66</v>
      </c>
      <c r="C317">
        <v>19</v>
      </c>
      <c r="E317" s="159">
        <f>'Purplesharp gewichtet'!$C$71</f>
        <v>16</v>
      </c>
      <c r="F317" s="159">
        <f>'Purplesharp gewichtet'!$C$72</f>
        <v>57</v>
      </c>
      <c r="I317" s="148">
        <f>'Purplesharp gewichtet'!$P$71</f>
        <v>19.25</v>
      </c>
      <c r="K317" s="155">
        <f t="shared" si="72"/>
        <v>1.013157894736842</v>
      </c>
      <c r="M317" s="148">
        <f>'Purplesharp gewichtet'!$R$71</f>
        <v>18.25</v>
      </c>
      <c r="N317" s="148">
        <f>'Purplesharp gewichtet'!$R$72</f>
        <v>85.5</v>
      </c>
      <c r="P317" s="146">
        <f t="shared" si="87"/>
        <v>0.2807017543859649</v>
      </c>
      <c r="R317" s="149">
        <f t="shared" si="88"/>
        <v>0.21345029239766081</v>
      </c>
    </row>
    <row r="318" spans="1:21" ht="15.75">
      <c r="A318" s="125" t="s">
        <v>105</v>
      </c>
      <c r="C318">
        <v>32</v>
      </c>
      <c r="E318" s="159">
        <f>'Purplesharp gewichtet'!$C$114</f>
        <v>43</v>
      </c>
      <c r="F318" s="159">
        <f>'Purplesharp gewichtet'!$C$115</f>
        <v>102</v>
      </c>
      <c r="I318" s="148">
        <f>'Purplesharp gewichtet'!$P$114</f>
        <v>38.125</v>
      </c>
      <c r="K318" s="155">
        <f t="shared" si="72"/>
        <v>1.19140625</v>
      </c>
      <c r="M318" s="148">
        <f>'Purplesharp gewichtet'!$R$114</f>
        <v>48</v>
      </c>
      <c r="N318" s="148">
        <f>'Purplesharp gewichtet'!$R$115</f>
        <v>153</v>
      </c>
      <c r="P318" s="146">
        <f t="shared" si="87"/>
        <v>0.42156862745098039</v>
      </c>
      <c r="R318" s="149">
        <f t="shared" si="88"/>
        <v>0.31372549019607843</v>
      </c>
    </row>
    <row r="319" spans="1:21" ht="18.75">
      <c r="A319" s="123"/>
      <c r="E319" s="159"/>
      <c r="F319" s="159"/>
      <c r="K319" s="155"/>
    </row>
    <row r="320" spans="1:21" ht="18.75">
      <c r="A320" s="123" t="s">
        <v>395</v>
      </c>
      <c r="K320" s="155"/>
    </row>
    <row r="321" spans="1:21">
      <c r="A321" s="40" t="s">
        <v>7</v>
      </c>
      <c r="C321">
        <v>6</v>
      </c>
      <c r="E321" s="159">
        <f>'Purplesharp gewichtet'!$C$15</f>
        <v>13</v>
      </c>
      <c r="F321" s="158">
        <f>'Purplesharp gewichtet'!$C$16</f>
        <v>18</v>
      </c>
      <c r="I321" s="148">
        <f>'Purplesharp gewichtet'!$Y$15</f>
        <v>5.833333333333333</v>
      </c>
      <c r="K321" s="155">
        <f t="shared" si="72"/>
        <v>0.97222222222222221</v>
      </c>
      <c r="M321" s="148">
        <f>'Purplesharp gewichtet'!$AA$15</f>
        <v>11.25</v>
      </c>
      <c r="N321" s="148">
        <f>'Purplesharp gewichtet'!$AA$16</f>
        <v>27</v>
      </c>
      <c r="P321" s="146">
        <f>E321/F321</f>
        <v>0.72222222222222221</v>
      </c>
      <c r="R321" s="149">
        <f>M321/N321</f>
        <v>0.41666666666666669</v>
      </c>
      <c r="T321" s="126">
        <f>E325/F325</f>
        <v>0.42156862745098039</v>
      </c>
      <c r="U321" s="171">
        <f>SUM(M321:M325)/SUM(N321:N325)</f>
        <v>0.32794186591654939</v>
      </c>
    </row>
    <row r="322" spans="1:21">
      <c r="A322" s="40" t="s">
        <v>20</v>
      </c>
      <c r="C322">
        <v>5</v>
      </c>
      <c r="E322" s="159">
        <f>'Purplesharp gewichtet'!$C$27</f>
        <v>9</v>
      </c>
      <c r="F322" s="159">
        <f>'Purplesharp gewichtet'!$C$28</f>
        <v>18</v>
      </c>
      <c r="I322" s="148">
        <f>'Purplesharp gewichtet'!$Y$27</f>
        <v>6.6666666666666661</v>
      </c>
      <c r="K322" s="155">
        <f t="shared" si="72"/>
        <v>1.3333333333333333</v>
      </c>
      <c r="M322" s="148">
        <f>'Purplesharp gewichtet'!$AA$27</f>
        <v>9.3333333333333321</v>
      </c>
      <c r="N322" s="148">
        <f>'Purplesharp gewichtet'!$AA$28</f>
        <v>27</v>
      </c>
      <c r="P322" s="146">
        <f t="shared" ref="P322:P325" si="89">E322/F322</f>
        <v>0.5</v>
      </c>
      <c r="R322" s="149">
        <f t="shared" ref="R322:R325" si="90">M322/N322</f>
        <v>0.34567901234567899</v>
      </c>
    </row>
    <row r="323" spans="1:21">
      <c r="A323" s="40" t="s">
        <v>35</v>
      </c>
      <c r="C323">
        <v>14</v>
      </c>
      <c r="E323" s="159">
        <f>'Purplesharp gewichtet'!$C$47</f>
        <v>21</v>
      </c>
      <c r="F323" s="159">
        <f>'Purplesharp gewichtet'!$C$48</f>
        <v>42</v>
      </c>
      <c r="I323" s="148">
        <f>'Purplesharp gewichtet'!$Y$47</f>
        <v>16.083333333333336</v>
      </c>
      <c r="K323" s="155">
        <f t="shared" si="72"/>
        <v>1.1488095238095239</v>
      </c>
      <c r="M323" s="148">
        <f>'Purplesharp gewichtet'!$AA$47</f>
        <v>24.25</v>
      </c>
      <c r="N323" s="148">
        <f>'Purplesharp gewichtet'!$AA$48</f>
        <v>63</v>
      </c>
      <c r="P323" s="146">
        <f t="shared" si="89"/>
        <v>0.5</v>
      </c>
      <c r="R323" s="149">
        <f t="shared" si="90"/>
        <v>0.38492063492063494</v>
      </c>
    </row>
    <row r="324" spans="1:21">
      <c r="A324" s="40" t="s">
        <v>66</v>
      </c>
      <c r="C324">
        <v>19</v>
      </c>
      <c r="E324" s="159">
        <f>'Purplesharp gewichtet'!$C$71</f>
        <v>16</v>
      </c>
      <c r="F324" s="159">
        <f>'Purplesharp gewichtet'!$C$72</f>
        <v>57</v>
      </c>
      <c r="I324" s="148">
        <f>'Purplesharp gewichtet'!$Y$71</f>
        <v>19.166666666666668</v>
      </c>
      <c r="K324" s="155">
        <f t="shared" ref="K324:K339" si="91">I324/C324</f>
        <v>1.0087719298245614</v>
      </c>
      <c r="M324" s="148">
        <f>'Purplesharp gewichtet'!$AA$71</f>
        <v>18.916666666666664</v>
      </c>
      <c r="N324" s="148">
        <f>'Purplesharp gewichtet'!$AA$72</f>
        <v>85.5</v>
      </c>
      <c r="P324" s="146">
        <f t="shared" si="89"/>
        <v>0.2807017543859649</v>
      </c>
      <c r="R324" s="149">
        <f t="shared" si="90"/>
        <v>0.22124756335282647</v>
      </c>
    </row>
    <row r="325" spans="1:21" ht="15.75">
      <c r="A325" s="125" t="s">
        <v>105</v>
      </c>
      <c r="C325">
        <v>32</v>
      </c>
      <c r="E325" s="159">
        <f>'Purplesharp gewichtet'!$C$114</f>
        <v>43</v>
      </c>
      <c r="F325" s="159">
        <f>'Purplesharp gewichtet'!$C$115</f>
        <v>102</v>
      </c>
      <c r="G325" s="2"/>
      <c r="H325" s="2"/>
      <c r="I325" s="148">
        <f>'Purplesharp gewichtet'!$Y$114</f>
        <v>42.5</v>
      </c>
      <c r="K325" s="155">
        <f t="shared" si="91"/>
        <v>1.328125</v>
      </c>
      <c r="M325" s="148">
        <f>'Purplesharp gewichtet'!$AA$114</f>
        <v>52.833333333333329</v>
      </c>
      <c r="N325" s="148">
        <f>'Purplesharp gewichtet'!$AA$115</f>
        <v>153</v>
      </c>
      <c r="P325" s="146">
        <f t="shared" si="89"/>
        <v>0.42156862745098039</v>
      </c>
      <c r="R325" s="149">
        <f t="shared" si="90"/>
        <v>0.34531590413943353</v>
      </c>
    </row>
    <row r="326" spans="1:21" ht="18.75">
      <c r="A326" s="123"/>
      <c r="K326" s="155"/>
    </row>
    <row r="327" spans="1:21" ht="18.75">
      <c r="A327" s="123" t="s">
        <v>396</v>
      </c>
      <c r="K327" s="155"/>
    </row>
    <row r="328" spans="1:21">
      <c r="A328" s="40" t="s">
        <v>7</v>
      </c>
      <c r="C328">
        <v>6</v>
      </c>
      <c r="E328" s="159">
        <f>'Purplesharp gewichtet'!$C$15</f>
        <v>13</v>
      </c>
      <c r="F328" s="158">
        <f>'Purplesharp gewichtet'!$C$16</f>
        <v>18</v>
      </c>
      <c r="I328" s="148">
        <f>'Purplesharp gewichtet'!$AH$15</f>
        <v>7.875</v>
      </c>
      <c r="K328" s="155">
        <f t="shared" si="91"/>
        <v>1.3125</v>
      </c>
      <c r="M328" s="148">
        <f>'Purplesharp gewichtet'!$AJ$15</f>
        <v>17.6875</v>
      </c>
      <c r="N328" s="148">
        <f>'Purplesharp gewichtet'!$AJ$16</f>
        <v>27</v>
      </c>
      <c r="P328" s="146">
        <f>E328/F328</f>
        <v>0.72222222222222221</v>
      </c>
      <c r="R328" s="149">
        <f>M328/N328</f>
        <v>0.65509259259259256</v>
      </c>
      <c r="T328" s="126">
        <f>E332/F332</f>
        <v>0.42156862745098039</v>
      </c>
      <c r="U328" s="171">
        <f>SUM(M328:M332)/SUM(N328:N332)</f>
        <v>0.36398265353961562</v>
      </c>
    </row>
    <row r="329" spans="1:21">
      <c r="A329" s="40" t="s">
        <v>20</v>
      </c>
      <c r="C329">
        <v>5</v>
      </c>
      <c r="E329" s="159">
        <f>'Purplesharp gewichtet'!$C$27</f>
        <v>9</v>
      </c>
      <c r="F329" s="159">
        <f>'Purplesharp gewichtet'!$C$28</f>
        <v>18</v>
      </c>
      <c r="I329" s="148">
        <f>'Purplesharp gewichtet'!$AH$27</f>
        <v>5.9375</v>
      </c>
      <c r="K329" s="155">
        <f t="shared" si="91"/>
        <v>1.1875</v>
      </c>
      <c r="M329" s="148">
        <f>'Purplesharp gewichtet'!$AJ$27</f>
        <v>8.3125</v>
      </c>
      <c r="N329" s="148">
        <f>'Purplesharp gewichtet'!$AJ$28</f>
        <v>27</v>
      </c>
      <c r="P329" s="146">
        <f t="shared" ref="P329:P332" si="92">E329/F329</f>
        <v>0.5</v>
      </c>
      <c r="R329" s="149">
        <f t="shared" ref="R329:R332" si="93">M329/N329</f>
        <v>0.30787037037037035</v>
      </c>
    </row>
    <row r="330" spans="1:21">
      <c r="A330" s="40" t="s">
        <v>35</v>
      </c>
      <c r="C330">
        <v>14</v>
      </c>
      <c r="E330" s="159">
        <f>'Purplesharp gewichtet'!$C$47</f>
        <v>21</v>
      </c>
      <c r="F330" s="159">
        <f>'Purplesharp gewichtet'!$C$48</f>
        <v>42</v>
      </c>
      <c r="I330" s="148">
        <f>'Purplesharp gewichtet'!$AH$47</f>
        <v>15.875</v>
      </c>
      <c r="K330" s="155">
        <f t="shared" si="91"/>
        <v>1.1339285714285714</v>
      </c>
      <c r="M330" s="148">
        <f>'Purplesharp gewichtet'!$AJ$47</f>
        <v>25.125</v>
      </c>
      <c r="N330" s="148">
        <f>'Purplesharp gewichtet'!$AJ$48</f>
        <v>63</v>
      </c>
      <c r="P330" s="146">
        <f t="shared" si="92"/>
        <v>0.5</v>
      </c>
      <c r="R330" s="149">
        <f t="shared" si="93"/>
        <v>0.39880952380952384</v>
      </c>
    </row>
    <row r="331" spans="1:21">
      <c r="A331" s="40" t="s">
        <v>66</v>
      </c>
      <c r="C331">
        <v>19</v>
      </c>
      <c r="E331" s="159">
        <f>'Purplesharp gewichtet'!$C$71</f>
        <v>16</v>
      </c>
      <c r="F331" s="159">
        <f>'Purplesharp gewichtet'!$C$72</f>
        <v>57</v>
      </c>
      <c r="I331" s="148">
        <f>'Purplesharp gewichtet'!$AH$71</f>
        <v>21.208333333333332</v>
      </c>
      <c r="K331" s="155">
        <f t="shared" si="91"/>
        <v>1.1162280701754386</v>
      </c>
      <c r="M331" s="148">
        <f>'Purplesharp gewichtet'!$AJ$71</f>
        <v>22.041666666666668</v>
      </c>
      <c r="N331" s="148">
        <f>'Purplesharp gewichtet'!$AJ$72</f>
        <v>85.5</v>
      </c>
      <c r="P331" s="146">
        <f t="shared" si="92"/>
        <v>0.2807017543859649</v>
      </c>
      <c r="R331" s="149">
        <f t="shared" si="93"/>
        <v>0.25779727095516569</v>
      </c>
    </row>
    <row r="332" spans="1:21" ht="15.75">
      <c r="A332" s="125" t="s">
        <v>105</v>
      </c>
      <c r="C332">
        <v>32</v>
      </c>
      <c r="E332" s="159">
        <f>'Purplesharp gewichtet'!$C$114</f>
        <v>43</v>
      </c>
      <c r="F332" s="159">
        <f>'Purplesharp gewichtet'!$C$115</f>
        <v>102</v>
      </c>
      <c r="I332" s="148">
        <f>'Purplesharp gewichtet'!$AH$114</f>
        <v>41.124999999999986</v>
      </c>
      <c r="K332" s="155">
        <f t="shared" si="91"/>
        <v>1.2851562499999996</v>
      </c>
      <c r="M332" s="148">
        <f>'Purplesharp gewichtet'!$AJ$114</f>
        <v>56.229166666666664</v>
      </c>
      <c r="N332" s="148">
        <f>'Purplesharp gewichtet'!$AJ$115</f>
        <v>153</v>
      </c>
      <c r="P332" s="146">
        <f t="shared" si="92"/>
        <v>0.42156862745098039</v>
      </c>
      <c r="R332" s="149">
        <f t="shared" si="93"/>
        <v>0.36751089324618735</v>
      </c>
    </row>
    <row r="333" spans="1:21">
      <c r="K333" s="155"/>
    </row>
    <row r="334" spans="1:21" ht="18.75">
      <c r="A334" s="123" t="s">
        <v>814</v>
      </c>
      <c r="K334" s="155"/>
    </row>
    <row r="335" spans="1:21">
      <c r="A335" s="40" t="s">
        <v>7</v>
      </c>
      <c r="C335">
        <v>6</v>
      </c>
      <c r="E335" s="159">
        <f>'Purplesharp gewichtet'!$C$15</f>
        <v>13</v>
      </c>
      <c r="F335" s="158">
        <f>'Purplesharp gewichtet'!$C$16</f>
        <v>18</v>
      </c>
      <c r="I335" s="148">
        <f>'Purplesharp gewichtet'!$AQ$15</f>
        <v>7</v>
      </c>
      <c r="K335" s="155">
        <f t="shared" si="91"/>
        <v>1.1666666666666667</v>
      </c>
      <c r="M335" s="148">
        <f>'Purplesharp gewichtet'!$AS$15</f>
        <v>15.6875</v>
      </c>
      <c r="N335" s="148">
        <f>'Purplesharp gewichtet'!$AS$16</f>
        <v>27</v>
      </c>
      <c r="P335" s="146">
        <f>E335/F335</f>
        <v>0.72222222222222221</v>
      </c>
      <c r="R335" s="149">
        <f>M335/N335</f>
        <v>0.58101851851851849</v>
      </c>
      <c r="T335" s="126">
        <f>E339/F339</f>
        <v>0.42156862745098039</v>
      </c>
      <c r="U335" s="171">
        <f>SUM(M335:M339)/SUM(N335:N339)</f>
        <v>0.3401898734177215</v>
      </c>
    </row>
    <row r="336" spans="1:21">
      <c r="A336" s="40" t="s">
        <v>20</v>
      </c>
      <c r="C336">
        <v>5</v>
      </c>
      <c r="E336" s="159">
        <f>'Purplesharp gewichtet'!$C$27</f>
        <v>9</v>
      </c>
      <c r="F336" s="159">
        <f>'Purplesharp gewichtet'!$C$28</f>
        <v>18</v>
      </c>
      <c r="I336" s="148">
        <f>'Purplesharp gewichtet'!$AQ$27</f>
        <v>5.9375</v>
      </c>
      <c r="K336" s="155">
        <f t="shared" si="91"/>
        <v>1.1875</v>
      </c>
      <c r="M336" s="148">
        <f>'Purplesharp gewichtet'!$AS$27</f>
        <v>8.3125</v>
      </c>
      <c r="N336" s="148">
        <f>'Purplesharp gewichtet'!$AS$28</f>
        <v>27</v>
      </c>
      <c r="P336" s="146">
        <f t="shared" ref="P336:P339" si="94">E336/F336</f>
        <v>0.5</v>
      </c>
      <c r="R336" s="149">
        <f t="shared" ref="R336:R339" si="95">M336/N336</f>
        <v>0.30787037037037035</v>
      </c>
    </row>
    <row r="337" spans="1:18">
      <c r="A337" s="40" t="s">
        <v>35</v>
      </c>
      <c r="C337">
        <v>14</v>
      </c>
      <c r="E337" s="159">
        <f>'Purplesharp gewichtet'!$C$47</f>
        <v>21</v>
      </c>
      <c r="F337" s="159">
        <f>'Purplesharp gewichtet'!$C$48</f>
        <v>42</v>
      </c>
      <c r="I337" s="148">
        <f>'Purplesharp gewichtet'!$AQ$47</f>
        <v>15.9375</v>
      </c>
      <c r="K337" s="155">
        <f t="shared" si="91"/>
        <v>1.1383928571428572</v>
      </c>
      <c r="M337" s="148">
        <f>'Purplesharp gewichtet'!$AS$47</f>
        <v>24.5625</v>
      </c>
      <c r="N337" s="148">
        <f>'Purplesharp gewichtet'!$AS$48</f>
        <v>63</v>
      </c>
      <c r="P337" s="146">
        <f t="shared" si="94"/>
        <v>0.5</v>
      </c>
      <c r="R337" s="149">
        <f t="shared" si="95"/>
        <v>0.38988095238095238</v>
      </c>
    </row>
    <row r="338" spans="1:18">
      <c r="A338" s="40" t="s">
        <v>66</v>
      </c>
      <c r="C338">
        <v>19</v>
      </c>
      <c r="E338" s="159">
        <f>'Purplesharp gewichtet'!$C$71</f>
        <v>16</v>
      </c>
      <c r="F338" s="159">
        <f>'Purplesharp gewichtet'!$C$72</f>
        <v>57</v>
      </c>
      <c r="I338" s="148">
        <f>'Purplesharp gewichtet'!$AQ$71</f>
        <v>18.5625</v>
      </c>
      <c r="K338" s="155">
        <f t="shared" si="91"/>
        <v>0.97697368421052633</v>
      </c>
      <c r="M338" s="148">
        <f>'Purplesharp gewichtet'!$AS$71</f>
        <v>19.4375</v>
      </c>
      <c r="N338" s="148">
        <f>'Purplesharp gewichtet'!$AS$72</f>
        <v>85.5</v>
      </c>
      <c r="P338" s="146">
        <f t="shared" si="94"/>
        <v>0.2807017543859649</v>
      </c>
      <c r="R338" s="149">
        <f t="shared" si="95"/>
        <v>0.2273391812865497</v>
      </c>
    </row>
    <row r="339" spans="1:18" ht="15.75">
      <c r="A339" s="125" t="s">
        <v>105</v>
      </c>
      <c r="C339">
        <v>32</v>
      </c>
      <c r="E339" s="159">
        <f>'Purplesharp gewichtet'!$C$114</f>
        <v>43</v>
      </c>
      <c r="F339" s="159">
        <f>'Purplesharp gewichtet'!$C$115</f>
        <v>102</v>
      </c>
      <c r="I339" s="148">
        <f>'Purplesharp gewichtet'!$AQ$114</f>
        <v>44.3125</v>
      </c>
      <c r="K339" s="155">
        <f t="shared" si="91"/>
        <v>1.384765625</v>
      </c>
      <c r="M339" s="148">
        <f>'Purplesharp gewichtet'!$AS$114</f>
        <v>52.9375</v>
      </c>
      <c r="N339" s="148">
        <f>'Purplesharp gewichtet'!$AS$115</f>
        <v>153</v>
      </c>
      <c r="P339" s="146">
        <f t="shared" si="94"/>
        <v>0.42156862745098039</v>
      </c>
      <c r="R339" s="149">
        <f t="shared" si="95"/>
        <v>0.34599673202614378</v>
      </c>
    </row>
  </sheetData>
  <pageMargins left="0.7" right="0.7" top="0.78740157499999996" bottom="0.78740157499999996"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7A8BE-43CF-403B-85C3-07B71158AF02}">
  <dimension ref="A1:K34"/>
  <sheetViews>
    <sheetView workbookViewId="0">
      <selection activeCell="AD22" sqref="AB2:AD22"/>
    </sheetView>
  </sheetViews>
  <sheetFormatPr baseColWidth="10" defaultRowHeight="15"/>
  <cols>
    <col min="3" max="10" width="0" hidden="1" customWidth="1"/>
  </cols>
  <sheetData>
    <row r="1" spans="1:11" ht="18.75">
      <c r="A1" s="123" t="s">
        <v>393</v>
      </c>
    </row>
    <row r="2" spans="1:11">
      <c r="A2" s="40" t="s">
        <v>7</v>
      </c>
      <c r="C2">
        <v>6</v>
      </c>
      <c r="E2" s="124">
        <f>'ATTPwn gewichtet'!$C$15</f>
        <v>13</v>
      </c>
      <c r="F2">
        <f>'ATTPwn gewichtet'!$C$16</f>
        <v>18</v>
      </c>
      <c r="I2">
        <f>'ATTPwn gewichtet'!$E$15</f>
        <v>6.8</v>
      </c>
      <c r="J2">
        <v>9</v>
      </c>
      <c r="K2" s="154">
        <f>I2/C2</f>
        <v>1.1333333333333333</v>
      </c>
    </row>
    <row r="3" spans="1:11">
      <c r="A3" s="40" t="s">
        <v>20</v>
      </c>
      <c r="C3">
        <v>5</v>
      </c>
      <c r="E3" s="124">
        <f>'ATTPwn gewichtet'!$C$27</f>
        <v>9</v>
      </c>
      <c r="F3" s="124">
        <f>'ATTPwn gewichtet'!$C$28</f>
        <v>18</v>
      </c>
      <c r="I3">
        <f>'ATTPwn gewichtet'!$E$27</f>
        <v>6</v>
      </c>
      <c r="J3">
        <v>7.5</v>
      </c>
      <c r="K3" s="154">
        <f t="shared" ref="K3:K34" si="0">I3/C3</f>
        <v>1.2</v>
      </c>
    </row>
    <row r="4" spans="1:11">
      <c r="A4" s="40" t="s">
        <v>35</v>
      </c>
      <c r="C4">
        <v>15</v>
      </c>
      <c r="E4" s="124">
        <f>'ATTPwn gewichtet'!$C$47</f>
        <v>0</v>
      </c>
      <c r="F4" s="124">
        <f>'ATTPwn gewichtet'!$C$48</f>
        <v>42</v>
      </c>
      <c r="I4">
        <f>'ATTPwn gewichtet'!$E$47</f>
        <v>17.05</v>
      </c>
      <c r="J4">
        <v>22.5</v>
      </c>
      <c r="K4" s="154">
        <f>I4/C4</f>
        <v>1.1366666666666667</v>
      </c>
    </row>
    <row r="5" spans="1:11">
      <c r="A5" s="40" t="s">
        <v>66</v>
      </c>
      <c r="C5">
        <v>18</v>
      </c>
      <c r="E5" s="124">
        <f>'ATTPwn gewichtet'!$C$71</f>
        <v>19</v>
      </c>
      <c r="F5" s="124">
        <f>'ATTPwn gewichtet'!$C$72</f>
        <v>57</v>
      </c>
      <c r="I5">
        <f>'ATTPwn gewichtet'!$E$71</f>
        <v>20.400000000000002</v>
      </c>
      <c r="J5">
        <v>27</v>
      </c>
      <c r="K5" s="154">
        <f t="shared" si="0"/>
        <v>1.1333333333333335</v>
      </c>
    </row>
    <row r="6" spans="1:11" ht="15.75">
      <c r="A6" s="125" t="s">
        <v>105</v>
      </c>
      <c r="C6">
        <v>34</v>
      </c>
      <c r="E6" s="124">
        <f>'ATTPwn gewichtet'!$C$114</f>
        <v>65</v>
      </c>
      <c r="F6" s="124">
        <f>'ATTPwn gewichtet'!$C$115</f>
        <v>102</v>
      </c>
      <c r="I6">
        <f>'ATTPwn gewichtet'!$E$114</f>
        <v>43.900000000000013</v>
      </c>
      <c r="J6">
        <v>55.5</v>
      </c>
      <c r="K6" s="154">
        <f>I6/C6</f>
        <v>1.2911764705882356</v>
      </c>
    </row>
    <row r="7" spans="1:11" ht="15.75">
      <c r="A7" s="125"/>
      <c r="K7" s="154"/>
    </row>
    <row r="8" spans="1:11" ht="18.75">
      <c r="A8" s="123" t="s">
        <v>394</v>
      </c>
      <c r="K8" s="154"/>
    </row>
    <row r="9" spans="1:11">
      <c r="A9" s="40" t="s">
        <v>7</v>
      </c>
      <c r="C9">
        <v>6</v>
      </c>
      <c r="E9" s="124">
        <f>'ATTPwn gewichtet'!$C$15</f>
        <v>13</v>
      </c>
      <c r="F9">
        <f>'ATTPwn gewichtet'!$C$16</f>
        <v>18</v>
      </c>
      <c r="I9">
        <f>'ATTPwn gewichtet'!$P$15</f>
        <v>7.375</v>
      </c>
      <c r="K9" s="154">
        <f t="shared" si="0"/>
        <v>1.2291666666666667</v>
      </c>
    </row>
    <row r="10" spans="1:11">
      <c r="A10" s="40" t="s">
        <v>20</v>
      </c>
      <c r="C10">
        <v>5</v>
      </c>
      <c r="E10" s="124">
        <f>'ATTPwn gewichtet'!$C$27</f>
        <v>9</v>
      </c>
      <c r="F10" s="124">
        <f>'ATTPwn gewichtet'!$C$28</f>
        <v>18</v>
      </c>
      <c r="I10">
        <f>'ATTPwn gewichtet'!$P$27</f>
        <v>6.5625</v>
      </c>
      <c r="K10" s="154">
        <f t="shared" si="0"/>
        <v>1.3125</v>
      </c>
    </row>
    <row r="11" spans="1:11">
      <c r="A11" s="40" t="s">
        <v>35</v>
      </c>
      <c r="C11">
        <v>15</v>
      </c>
      <c r="E11" s="124">
        <f>'ATTPwn gewichtet'!$C$47</f>
        <v>0</v>
      </c>
      <c r="F11" s="124">
        <f>'ATTPwn gewichtet'!$C$48</f>
        <v>42</v>
      </c>
      <c r="I11">
        <f>'ATTPwn gewichtet'!$P$47</f>
        <v>16.3125</v>
      </c>
      <c r="K11" s="154">
        <f t="shared" si="0"/>
        <v>1.0874999999999999</v>
      </c>
    </row>
    <row r="12" spans="1:11">
      <c r="A12" s="40" t="s">
        <v>66</v>
      </c>
      <c r="C12">
        <v>18</v>
      </c>
      <c r="E12" s="124">
        <f>'ATTPwn gewichtet'!$C$71</f>
        <v>19</v>
      </c>
      <c r="F12" s="124">
        <f>'ATTPwn gewichtet'!$C$72</f>
        <v>57</v>
      </c>
      <c r="I12">
        <f>'ATTPwn gewichtet'!$P$71</f>
        <v>19.25</v>
      </c>
      <c r="K12" s="154">
        <f t="shared" si="0"/>
        <v>1.0694444444444444</v>
      </c>
    </row>
    <row r="13" spans="1:11" ht="15.75">
      <c r="A13" s="125" t="s">
        <v>105</v>
      </c>
      <c r="C13">
        <v>34</v>
      </c>
      <c r="E13" s="124">
        <f>'ATTPwn gewichtet'!$C$114</f>
        <v>65</v>
      </c>
      <c r="F13" s="124">
        <f>'ATTPwn gewichtet'!$C$115</f>
        <v>102</v>
      </c>
      <c r="I13">
        <f>'ATTPwn gewichtet'!$P$114</f>
        <v>38.125</v>
      </c>
      <c r="K13" s="154">
        <f t="shared" si="0"/>
        <v>1.1213235294117647</v>
      </c>
    </row>
    <row r="14" spans="1:11" ht="18.75">
      <c r="A14" s="123"/>
      <c r="E14" s="124"/>
      <c r="F14" s="124"/>
      <c r="K14" s="154"/>
    </row>
    <row r="15" spans="1:11" ht="18.75">
      <c r="A15" s="123" t="s">
        <v>395</v>
      </c>
      <c r="K15" s="154"/>
    </row>
    <row r="16" spans="1:11">
      <c r="A16" s="40" t="s">
        <v>7</v>
      </c>
      <c r="C16">
        <v>6</v>
      </c>
      <c r="E16" s="124">
        <f>'ATTPwn gewichtet'!$C$15</f>
        <v>13</v>
      </c>
      <c r="F16">
        <f>'ATTPwn gewichtet'!$C$16</f>
        <v>18</v>
      </c>
      <c r="I16">
        <f>'ATTPwn gewichtet'!$Y$15</f>
        <v>5.833333333333333</v>
      </c>
      <c r="K16" s="154">
        <f t="shared" si="0"/>
        <v>0.97222222222222221</v>
      </c>
    </row>
    <row r="17" spans="1:11">
      <c r="A17" s="40" t="s">
        <v>20</v>
      </c>
      <c r="C17">
        <v>5</v>
      </c>
      <c r="E17" s="124">
        <f>'ATTPwn gewichtet'!$C$27</f>
        <v>9</v>
      </c>
      <c r="F17" s="124">
        <f>'ATTPwn gewichtet'!$C$28</f>
        <v>18</v>
      </c>
      <c r="I17">
        <f>'ATTPwn gewichtet'!$Y$27</f>
        <v>6.6666666666666661</v>
      </c>
      <c r="K17" s="154">
        <f t="shared" si="0"/>
        <v>1.3333333333333333</v>
      </c>
    </row>
    <row r="18" spans="1:11">
      <c r="A18" s="40" t="s">
        <v>35</v>
      </c>
      <c r="C18">
        <v>15</v>
      </c>
      <c r="E18" s="124">
        <f>'ATTPwn gewichtet'!$C$47</f>
        <v>0</v>
      </c>
      <c r="F18" s="124">
        <f>'ATTPwn gewichtet'!$C$48</f>
        <v>42</v>
      </c>
      <c r="I18">
        <f>'ATTPwn gewichtet'!$Y$47</f>
        <v>16.083333333333336</v>
      </c>
      <c r="K18" s="154">
        <f t="shared" si="0"/>
        <v>1.0722222222222224</v>
      </c>
    </row>
    <row r="19" spans="1:11">
      <c r="A19" s="40" t="s">
        <v>66</v>
      </c>
      <c r="C19">
        <v>18</v>
      </c>
      <c r="E19" s="124">
        <f>'ATTPwn gewichtet'!$C$71</f>
        <v>19</v>
      </c>
      <c r="F19" s="124">
        <f>'ATTPwn gewichtet'!$C$72</f>
        <v>57</v>
      </c>
      <c r="I19">
        <f>'ATTPwn gewichtet'!$Y$71</f>
        <v>19.166666666666668</v>
      </c>
      <c r="K19" s="154">
        <f t="shared" si="0"/>
        <v>1.0648148148148149</v>
      </c>
    </row>
    <row r="20" spans="1:11" ht="15.75">
      <c r="A20" s="125" t="s">
        <v>105</v>
      </c>
      <c r="C20">
        <v>34</v>
      </c>
      <c r="E20" s="124">
        <f>'ATTPwn gewichtet'!$C$114</f>
        <v>65</v>
      </c>
      <c r="F20" s="124">
        <f>'ATTPwn gewichtet'!$C$115</f>
        <v>102</v>
      </c>
      <c r="G20" s="2"/>
      <c r="H20" s="2"/>
      <c r="I20">
        <f>'ATTPwn gewichtet'!$Y$114</f>
        <v>42.5</v>
      </c>
      <c r="K20" s="154">
        <f t="shared" si="0"/>
        <v>1.25</v>
      </c>
    </row>
    <row r="21" spans="1:11" ht="18.75">
      <c r="A21" s="123"/>
      <c r="K21" s="154"/>
    </row>
    <row r="22" spans="1:11" ht="18.75">
      <c r="A22" s="123" t="s">
        <v>396</v>
      </c>
      <c r="K22" s="154"/>
    </row>
    <row r="23" spans="1:11">
      <c r="A23" s="40" t="s">
        <v>7</v>
      </c>
      <c r="C23">
        <v>6</v>
      </c>
      <c r="E23" s="124">
        <f>'ATTPwn gewichtet'!$C$15</f>
        <v>13</v>
      </c>
      <c r="F23">
        <f>'ATTPwn gewichtet'!$C$16</f>
        <v>18</v>
      </c>
      <c r="I23">
        <f>'ATTPwn gewichtet'!$AH$15</f>
        <v>7.875</v>
      </c>
      <c r="K23" s="154">
        <f t="shared" si="0"/>
        <v>1.3125</v>
      </c>
    </row>
    <row r="24" spans="1:11">
      <c r="A24" s="40" t="s">
        <v>20</v>
      </c>
      <c r="C24">
        <v>5</v>
      </c>
      <c r="E24" s="124">
        <f>'ATTPwn gewichtet'!$C$27</f>
        <v>9</v>
      </c>
      <c r="F24" s="124">
        <f>'ATTPwn gewichtet'!$C$28</f>
        <v>18</v>
      </c>
      <c r="I24">
        <f>'ATTPwn gewichtet'!$AH$27</f>
        <v>5.9375</v>
      </c>
      <c r="K24" s="154">
        <f t="shared" si="0"/>
        <v>1.1875</v>
      </c>
    </row>
    <row r="25" spans="1:11">
      <c r="A25" s="40" t="s">
        <v>35</v>
      </c>
      <c r="C25">
        <v>15</v>
      </c>
      <c r="E25" s="124">
        <f>'ATTPwn gewichtet'!$C$47</f>
        <v>0</v>
      </c>
      <c r="F25" s="124">
        <f>'ATTPwn gewichtet'!$C$48</f>
        <v>42</v>
      </c>
      <c r="I25">
        <f>'ATTPwn gewichtet'!$AH$47</f>
        <v>15.875</v>
      </c>
      <c r="K25" s="154">
        <f t="shared" si="0"/>
        <v>1.0583333333333333</v>
      </c>
    </row>
    <row r="26" spans="1:11">
      <c r="A26" s="40" t="s">
        <v>66</v>
      </c>
      <c r="C26">
        <v>18</v>
      </c>
      <c r="E26" s="124">
        <f>'ATTPwn gewichtet'!$C$71</f>
        <v>19</v>
      </c>
      <c r="F26" s="124">
        <f>'ATTPwn gewichtet'!$C$72</f>
        <v>57</v>
      </c>
      <c r="I26">
        <f>'ATTPwn gewichtet'!$AH$71</f>
        <v>21.208333333333332</v>
      </c>
      <c r="K26" s="154">
        <f t="shared" si="0"/>
        <v>1.1782407407407407</v>
      </c>
    </row>
    <row r="27" spans="1:11" ht="15.75">
      <c r="A27" s="125" t="s">
        <v>105</v>
      </c>
      <c r="C27">
        <v>34</v>
      </c>
      <c r="E27" s="124">
        <f>'ATTPwn gewichtet'!$C$114</f>
        <v>65</v>
      </c>
      <c r="F27" s="124">
        <f>'ATTPwn gewichtet'!$C$115</f>
        <v>102</v>
      </c>
      <c r="I27">
        <f>'ATTPwn gewichtet'!$AH$114</f>
        <v>41.124999999999986</v>
      </c>
      <c r="K27" s="154">
        <f t="shared" si="0"/>
        <v>1.2095588235294112</v>
      </c>
    </row>
    <row r="28" spans="1:11">
      <c r="K28" s="154"/>
    </row>
    <row r="29" spans="1:11" ht="18.75">
      <c r="A29" s="123" t="s">
        <v>814</v>
      </c>
      <c r="K29" s="154"/>
    </row>
    <row r="30" spans="1:11">
      <c r="A30" s="40" t="s">
        <v>7</v>
      </c>
      <c r="C30">
        <v>6</v>
      </c>
      <c r="E30" s="124">
        <f>'ATTPwn gewichtet'!$C$15</f>
        <v>13</v>
      </c>
      <c r="F30">
        <f>'ATTPwn gewichtet'!$C$16</f>
        <v>18</v>
      </c>
      <c r="I30">
        <f>'ATTPwn gewichtet'!$AQ$15</f>
        <v>7</v>
      </c>
      <c r="K30" s="154">
        <f t="shared" si="0"/>
        <v>1.1666666666666667</v>
      </c>
    </row>
    <row r="31" spans="1:11">
      <c r="A31" s="40" t="s">
        <v>20</v>
      </c>
      <c r="C31">
        <v>5</v>
      </c>
      <c r="E31" s="124">
        <f>'ATTPwn gewichtet'!$C$27</f>
        <v>9</v>
      </c>
      <c r="F31" s="124">
        <f>'ATTPwn gewichtet'!$C$28</f>
        <v>18</v>
      </c>
      <c r="I31">
        <f>'ATTPwn gewichtet'!$AQ$27</f>
        <v>5.9375</v>
      </c>
      <c r="K31" s="154">
        <f t="shared" si="0"/>
        <v>1.1875</v>
      </c>
    </row>
    <row r="32" spans="1:11">
      <c r="A32" s="40" t="s">
        <v>35</v>
      </c>
      <c r="C32">
        <v>15</v>
      </c>
      <c r="E32" s="124">
        <f>'ATTPwn gewichtet'!$C$47</f>
        <v>0</v>
      </c>
      <c r="F32" s="124">
        <f>'ATTPwn gewichtet'!$C$48</f>
        <v>42</v>
      </c>
      <c r="I32">
        <f>'ATTPwn gewichtet'!$AQ$47</f>
        <v>15.9375</v>
      </c>
      <c r="K32" s="154">
        <f t="shared" si="0"/>
        <v>1.0625</v>
      </c>
    </row>
    <row r="33" spans="1:11">
      <c r="A33" s="40" t="s">
        <v>66</v>
      </c>
      <c r="C33">
        <v>18</v>
      </c>
      <c r="E33" s="124">
        <f>'ATTPwn gewichtet'!$C$71</f>
        <v>19</v>
      </c>
      <c r="F33" s="124">
        <f>'ATTPwn gewichtet'!$C$72</f>
        <v>57</v>
      </c>
      <c r="I33">
        <f>'ATTPwn gewichtet'!$AQ$71</f>
        <v>18.5625</v>
      </c>
      <c r="K33" s="154">
        <f t="shared" si="0"/>
        <v>1.03125</v>
      </c>
    </row>
    <row r="34" spans="1:11" ht="15.75">
      <c r="A34" s="125" t="s">
        <v>105</v>
      </c>
      <c r="C34">
        <v>34</v>
      </c>
      <c r="E34" s="124">
        <f>'ATTPwn gewichtet'!$C$114</f>
        <v>65</v>
      </c>
      <c r="F34" s="124">
        <f>'ATTPwn gewichtet'!$C$115</f>
        <v>102</v>
      </c>
      <c r="I34">
        <f>'ATTPwn gewichtet'!$AQ$114</f>
        <v>44.3125</v>
      </c>
      <c r="K34" s="154">
        <f t="shared" si="0"/>
        <v>1.3033088235294117</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6DF6E-38AD-4650-9EA0-FEE8B6EFF832}">
  <dimension ref="A1:AK21"/>
  <sheetViews>
    <sheetView topLeftCell="G1" workbookViewId="0">
      <selection activeCell="I12" sqref="I12"/>
    </sheetView>
  </sheetViews>
  <sheetFormatPr baseColWidth="10" defaultColWidth="56" defaultRowHeight="15"/>
  <cols>
    <col min="1" max="1" width="25.85546875" style="106" bestFit="1" customWidth="1"/>
    <col min="2" max="2" width="31.85546875" style="106" bestFit="1" customWidth="1"/>
    <col min="3" max="3" width="50.7109375" style="106" bestFit="1" customWidth="1"/>
    <col min="4" max="4" width="52.85546875" style="106" bestFit="1" customWidth="1"/>
    <col min="5" max="5" width="64" style="106" bestFit="1" customWidth="1"/>
    <col min="6" max="6" width="184.5703125" style="106" bestFit="1" customWidth="1"/>
    <col min="7" max="7" width="55.28515625" style="106" bestFit="1" customWidth="1"/>
    <col min="8" max="8" width="94.7109375" style="106" bestFit="1" customWidth="1"/>
    <col min="9" max="9" width="95.140625" style="106" bestFit="1" customWidth="1"/>
    <col min="10" max="10" width="104.42578125" style="106" bestFit="1" customWidth="1"/>
    <col min="11" max="11" width="111.7109375" style="106" bestFit="1" customWidth="1"/>
    <col min="12" max="12" width="125.42578125" style="106" bestFit="1" customWidth="1"/>
    <col min="13" max="13" width="170.5703125" style="106" bestFit="1" customWidth="1"/>
    <col min="14" max="14" width="96.5703125" style="106" bestFit="1" customWidth="1"/>
    <col min="15" max="15" width="88.140625" style="106" bestFit="1" customWidth="1"/>
    <col min="16" max="16" width="130.7109375" style="106" bestFit="1" customWidth="1"/>
    <col min="17" max="17" width="116.42578125" style="106" bestFit="1" customWidth="1"/>
    <col min="18" max="18" width="105.42578125" style="106" bestFit="1" customWidth="1"/>
    <col min="19" max="19" width="111" style="106" bestFit="1" customWidth="1"/>
    <col min="20" max="20" width="52.85546875" style="106" bestFit="1" customWidth="1"/>
    <col min="21" max="21" width="75.28515625" style="106" bestFit="1" customWidth="1"/>
    <col min="22" max="22" width="86.85546875" style="106" bestFit="1" customWidth="1"/>
    <col min="23" max="23" width="122" style="106" bestFit="1" customWidth="1"/>
    <col min="24" max="24" width="91.140625" style="106" bestFit="1" customWidth="1"/>
    <col min="25" max="25" width="154" style="106" bestFit="1" customWidth="1"/>
    <col min="26" max="26" width="98.85546875" style="106" bestFit="1" customWidth="1"/>
    <col min="27" max="27" width="140.28515625" style="106" bestFit="1" customWidth="1"/>
    <col min="28" max="28" width="115.7109375" style="106" bestFit="1" customWidth="1"/>
    <col min="29" max="29" width="148.5703125" style="106" bestFit="1" customWidth="1"/>
    <col min="30" max="30" width="101" style="106" bestFit="1" customWidth="1"/>
    <col min="31" max="31" width="127.5703125" style="106" bestFit="1" customWidth="1"/>
    <col min="32" max="32" width="157.7109375" style="106" bestFit="1" customWidth="1"/>
    <col min="33" max="33" width="124.28515625" style="106" bestFit="1" customWidth="1"/>
    <col min="34" max="34" width="53.5703125" style="106" bestFit="1" customWidth="1"/>
    <col min="35" max="35" width="98.42578125" style="106" bestFit="1" customWidth="1"/>
    <col min="36" max="36" width="74.28515625" style="106" bestFit="1" customWidth="1"/>
    <col min="37" max="37" width="129.85546875" style="106" bestFit="1" customWidth="1"/>
    <col min="38" max="16384" width="56" style="106"/>
  </cols>
  <sheetData>
    <row r="1" spans="1:37" ht="90">
      <c r="A1" s="106" t="s">
        <v>218</v>
      </c>
      <c r="B1" s="106" t="s">
        <v>219</v>
      </c>
      <c r="C1" s="107" t="s">
        <v>220</v>
      </c>
      <c r="D1" s="107" t="s">
        <v>221</v>
      </c>
      <c r="E1" s="107" t="s">
        <v>222</v>
      </c>
      <c r="F1" s="107" t="s">
        <v>223</v>
      </c>
      <c r="G1" s="107" t="s">
        <v>224</v>
      </c>
      <c r="H1" s="107" t="s">
        <v>225</v>
      </c>
      <c r="I1" s="107" t="s">
        <v>226</v>
      </c>
      <c r="J1" s="107" t="s">
        <v>227</v>
      </c>
      <c r="K1" s="107" t="s">
        <v>228</v>
      </c>
      <c r="L1" s="107" t="s">
        <v>229</v>
      </c>
      <c r="M1" s="107" t="s">
        <v>230</v>
      </c>
      <c r="N1" s="107" t="s">
        <v>231</v>
      </c>
      <c r="O1" s="107" t="s">
        <v>232</v>
      </c>
      <c r="P1" s="107" t="s">
        <v>233</v>
      </c>
      <c r="Q1" s="107" t="s">
        <v>234</v>
      </c>
      <c r="R1" s="107" t="s">
        <v>235</v>
      </c>
      <c r="S1" s="107" t="s">
        <v>236</v>
      </c>
      <c r="T1" s="107" t="s">
        <v>237</v>
      </c>
      <c r="U1" s="107" t="s">
        <v>238</v>
      </c>
      <c r="V1" s="107" t="s">
        <v>239</v>
      </c>
      <c r="W1" s="107" t="s">
        <v>240</v>
      </c>
      <c r="X1" s="107" t="s">
        <v>241</v>
      </c>
      <c r="Y1" s="107" t="s">
        <v>242</v>
      </c>
      <c r="Z1" s="107" t="s">
        <v>243</v>
      </c>
      <c r="AA1" s="107" t="s">
        <v>244</v>
      </c>
      <c r="AB1" s="107" t="s">
        <v>245</v>
      </c>
      <c r="AC1" s="107" t="s">
        <v>246</v>
      </c>
      <c r="AD1" s="107" t="s">
        <v>247</v>
      </c>
      <c r="AE1" s="107" t="s">
        <v>248</v>
      </c>
      <c r="AF1" s="107" t="s">
        <v>249</v>
      </c>
      <c r="AG1" s="107" t="s">
        <v>250</v>
      </c>
      <c r="AH1" s="107" t="s">
        <v>251</v>
      </c>
      <c r="AI1" s="107" t="s">
        <v>252</v>
      </c>
      <c r="AJ1" s="107" t="s">
        <v>253</v>
      </c>
      <c r="AK1" s="107" t="s">
        <v>254</v>
      </c>
    </row>
    <row r="2" spans="1:37">
      <c r="A2" s="106" t="s">
        <v>255</v>
      </c>
      <c r="B2" s="106" t="s">
        <v>256</v>
      </c>
      <c r="C2" s="106" t="s">
        <v>257</v>
      </c>
      <c r="D2" s="106" t="s">
        <v>258</v>
      </c>
      <c r="E2" s="106" t="s">
        <v>259</v>
      </c>
      <c r="F2" s="106" t="s">
        <v>260</v>
      </c>
      <c r="G2" s="106" t="s">
        <v>261</v>
      </c>
      <c r="H2" s="106" t="s">
        <v>262</v>
      </c>
      <c r="I2" s="106" t="s">
        <v>263</v>
      </c>
      <c r="J2" s="106" t="s">
        <v>263</v>
      </c>
      <c r="K2" s="106" t="s">
        <v>261</v>
      </c>
      <c r="L2" s="106" t="s">
        <v>261</v>
      </c>
      <c r="M2" s="106" t="s">
        <v>263</v>
      </c>
      <c r="N2" s="106" t="s">
        <v>261</v>
      </c>
      <c r="O2" s="106" t="s">
        <v>263</v>
      </c>
      <c r="P2" s="106" t="s">
        <v>261</v>
      </c>
      <c r="Q2" s="106" t="s">
        <v>263</v>
      </c>
      <c r="R2" s="106" t="s">
        <v>264</v>
      </c>
      <c r="S2" s="106" t="s">
        <v>265</v>
      </c>
      <c r="T2" s="106" t="s">
        <v>262</v>
      </c>
      <c r="U2" s="106" t="s">
        <v>261</v>
      </c>
      <c r="V2" s="106" t="s">
        <v>265</v>
      </c>
      <c r="W2" s="106" t="s">
        <v>263</v>
      </c>
      <c r="X2" s="106" t="s">
        <v>262</v>
      </c>
      <c r="Y2" s="106" t="s">
        <v>263</v>
      </c>
      <c r="Z2" s="106" t="s">
        <v>261</v>
      </c>
      <c r="AA2" s="106" t="s">
        <v>261</v>
      </c>
      <c r="AB2" s="106" t="s">
        <v>263</v>
      </c>
      <c r="AC2" s="106" t="s">
        <v>265</v>
      </c>
      <c r="AD2" s="106" t="s">
        <v>263</v>
      </c>
      <c r="AE2" s="106" t="s">
        <v>263</v>
      </c>
      <c r="AF2" s="106" t="s">
        <v>263</v>
      </c>
      <c r="AG2" s="106" t="s">
        <v>263</v>
      </c>
      <c r="AH2" s="106" t="s">
        <v>261</v>
      </c>
      <c r="AI2" s="106" t="s">
        <v>263</v>
      </c>
      <c r="AJ2" s="106" t="s">
        <v>265</v>
      </c>
    </row>
    <row r="3" spans="1:37">
      <c r="A3" s="106" t="s">
        <v>266</v>
      </c>
      <c r="B3" s="106" t="s">
        <v>267</v>
      </c>
      <c r="C3" s="106" t="s">
        <v>268</v>
      </c>
      <c r="D3" s="106" t="s">
        <v>269</v>
      </c>
      <c r="E3" s="106" t="s">
        <v>270</v>
      </c>
      <c r="F3" s="106" t="s">
        <v>271</v>
      </c>
      <c r="G3" s="106" t="s">
        <v>263</v>
      </c>
      <c r="H3" s="106" t="s">
        <v>265</v>
      </c>
      <c r="I3" s="106" t="s">
        <v>262</v>
      </c>
      <c r="J3" s="106" t="s">
        <v>262</v>
      </c>
      <c r="K3" s="106" t="s">
        <v>265</v>
      </c>
      <c r="L3" s="106" t="s">
        <v>265</v>
      </c>
      <c r="M3" s="106" t="s">
        <v>263</v>
      </c>
      <c r="N3" s="106" t="s">
        <v>261</v>
      </c>
      <c r="O3" s="106" t="s">
        <v>263</v>
      </c>
      <c r="P3" s="106" t="s">
        <v>261</v>
      </c>
      <c r="Q3" s="106" t="s">
        <v>263</v>
      </c>
      <c r="R3" s="106" t="s">
        <v>264</v>
      </c>
      <c r="S3" s="106" t="s">
        <v>265</v>
      </c>
      <c r="T3" s="106" t="s">
        <v>264</v>
      </c>
      <c r="U3" s="106" t="s">
        <v>264</v>
      </c>
      <c r="V3" s="106" t="s">
        <v>265</v>
      </c>
      <c r="W3" s="106" t="s">
        <v>263</v>
      </c>
      <c r="X3" s="106" t="s">
        <v>264</v>
      </c>
      <c r="Y3" s="106" t="s">
        <v>263</v>
      </c>
      <c r="Z3" s="106" t="s">
        <v>264</v>
      </c>
      <c r="AA3" s="106" t="s">
        <v>265</v>
      </c>
      <c r="AB3" s="106" t="s">
        <v>263</v>
      </c>
      <c r="AC3" s="106" t="s">
        <v>265</v>
      </c>
      <c r="AD3" s="106" t="s">
        <v>265</v>
      </c>
      <c r="AE3" s="106" t="s">
        <v>263</v>
      </c>
      <c r="AF3" s="106" t="s">
        <v>263</v>
      </c>
      <c r="AG3" s="106" t="s">
        <v>265</v>
      </c>
      <c r="AH3" s="106" t="s">
        <v>265</v>
      </c>
      <c r="AI3" s="106" t="s">
        <v>263</v>
      </c>
      <c r="AJ3" s="106" t="s">
        <v>261</v>
      </c>
      <c r="AK3" s="106" t="s">
        <v>272</v>
      </c>
    </row>
    <row r="4" spans="1:37" ht="45">
      <c r="A4" s="106" t="s">
        <v>273</v>
      </c>
      <c r="B4" s="106" t="s">
        <v>274</v>
      </c>
      <c r="E4" s="106" t="s">
        <v>270</v>
      </c>
      <c r="F4" s="107" t="s">
        <v>275</v>
      </c>
      <c r="G4" s="106" t="s">
        <v>265</v>
      </c>
      <c r="H4" s="106" t="s">
        <v>263</v>
      </c>
      <c r="I4" s="106" t="s">
        <v>261</v>
      </c>
      <c r="J4" s="106" t="s">
        <v>265</v>
      </c>
      <c r="K4" s="106" t="s">
        <v>265</v>
      </c>
      <c r="L4" s="106" t="s">
        <v>263</v>
      </c>
      <c r="M4" s="106" t="s">
        <v>264</v>
      </c>
      <c r="N4" s="106" t="s">
        <v>265</v>
      </c>
      <c r="O4" s="106" t="s">
        <v>265</v>
      </c>
      <c r="P4" s="106" t="s">
        <v>263</v>
      </c>
      <c r="Q4" s="106" t="s">
        <v>263</v>
      </c>
      <c r="R4" s="106" t="s">
        <v>264</v>
      </c>
      <c r="S4" s="106" t="s">
        <v>265</v>
      </c>
      <c r="T4" s="106" t="s">
        <v>264</v>
      </c>
      <c r="U4" s="106" t="s">
        <v>264</v>
      </c>
      <c r="V4" s="106" t="s">
        <v>265</v>
      </c>
      <c r="W4" s="106" t="s">
        <v>265</v>
      </c>
      <c r="X4" s="106" t="s">
        <v>262</v>
      </c>
      <c r="Y4" s="106" t="s">
        <v>265</v>
      </c>
      <c r="Z4" s="106" t="s">
        <v>265</v>
      </c>
      <c r="AA4" s="106" t="s">
        <v>264</v>
      </c>
      <c r="AB4" s="106" t="s">
        <v>261</v>
      </c>
      <c r="AC4" s="106" t="s">
        <v>265</v>
      </c>
      <c r="AD4" s="106" t="s">
        <v>265</v>
      </c>
      <c r="AE4" s="106" t="s">
        <v>265</v>
      </c>
      <c r="AF4" s="106" t="s">
        <v>265</v>
      </c>
      <c r="AG4" s="106" t="s">
        <v>265</v>
      </c>
      <c r="AH4" s="106" t="s">
        <v>262</v>
      </c>
      <c r="AI4" s="106" t="s">
        <v>261</v>
      </c>
      <c r="AJ4" s="106" t="s">
        <v>265</v>
      </c>
    </row>
    <row r="5" spans="1:37">
      <c r="A5" s="106" t="s">
        <v>276</v>
      </c>
      <c r="B5" s="106" t="s">
        <v>277</v>
      </c>
      <c r="C5" s="106" t="s">
        <v>278</v>
      </c>
      <c r="D5" s="106" t="s">
        <v>258</v>
      </c>
      <c r="E5" s="106" t="s">
        <v>279</v>
      </c>
      <c r="F5" s="106" t="s">
        <v>280</v>
      </c>
      <c r="G5" s="106" t="s">
        <v>262</v>
      </c>
      <c r="H5" s="106" t="s">
        <v>263</v>
      </c>
      <c r="I5" s="106" t="s">
        <v>263</v>
      </c>
      <c r="J5" s="106" t="s">
        <v>261</v>
      </c>
      <c r="K5" s="106" t="s">
        <v>263</v>
      </c>
      <c r="L5" s="106" t="s">
        <v>263</v>
      </c>
      <c r="M5" s="106" t="s">
        <v>265</v>
      </c>
      <c r="N5" s="106" t="s">
        <v>263</v>
      </c>
      <c r="O5" s="106" t="s">
        <v>261</v>
      </c>
      <c r="P5" s="106" t="s">
        <v>261</v>
      </c>
      <c r="Q5" s="106" t="s">
        <v>261</v>
      </c>
      <c r="R5" s="106" t="s">
        <v>262</v>
      </c>
      <c r="S5" s="106" t="s">
        <v>263</v>
      </c>
      <c r="T5" s="106" t="s">
        <v>262</v>
      </c>
      <c r="U5" s="106" t="s">
        <v>263</v>
      </c>
      <c r="V5" s="106" t="s">
        <v>263</v>
      </c>
      <c r="W5" s="106" t="s">
        <v>263</v>
      </c>
      <c r="X5" s="106" t="s">
        <v>262</v>
      </c>
      <c r="Y5" s="106" t="s">
        <v>262</v>
      </c>
      <c r="Z5" s="106" t="s">
        <v>263</v>
      </c>
      <c r="AA5" s="106" t="s">
        <v>263</v>
      </c>
      <c r="AB5" s="106" t="s">
        <v>261</v>
      </c>
      <c r="AC5" s="106" t="s">
        <v>263</v>
      </c>
      <c r="AD5" s="106" t="s">
        <v>263</v>
      </c>
      <c r="AE5" s="106" t="s">
        <v>263</v>
      </c>
      <c r="AF5" s="106" t="s">
        <v>263</v>
      </c>
      <c r="AG5" s="106" t="s">
        <v>265</v>
      </c>
      <c r="AH5" s="106" t="s">
        <v>265</v>
      </c>
      <c r="AI5" s="106" t="s">
        <v>261</v>
      </c>
      <c r="AJ5" s="106" t="s">
        <v>265</v>
      </c>
    </row>
    <row r="6" spans="1:37">
      <c r="A6" s="106" t="s">
        <v>281</v>
      </c>
      <c r="B6" s="106" t="s">
        <v>282</v>
      </c>
      <c r="C6" s="106" t="s">
        <v>283</v>
      </c>
      <c r="D6" s="106" t="s">
        <v>269</v>
      </c>
      <c r="E6" s="106" t="s">
        <v>270</v>
      </c>
      <c r="F6" s="106" t="s">
        <v>284</v>
      </c>
      <c r="G6" s="106" t="s">
        <v>265</v>
      </c>
      <c r="H6" s="106" t="s">
        <v>263</v>
      </c>
      <c r="I6" s="106" t="s">
        <v>265</v>
      </c>
      <c r="J6" s="106" t="s">
        <v>265</v>
      </c>
      <c r="K6" s="106" t="s">
        <v>261</v>
      </c>
      <c r="L6" s="106" t="s">
        <v>261</v>
      </c>
      <c r="M6" s="106" t="s">
        <v>262</v>
      </c>
      <c r="N6" s="106" t="s">
        <v>263</v>
      </c>
      <c r="O6" s="106" t="s">
        <v>263</v>
      </c>
      <c r="P6" s="106" t="s">
        <v>261</v>
      </c>
      <c r="Q6" s="106" t="s">
        <v>263</v>
      </c>
      <c r="R6" s="106" t="s">
        <v>264</v>
      </c>
      <c r="S6" s="106" t="s">
        <v>265</v>
      </c>
      <c r="T6" s="106" t="s">
        <v>262</v>
      </c>
      <c r="U6" s="106" t="s">
        <v>262</v>
      </c>
      <c r="V6" s="106" t="s">
        <v>261</v>
      </c>
      <c r="W6" s="106" t="s">
        <v>263</v>
      </c>
      <c r="X6" s="106" t="s">
        <v>262</v>
      </c>
      <c r="Y6" s="106" t="s">
        <v>262</v>
      </c>
      <c r="Z6" s="106" t="s">
        <v>265</v>
      </c>
      <c r="AA6" s="106" t="s">
        <v>265</v>
      </c>
      <c r="AB6" s="106" t="s">
        <v>264</v>
      </c>
      <c r="AC6" s="106" t="s">
        <v>261</v>
      </c>
      <c r="AD6" s="106" t="s">
        <v>263</v>
      </c>
      <c r="AE6" s="106" t="s">
        <v>265</v>
      </c>
      <c r="AF6" s="106" t="s">
        <v>265</v>
      </c>
      <c r="AG6" s="106" t="s">
        <v>265</v>
      </c>
      <c r="AH6" s="106" t="s">
        <v>263</v>
      </c>
      <c r="AI6" s="106" t="s">
        <v>262</v>
      </c>
      <c r="AJ6" s="106" t="s">
        <v>263</v>
      </c>
    </row>
    <row r="7" spans="1:37">
      <c r="A7" s="106" t="s">
        <v>285</v>
      </c>
      <c r="B7" s="106" t="s">
        <v>286</v>
      </c>
      <c r="C7" s="106" t="s">
        <v>287</v>
      </c>
      <c r="D7" s="106" t="s">
        <v>288</v>
      </c>
      <c r="E7" s="106" t="s">
        <v>270</v>
      </c>
      <c r="F7" s="106" t="s">
        <v>289</v>
      </c>
      <c r="G7" s="106" t="s">
        <v>263</v>
      </c>
      <c r="H7" s="106" t="s">
        <v>265</v>
      </c>
      <c r="I7" s="106" t="s">
        <v>265</v>
      </c>
      <c r="J7" s="106" t="s">
        <v>263</v>
      </c>
      <c r="K7" s="106" t="s">
        <v>263</v>
      </c>
      <c r="L7" s="106" t="s">
        <v>264</v>
      </c>
      <c r="M7" s="106" t="s">
        <v>262</v>
      </c>
      <c r="N7" s="106" t="s">
        <v>265</v>
      </c>
      <c r="O7" s="106" t="s">
        <v>263</v>
      </c>
      <c r="P7" s="106" t="s">
        <v>264</v>
      </c>
      <c r="Q7" s="106" t="s">
        <v>264</v>
      </c>
      <c r="R7" s="106" t="s">
        <v>264</v>
      </c>
      <c r="S7" s="106" t="s">
        <v>265</v>
      </c>
      <c r="T7" s="106" t="s">
        <v>265</v>
      </c>
      <c r="U7" s="106" t="s">
        <v>263</v>
      </c>
      <c r="V7" s="106" t="s">
        <v>265</v>
      </c>
      <c r="W7" s="106" t="s">
        <v>261</v>
      </c>
      <c r="X7" s="106" t="s">
        <v>262</v>
      </c>
      <c r="Y7" s="106" t="s">
        <v>265</v>
      </c>
      <c r="Z7" s="106" t="s">
        <v>264</v>
      </c>
      <c r="AA7" s="106" t="s">
        <v>264</v>
      </c>
      <c r="AB7" s="106" t="s">
        <v>263</v>
      </c>
      <c r="AC7" s="106" t="s">
        <v>265</v>
      </c>
      <c r="AD7" s="106" t="s">
        <v>265</v>
      </c>
      <c r="AE7" s="106" t="s">
        <v>263</v>
      </c>
      <c r="AF7" s="106" t="s">
        <v>265</v>
      </c>
      <c r="AG7" s="106" t="s">
        <v>263</v>
      </c>
      <c r="AH7" s="106" t="s">
        <v>265</v>
      </c>
      <c r="AI7" s="106" t="s">
        <v>262</v>
      </c>
      <c r="AJ7" s="106" t="s">
        <v>262</v>
      </c>
    </row>
    <row r="8" spans="1:37">
      <c r="A8" s="106" t="s">
        <v>290</v>
      </c>
      <c r="B8" s="106" t="s">
        <v>291</v>
      </c>
      <c r="C8" s="106" t="s">
        <v>292</v>
      </c>
      <c r="D8" s="106" t="s">
        <v>269</v>
      </c>
      <c r="E8" s="106" t="s">
        <v>270</v>
      </c>
      <c r="F8" s="106" t="s">
        <v>293</v>
      </c>
      <c r="G8" s="106" t="s">
        <v>263</v>
      </c>
      <c r="H8" s="106" t="s">
        <v>263</v>
      </c>
      <c r="I8" s="106" t="s">
        <v>262</v>
      </c>
      <c r="J8" s="106" t="s">
        <v>261</v>
      </c>
      <c r="K8" s="106" t="s">
        <v>265</v>
      </c>
      <c r="L8" s="106" t="s">
        <v>265</v>
      </c>
      <c r="M8" s="106" t="s">
        <v>261</v>
      </c>
      <c r="N8" s="106" t="s">
        <v>265</v>
      </c>
      <c r="O8" s="106" t="s">
        <v>265</v>
      </c>
      <c r="P8" s="106" t="s">
        <v>264</v>
      </c>
      <c r="Q8" s="106" t="s">
        <v>265</v>
      </c>
      <c r="R8" s="106" t="s">
        <v>264</v>
      </c>
      <c r="S8" s="106" t="s">
        <v>261</v>
      </c>
      <c r="T8" s="106" t="s">
        <v>264</v>
      </c>
      <c r="U8" s="106" t="s">
        <v>262</v>
      </c>
      <c r="V8" s="106" t="s">
        <v>263</v>
      </c>
      <c r="W8" s="106" t="s">
        <v>261</v>
      </c>
      <c r="X8" s="106" t="s">
        <v>262</v>
      </c>
      <c r="Y8" s="106" t="s">
        <v>263</v>
      </c>
      <c r="Z8" s="106" t="s">
        <v>261</v>
      </c>
      <c r="AA8" s="106" t="s">
        <v>263</v>
      </c>
      <c r="AB8" s="106" t="s">
        <v>263</v>
      </c>
      <c r="AC8" s="106" t="s">
        <v>265</v>
      </c>
      <c r="AD8" s="106" t="s">
        <v>265</v>
      </c>
      <c r="AE8" s="106" t="s">
        <v>265</v>
      </c>
      <c r="AF8" s="106" t="s">
        <v>263</v>
      </c>
      <c r="AG8" s="106" t="s">
        <v>265</v>
      </c>
      <c r="AH8" s="106" t="s">
        <v>265</v>
      </c>
      <c r="AI8" s="106" t="s">
        <v>261</v>
      </c>
      <c r="AJ8" s="106" t="s">
        <v>263</v>
      </c>
    </row>
    <row r="9" spans="1:37">
      <c r="A9" s="106" t="s">
        <v>294</v>
      </c>
      <c r="B9" s="106" t="s">
        <v>295</v>
      </c>
      <c r="C9" s="106" t="s">
        <v>296</v>
      </c>
      <c r="D9" s="106" t="s">
        <v>269</v>
      </c>
      <c r="E9" s="106" t="s">
        <v>259</v>
      </c>
      <c r="G9" s="106" t="s">
        <v>263</v>
      </c>
      <c r="H9" s="106" t="s">
        <v>261</v>
      </c>
      <c r="I9" s="106" t="s">
        <v>263</v>
      </c>
      <c r="J9" s="106" t="s">
        <v>261</v>
      </c>
      <c r="K9" s="106" t="s">
        <v>265</v>
      </c>
      <c r="L9" s="106" t="s">
        <v>265</v>
      </c>
      <c r="M9" s="106" t="s">
        <v>263</v>
      </c>
      <c r="N9" s="106" t="s">
        <v>263</v>
      </c>
      <c r="O9" s="106" t="s">
        <v>265</v>
      </c>
      <c r="P9" s="106" t="s">
        <v>263</v>
      </c>
      <c r="Q9" s="106" t="s">
        <v>263</v>
      </c>
      <c r="R9" s="106" t="s">
        <v>262</v>
      </c>
      <c r="S9" s="106" t="s">
        <v>263</v>
      </c>
      <c r="T9" s="106" t="s">
        <v>263</v>
      </c>
      <c r="U9" s="106" t="s">
        <v>263</v>
      </c>
      <c r="V9" s="106" t="s">
        <v>265</v>
      </c>
      <c r="W9" s="106" t="s">
        <v>263</v>
      </c>
      <c r="X9" s="106" t="s">
        <v>265</v>
      </c>
      <c r="Y9" s="106" t="s">
        <v>261</v>
      </c>
      <c r="Z9" s="106" t="s">
        <v>263</v>
      </c>
      <c r="AA9" s="106" t="s">
        <v>265</v>
      </c>
      <c r="AB9" s="106" t="s">
        <v>265</v>
      </c>
      <c r="AC9" s="106" t="s">
        <v>265</v>
      </c>
      <c r="AD9" s="106" t="s">
        <v>263</v>
      </c>
      <c r="AE9" s="106" t="s">
        <v>263</v>
      </c>
      <c r="AF9" s="106" t="s">
        <v>263</v>
      </c>
      <c r="AG9" s="106" t="s">
        <v>263</v>
      </c>
      <c r="AH9" s="106" t="s">
        <v>263</v>
      </c>
      <c r="AI9" s="106" t="s">
        <v>265</v>
      </c>
      <c r="AJ9" s="106" t="s">
        <v>263</v>
      </c>
    </row>
    <row r="10" spans="1:37">
      <c r="A10" s="106" t="s">
        <v>297</v>
      </c>
      <c r="B10" s="106" t="s">
        <v>298</v>
      </c>
      <c r="C10" s="106" t="s">
        <v>299</v>
      </c>
      <c r="D10" s="106" t="s">
        <v>269</v>
      </c>
      <c r="E10" s="106" t="s">
        <v>270</v>
      </c>
      <c r="F10" s="106" t="s">
        <v>300</v>
      </c>
      <c r="G10" s="106" t="s">
        <v>261</v>
      </c>
      <c r="H10" s="106" t="s">
        <v>263</v>
      </c>
      <c r="I10" s="106" t="s">
        <v>261</v>
      </c>
      <c r="J10" s="106" t="s">
        <v>263</v>
      </c>
      <c r="K10" s="106" t="s">
        <v>263</v>
      </c>
      <c r="L10" s="106" t="s">
        <v>261</v>
      </c>
      <c r="M10" s="106" t="s">
        <v>264</v>
      </c>
      <c r="N10" s="106" t="s">
        <v>263</v>
      </c>
      <c r="O10" s="106" t="s">
        <v>263</v>
      </c>
      <c r="P10" s="106" t="s">
        <v>263</v>
      </c>
      <c r="Q10" s="106" t="s">
        <v>261</v>
      </c>
      <c r="R10" s="106" t="s">
        <v>264</v>
      </c>
      <c r="S10" s="106" t="s">
        <v>265</v>
      </c>
      <c r="T10" s="106" t="s">
        <v>261</v>
      </c>
      <c r="U10" s="106" t="s">
        <v>261</v>
      </c>
      <c r="V10" s="106" t="s">
        <v>263</v>
      </c>
      <c r="W10" s="106" t="s">
        <v>263</v>
      </c>
      <c r="X10" s="106" t="s">
        <v>261</v>
      </c>
      <c r="Y10" s="106" t="s">
        <v>261</v>
      </c>
      <c r="Z10" s="106" t="s">
        <v>265</v>
      </c>
      <c r="AA10" s="106" t="s">
        <v>265</v>
      </c>
      <c r="AB10" s="106" t="s">
        <v>263</v>
      </c>
      <c r="AC10" s="106" t="s">
        <v>261</v>
      </c>
      <c r="AD10" s="106" t="s">
        <v>265</v>
      </c>
      <c r="AE10" s="106" t="s">
        <v>263</v>
      </c>
      <c r="AF10" s="106" t="s">
        <v>265</v>
      </c>
      <c r="AG10" s="106" t="s">
        <v>263</v>
      </c>
      <c r="AH10" s="106" t="s">
        <v>263</v>
      </c>
      <c r="AI10" s="106" t="s">
        <v>261</v>
      </c>
      <c r="AJ10" s="106" t="s">
        <v>263</v>
      </c>
    </row>
    <row r="11" spans="1:37">
      <c r="A11" s="106" t="s">
        <v>301</v>
      </c>
      <c r="B11" s="106" t="s">
        <v>302</v>
      </c>
      <c r="C11" s="106" t="s">
        <v>303</v>
      </c>
      <c r="D11" s="106" t="s">
        <v>269</v>
      </c>
      <c r="E11" s="106" t="s">
        <v>270</v>
      </c>
      <c r="F11" s="106" t="s">
        <v>304</v>
      </c>
      <c r="G11" s="106" t="s">
        <v>261</v>
      </c>
      <c r="H11" s="106" t="s">
        <v>263</v>
      </c>
      <c r="I11" s="106" t="s">
        <v>265</v>
      </c>
      <c r="J11" s="106" t="s">
        <v>263</v>
      </c>
      <c r="K11" s="106" t="s">
        <v>261</v>
      </c>
      <c r="L11" s="106" t="s">
        <v>261</v>
      </c>
      <c r="M11" s="106" t="s">
        <v>262</v>
      </c>
      <c r="N11" s="106" t="s">
        <v>261</v>
      </c>
      <c r="O11" s="106" t="s">
        <v>265</v>
      </c>
      <c r="P11" s="106" t="s">
        <v>263</v>
      </c>
      <c r="Q11" s="106" t="s">
        <v>261</v>
      </c>
      <c r="R11" s="106" t="s">
        <v>264</v>
      </c>
      <c r="S11" s="106" t="s">
        <v>265</v>
      </c>
      <c r="T11" s="106" t="s">
        <v>261</v>
      </c>
      <c r="U11" s="106" t="s">
        <v>262</v>
      </c>
      <c r="V11" s="106" t="s">
        <v>263</v>
      </c>
      <c r="W11" s="106" t="s">
        <v>261</v>
      </c>
      <c r="X11" s="106" t="s">
        <v>263</v>
      </c>
      <c r="Y11" s="106" t="s">
        <v>263</v>
      </c>
      <c r="Z11" s="106" t="s">
        <v>263</v>
      </c>
      <c r="AA11" s="106" t="s">
        <v>264</v>
      </c>
      <c r="AB11" s="106" t="s">
        <v>265</v>
      </c>
      <c r="AC11" s="106" t="s">
        <v>265</v>
      </c>
      <c r="AD11" s="106" t="s">
        <v>263</v>
      </c>
      <c r="AE11" s="106" t="s">
        <v>262</v>
      </c>
      <c r="AF11" s="106" t="s">
        <v>263</v>
      </c>
      <c r="AG11" s="106" t="s">
        <v>265</v>
      </c>
      <c r="AH11" s="106" t="s">
        <v>263</v>
      </c>
      <c r="AI11" s="106" t="s">
        <v>263</v>
      </c>
      <c r="AJ11" s="106" t="s">
        <v>305</v>
      </c>
    </row>
    <row r="12" spans="1:37">
      <c r="A12" s="106" t="s">
        <v>306</v>
      </c>
      <c r="B12" s="106" t="s">
        <v>307</v>
      </c>
      <c r="C12" s="106" t="s">
        <v>308</v>
      </c>
      <c r="D12" s="106" t="s">
        <v>269</v>
      </c>
      <c r="E12" s="106" t="s">
        <v>259</v>
      </c>
      <c r="F12" s="106" t="s">
        <v>309</v>
      </c>
      <c r="G12" s="106" t="s">
        <v>263</v>
      </c>
      <c r="H12" s="106" t="s">
        <v>261</v>
      </c>
      <c r="I12" s="106" t="s">
        <v>264</v>
      </c>
      <c r="J12" s="106" t="s">
        <v>262</v>
      </c>
      <c r="K12" s="106" t="s">
        <v>263</v>
      </c>
      <c r="L12" s="106" t="s">
        <v>263</v>
      </c>
      <c r="M12" s="106" t="s">
        <v>262</v>
      </c>
      <c r="N12" s="106" t="s">
        <v>263</v>
      </c>
      <c r="O12" s="106" t="s">
        <v>263</v>
      </c>
      <c r="P12" s="106" t="s">
        <v>263</v>
      </c>
      <c r="Q12" s="106" t="s">
        <v>263</v>
      </c>
      <c r="R12" s="106" t="s">
        <v>264</v>
      </c>
      <c r="S12" s="106" t="s">
        <v>263</v>
      </c>
      <c r="T12" s="106" t="s">
        <v>261</v>
      </c>
      <c r="U12" s="106" t="s">
        <v>261</v>
      </c>
      <c r="V12" s="106" t="s">
        <v>263</v>
      </c>
      <c r="W12" s="106" t="s">
        <v>261</v>
      </c>
      <c r="X12" s="106" t="s">
        <v>261</v>
      </c>
      <c r="Y12" s="106" t="s">
        <v>262</v>
      </c>
      <c r="Z12" s="106" t="s">
        <v>264</v>
      </c>
      <c r="AA12" s="106" t="s">
        <v>262</v>
      </c>
      <c r="AB12" s="106" t="s">
        <v>263</v>
      </c>
      <c r="AC12" s="106" t="s">
        <v>263</v>
      </c>
      <c r="AD12" s="106" t="s">
        <v>263</v>
      </c>
      <c r="AE12" s="106" t="s">
        <v>263</v>
      </c>
      <c r="AF12" s="106" t="s">
        <v>263</v>
      </c>
      <c r="AG12" s="106" t="s">
        <v>263</v>
      </c>
      <c r="AH12" s="106" t="s">
        <v>263</v>
      </c>
      <c r="AI12" s="106" t="s">
        <v>261</v>
      </c>
      <c r="AJ12" s="106" t="s">
        <v>263</v>
      </c>
    </row>
    <row r="13" spans="1:37">
      <c r="A13" s="106" t="s">
        <v>310</v>
      </c>
      <c r="B13" s="106" t="s">
        <v>311</v>
      </c>
      <c r="C13" s="106" t="s">
        <v>312</v>
      </c>
      <c r="D13" s="106" t="s">
        <v>269</v>
      </c>
      <c r="E13" s="106" t="s">
        <v>259</v>
      </c>
      <c r="F13" s="106" t="s">
        <v>313</v>
      </c>
      <c r="G13" s="106" t="s">
        <v>261</v>
      </c>
      <c r="H13" s="106" t="s">
        <v>263</v>
      </c>
      <c r="I13" s="106" t="s">
        <v>265</v>
      </c>
      <c r="J13" s="106" t="s">
        <v>263</v>
      </c>
      <c r="K13" s="106" t="s">
        <v>261</v>
      </c>
      <c r="L13" s="106" t="s">
        <v>261</v>
      </c>
      <c r="M13" s="106" t="s">
        <v>263</v>
      </c>
      <c r="N13" s="106" t="s">
        <v>265</v>
      </c>
      <c r="O13" s="106" t="s">
        <v>265</v>
      </c>
      <c r="P13" s="106" t="s">
        <v>263</v>
      </c>
      <c r="Q13" s="106" t="s">
        <v>265</v>
      </c>
      <c r="R13" s="106" t="s">
        <v>262</v>
      </c>
      <c r="S13" s="106" t="s">
        <v>265</v>
      </c>
      <c r="T13" s="106" t="s">
        <v>265</v>
      </c>
      <c r="U13" s="106" t="s">
        <v>263</v>
      </c>
      <c r="V13" s="106" t="s">
        <v>263</v>
      </c>
      <c r="W13" s="106" t="s">
        <v>265</v>
      </c>
      <c r="X13" s="106" t="s">
        <v>264</v>
      </c>
      <c r="Y13" s="106" t="s">
        <v>261</v>
      </c>
      <c r="Z13" s="106" t="s">
        <v>263</v>
      </c>
      <c r="AA13" s="106" t="s">
        <v>263</v>
      </c>
      <c r="AB13" s="106" t="s">
        <v>261</v>
      </c>
      <c r="AC13" s="106" t="s">
        <v>265</v>
      </c>
      <c r="AD13" s="106" t="s">
        <v>263</v>
      </c>
      <c r="AE13" s="106" t="s">
        <v>263</v>
      </c>
      <c r="AF13" s="106" t="s">
        <v>263</v>
      </c>
      <c r="AG13" s="106" t="s">
        <v>265</v>
      </c>
      <c r="AH13" s="106" t="s">
        <v>264</v>
      </c>
      <c r="AI13" s="106" t="s">
        <v>261</v>
      </c>
      <c r="AJ13" s="106" t="s">
        <v>263</v>
      </c>
    </row>
    <row r="14" spans="1:37">
      <c r="A14" s="106" t="s">
        <v>314</v>
      </c>
      <c r="B14" s="106" t="s">
        <v>315</v>
      </c>
      <c r="D14" s="106" t="s">
        <v>269</v>
      </c>
      <c r="E14" s="106" t="s">
        <v>279</v>
      </c>
      <c r="G14" s="106" t="s">
        <v>261</v>
      </c>
      <c r="H14" s="106" t="s">
        <v>265</v>
      </c>
      <c r="I14" s="106" t="s">
        <v>265</v>
      </c>
      <c r="J14" s="106" t="s">
        <v>263</v>
      </c>
      <c r="K14" s="106" t="s">
        <v>265</v>
      </c>
      <c r="L14" s="106" t="s">
        <v>261</v>
      </c>
      <c r="M14" s="106" t="s">
        <v>263</v>
      </c>
      <c r="N14" s="106" t="s">
        <v>263</v>
      </c>
      <c r="O14" s="106" t="s">
        <v>263</v>
      </c>
      <c r="P14" s="106" t="s">
        <v>263</v>
      </c>
      <c r="Q14" s="106" t="s">
        <v>263</v>
      </c>
      <c r="R14" s="106" t="s">
        <v>262</v>
      </c>
      <c r="S14" s="106" t="s">
        <v>263</v>
      </c>
      <c r="T14" s="106" t="s">
        <v>261</v>
      </c>
      <c r="U14" s="106" t="s">
        <v>263</v>
      </c>
      <c r="V14" s="106" t="s">
        <v>263</v>
      </c>
      <c r="W14" s="106" t="s">
        <v>261</v>
      </c>
      <c r="X14" s="106" t="s">
        <v>262</v>
      </c>
      <c r="Y14" s="106" t="s">
        <v>263</v>
      </c>
      <c r="Z14" s="106" t="s">
        <v>261</v>
      </c>
      <c r="AA14" s="106" t="s">
        <v>263</v>
      </c>
      <c r="AB14" s="106" t="s">
        <v>265</v>
      </c>
      <c r="AC14" s="106" t="s">
        <v>265</v>
      </c>
      <c r="AD14" s="106" t="s">
        <v>263</v>
      </c>
      <c r="AE14" s="106" t="s">
        <v>261</v>
      </c>
      <c r="AF14" s="106" t="s">
        <v>265</v>
      </c>
      <c r="AG14" s="106" t="s">
        <v>261</v>
      </c>
      <c r="AH14" s="106" t="s">
        <v>263</v>
      </c>
      <c r="AI14" s="106" t="s">
        <v>265</v>
      </c>
      <c r="AJ14" s="106" t="s">
        <v>261</v>
      </c>
      <c r="AK14" s="106" t="s">
        <v>316</v>
      </c>
    </row>
    <row r="15" spans="1:37">
      <c r="A15" s="106" t="s">
        <v>317</v>
      </c>
      <c r="B15" s="106" t="s">
        <v>318</v>
      </c>
      <c r="C15" s="106" t="s">
        <v>319</v>
      </c>
      <c r="D15" s="106" t="s">
        <v>269</v>
      </c>
      <c r="E15" s="106" t="s">
        <v>279</v>
      </c>
      <c r="G15" s="106" t="s">
        <v>261</v>
      </c>
      <c r="H15" s="106" t="s">
        <v>261</v>
      </c>
      <c r="I15" s="106" t="s">
        <v>263</v>
      </c>
      <c r="J15" s="106" t="s">
        <v>263</v>
      </c>
      <c r="K15" s="106" t="s">
        <v>261</v>
      </c>
      <c r="L15" s="106" t="s">
        <v>262</v>
      </c>
      <c r="M15" s="106" t="s">
        <v>262</v>
      </c>
      <c r="N15" s="106" t="s">
        <v>263</v>
      </c>
      <c r="O15" s="106" t="s">
        <v>261</v>
      </c>
      <c r="P15" s="106" t="s">
        <v>262</v>
      </c>
      <c r="Q15" s="106" t="s">
        <v>263</v>
      </c>
      <c r="R15" s="106" t="s">
        <v>264</v>
      </c>
      <c r="S15" s="106" t="s">
        <v>263</v>
      </c>
      <c r="T15" s="106" t="s">
        <v>263</v>
      </c>
      <c r="U15" s="106" t="s">
        <v>263</v>
      </c>
      <c r="V15" s="106" t="s">
        <v>261</v>
      </c>
      <c r="W15" s="106" t="s">
        <v>262</v>
      </c>
      <c r="X15" s="106" t="s">
        <v>261</v>
      </c>
      <c r="Y15" s="106" t="s">
        <v>262</v>
      </c>
      <c r="Z15" s="106" t="s">
        <v>265</v>
      </c>
      <c r="AA15" s="106" t="s">
        <v>262</v>
      </c>
      <c r="AB15" s="106" t="s">
        <v>261</v>
      </c>
      <c r="AC15" s="106" t="s">
        <v>263</v>
      </c>
      <c r="AD15" s="106" t="s">
        <v>263</v>
      </c>
      <c r="AE15" s="106" t="s">
        <v>261</v>
      </c>
      <c r="AF15" s="106" t="s">
        <v>261</v>
      </c>
      <c r="AG15" s="106" t="s">
        <v>262</v>
      </c>
      <c r="AH15" s="106" t="s">
        <v>261</v>
      </c>
      <c r="AI15" s="106" t="s">
        <v>261</v>
      </c>
      <c r="AJ15" s="106" t="s">
        <v>262</v>
      </c>
      <c r="AK15" s="106" t="s">
        <v>320</v>
      </c>
    </row>
    <row r="16" spans="1:37" ht="30">
      <c r="A16" s="106" t="s">
        <v>321</v>
      </c>
      <c r="B16" s="106" t="s">
        <v>322</v>
      </c>
      <c r="C16" s="106" t="s">
        <v>323</v>
      </c>
      <c r="D16" s="106" t="s">
        <v>269</v>
      </c>
      <c r="E16" s="106" t="s">
        <v>270</v>
      </c>
      <c r="F16" s="107" t="s">
        <v>324</v>
      </c>
      <c r="G16" s="106" t="s">
        <v>263</v>
      </c>
      <c r="H16" s="106" t="s">
        <v>265</v>
      </c>
      <c r="I16" s="106" t="s">
        <v>264</v>
      </c>
      <c r="J16" s="106" t="s">
        <v>264</v>
      </c>
      <c r="K16" s="106" t="s">
        <v>261</v>
      </c>
      <c r="L16" s="106" t="s">
        <v>261</v>
      </c>
      <c r="M16" s="106" t="s">
        <v>264</v>
      </c>
      <c r="N16" s="106" t="s">
        <v>262</v>
      </c>
      <c r="O16" s="106" t="s">
        <v>261</v>
      </c>
      <c r="P16" s="106" t="s">
        <v>261</v>
      </c>
      <c r="Q16" s="106" t="s">
        <v>261</v>
      </c>
      <c r="R16" s="106" t="s">
        <v>262</v>
      </c>
      <c r="S16" s="106" t="s">
        <v>263</v>
      </c>
      <c r="T16" s="106" t="s">
        <v>262</v>
      </c>
      <c r="U16" s="106" t="s">
        <v>261</v>
      </c>
      <c r="V16" s="106" t="s">
        <v>265</v>
      </c>
      <c r="W16" s="106" t="s">
        <v>263</v>
      </c>
      <c r="X16" s="106" t="s">
        <v>264</v>
      </c>
      <c r="Y16" s="106" t="s">
        <v>261</v>
      </c>
      <c r="Z16" s="106" t="s">
        <v>263</v>
      </c>
      <c r="AA16" s="106" t="s">
        <v>263</v>
      </c>
      <c r="AB16" s="106" t="s">
        <v>262</v>
      </c>
      <c r="AC16" s="106" t="s">
        <v>265</v>
      </c>
      <c r="AD16" s="106" t="s">
        <v>265</v>
      </c>
      <c r="AE16" s="106" t="s">
        <v>265</v>
      </c>
      <c r="AF16" s="106" t="s">
        <v>265</v>
      </c>
      <c r="AG16" s="106" t="s">
        <v>265</v>
      </c>
      <c r="AH16" s="106" t="s">
        <v>265</v>
      </c>
      <c r="AI16" s="106" t="s">
        <v>261</v>
      </c>
      <c r="AJ16" s="106" t="s">
        <v>261</v>
      </c>
    </row>
    <row r="17" spans="1:37">
      <c r="A17" s="106" t="s">
        <v>325</v>
      </c>
      <c r="B17" s="106" t="s">
        <v>326</v>
      </c>
      <c r="C17" s="106" t="s">
        <v>327</v>
      </c>
      <c r="D17" s="106" t="s">
        <v>288</v>
      </c>
      <c r="E17" s="106" t="s">
        <v>279</v>
      </c>
      <c r="G17" s="106" t="s">
        <v>261</v>
      </c>
      <c r="H17" s="106" t="s">
        <v>263</v>
      </c>
      <c r="I17" s="106" t="s">
        <v>265</v>
      </c>
      <c r="J17" s="106" t="s">
        <v>265</v>
      </c>
      <c r="K17" s="106" t="s">
        <v>265</v>
      </c>
      <c r="L17" s="106" t="s">
        <v>261</v>
      </c>
      <c r="M17" s="106" t="s">
        <v>263</v>
      </c>
      <c r="N17" s="106" t="s">
        <v>265</v>
      </c>
      <c r="O17" s="106" t="s">
        <v>265</v>
      </c>
      <c r="P17" s="106" t="s">
        <v>263</v>
      </c>
      <c r="Q17" s="106" t="s">
        <v>263</v>
      </c>
      <c r="R17" s="106" t="s">
        <v>264</v>
      </c>
      <c r="S17" s="106" t="s">
        <v>265</v>
      </c>
      <c r="T17" s="106" t="s">
        <v>262</v>
      </c>
      <c r="U17" s="106" t="s">
        <v>261</v>
      </c>
      <c r="V17" s="106" t="s">
        <v>263</v>
      </c>
      <c r="W17" s="106" t="s">
        <v>263</v>
      </c>
      <c r="X17" s="106" t="s">
        <v>305</v>
      </c>
      <c r="Y17" s="106" t="s">
        <v>305</v>
      </c>
      <c r="Z17" s="106" t="s">
        <v>265</v>
      </c>
      <c r="AA17" s="106" t="s">
        <v>265</v>
      </c>
      <c r="AB17" s="106" t="s">
        <v>265</v>
      </c>
      <c r="AC17" s="106" t="s">
        <v>265</v>
      </c>
      <c r="AD17" s="106" t="s">
        <v>305</v>
      </c>
      <c r="AE17" s="106" t="s">
        <v>305</v>
      </c>
      <c r="AF17" s="106" t="s">
        <v>305</v>
      </c>
      <c r="AG17" s="106" t="s">
        <v>265</v>
      </c>
      <c r="AH17" s="106" t="s">
        <v>265</v>
      </c>
      <c r="AI17" s="106" t="s">
        <v>263</v>
      </c>
      <c r="AJ17" s="106" t="s">
        <v>263</v>
      </c>
    </row>
    <row r="18" spans="1:37">
      <c r="A18" s="106" t="s">
        <v>328</v>
      </c>
      <c r="B18" s="106" t="s">
        <v>329</v>
      </c>
      <c r="C18" s="106" t="s">
        <v>330</v>
      </c>
      <c r="D18" s="106" t="s">
        <v>288</v>
      </c>
      <c r="E18" s="106" t="s">
        <v>259</v>
      </c>
      <c r="G18" s="106" t="s">
        <v>263</v>
      </c>
      <c r="H18" s="106" t="s">
        <v>264</v>
      </c>
      <c r="I18" s="106" t="s">
        <v>265</v>
      </c>
      <c r="J18" s="106" t="s">
        <v>263</v>
      </c>
      <c r="K18" s="106" t="s">
        <v>261</v>
      </c>
      <c r="L18" s="106" t="s">
        <v>263</v>
      </c>
      <c r="M18" s="106" t="s">
        <v>263</v>
      </c>
      <c r="N18" s="106" t="s">
        <v>262</v>
      </c>
      <c r="O18" s="106" t="s">
        <v>261</v>
      </c>
      <c r="P18" s="106" t="s">
        <v>262</v>
      </c>
      <c r="Q18" s="106" t="s">
        <v>263</v>
      </c>
      <c r="R18" s="106" t="s">
        <v>264</v>
      </c>
      <c r="S18" s="106" t="s">
        <v>263</v>
      </c>
      <c r="T18" s="106" t="s">
        <v>262</v>
      </c>
      <c r="U18" s="106" t="s">
        <v>262</v>
      </c>
      <c r="V18" s="106" t="s">
        <v>261</v>
      </c>
      <c r="W18" s="106" t="s">
        <v>263</v>
      </c>
      <c r="X18" s="106" t="s">
        <v>264</v>
      </c>
      <c r="Y18" s="106" t="s">
        <v>263</v>
      </c>
      <c r="Z18" s="106" t="s">
        <v>261</v>
      </c>
      <c r="AA18" s="106" t="s">
        <v>263</v>
      </c>
      <c r="AB18" s="106" t="s">
        <v>263</v>
      </c>
      <c r="AC18" s="106" t="s">
        <v>265</v>
      </c>
      <c r="AD18" s="106" t="s">
        <v>265</v>
      </c>
      <c r="AE18" s="106" t="s">
        <v>265</v>
      </c>
      <c r="AF18" s="106" t="s">
        <v>265</v>
      </c>
      <c r="AG18" s="106" t="s">
        <v>263</v>
      </c>
      <c r="AH18" s="106" t="s">
        <v>261</v>
      </c>
      <c r="AI18" s="106" t="s">
        <v>261</v>
      </c>
      <c r="AJ18" s="106" t="s">
        <v>265</v>
      </c>
    </row>
    <row r="19" spans="1:37" ht="45">
      <c r="A19" s="106" t="s">
        <v>331</v>
      </c>
      <c r="B19" s="106" t="s">
        <v>332</v>
      </c>
      <c r="C19" s="106" t="s">
        <v>333</v>
      </c>
      <c r="D19" s="106" t="s">
        <v>269</v>
      </c>
      <c r="E19" s="106" t="s">
        <v>270</v>
      </c>
      <c r="F19" s="107" t="s">
        <v>334</v>
      </c>
      <c r="G19" s="106" t="s">
        <v>263</v>
      </c>
      <c r="H19" s="106" t="s">
        <v>265</v>
      </c>
      <c r="I19" s="106" t="s">
        <v>261</v>
      </c>
      <c r="J19" s="106" t="s">
        <v>261</v>
      </c>
      <c r="K19" s="106" t="s">
        <v>265</v>
      </c>
      <c r="L19" s="106" t="s">
        <v>263</v>
      </c>
      <c r="M19" s="106" t="s">
        <v>261</v>
      </c>
      <c r="N19" s="106" t="s">
        <v>263</v>
      </c>
      <c r="O19" s="106" t="s">
        <v>262</v>
      </c>
      <c r="P19" s="106" t="s">
        <v>261</v>
      </c>
      <c r="Q19" s="106" t="s">
        <v>263</v>
      </c>
      <c r="R19" s="106" t="s">
        <v>262</v>
      </c>
      <c r="S19" s="106" t="s">
        <v>263</v>
      </c>
      <c r="T19" s="106" t="s">
        <v>261</v>
      </c>
      <c r="U19" s="106" t="s">
        <v>263</v>
      </c>
      <c r="V19" s="106" t="s">
        <v>265</v>
      </c>
      <c r="W19" s="106" t="s">
        <v>263</v>
      </c>
      <c r="X19" s="106" t="s">
        <v>264</v>
      </c>
      <c r="Y19" s="106" t="s">
        <v>261</v>
      </c>
      <c r="Z19" s="106" t="s">
        <v>264</v>
      </c>
      <c r="AA19" s="106" t="s">
        <v>262</v>
      </c>
      <c r="AB19" s="106" t="s">
        <v>264</v>
      </c>
      <c r="AC19" s="106" t="s">
        <v>261</v>
      </c>
      <c r="AD19" s="106" t="s">
        <v>265</v>
      </c>
      <c r="AE19" s="106" t="s">
        <v>265</v>
      </c>
      <c r="AF19" s="106" t="s">
        <v>265</v>
      </c>
      <c r="AG19" s="106" t="s">
        <v>265</v>
      </c>
      <c r="AH19" s="106" t="s">
        <v>261</v>
      </c>
      <c r="AI19" s="106" t="s">
        <v>261</v>
      </c>
      <c r="AJ19" s="106" t="s">
        <v>261</v>
      </c>
      <c r="AK19" s="107" t="s">
        <v>335</v>
      </c>
    </row>
    <row r="20" spans="1:37">
      <c r="A20" s="106" t="s">
        <v>336</v>
      </c>
      <c r="B20" s="106" t="s">
        <v>337</v>
      </c>
      <c r="C20" s="106" t="s">
        <v>338</v>
      </c>
      <c r="D20" s="106" t="s">
        <v>269</v>
      </c>
      <c r="E20" s="106" t="s">
        <v>279</v>
      </c>
      <c r="G20" s="106" t="s">
        <v>265</v>
      </c>
      <c r="H20" s="106" t="s">
        <v>263</v>
      </c>
      <c r="I20" s="106" t="s">
        <v>265</v>
      </c>
      <c r="J20" s="106" t="s">
        <v>265</v>
      </c>
      <c r="K20" s="106" t="s">
        <v>265</v>
      </c>
      <c r="L20" s="106" t="s">
        <v>265</v>
      </c>
      <c r="M20" s="106" t="s">
        <v>261</v>
      </c>
      <c r="N20" s="106" t="s">
        <v>263</v>
      </c>
      <c r="O20" s="106" t="s">
        <v>261</v>
      </c>
      <c r="P20" s="106" t="s">
        <v>265</v>
      </c>
      <c r="Q20" s="106" t="s">
        <v>262</v>
      </c>
      <c r="R20" s="106" t="s">
        <v>262</v>
      </c>
      <c r="S20" s="106" t="s">
        <v>263</v>
      </c>
      <c r="T20" s="106" t="s">
        <v>264</v>
      </c>
      <c r="U20" s="106" t="s">
        <v>262</v>
      </c>
      <c r="V20" s="106" t="s">
        <v>261</v>
      </c>
      <c r="W20" s="106" t="s">
        <v>261</v>
      </c>
      <c r="X20" s="106" t="s">
        <v>262</v>
      </c>
      <c r="Y20" s="106" t="s">
        <v>261</v>
      </c>
      <c r="Z20" s="106" t="s">
        <v>263</v>
      </c>
      <c r="AA20" s="106" t="s">
        <v>261</v>
      </c>
      <c r="AB20" s="106" t="s">
        <v>262</v>
      </c>
      <c r="AC20" s="106" t="s">
        <v>263</v>
      </c>
      <c r="AD20" s="106" t="s">
        <v>263</v>
      </c>
      <c r="AE20" s="106" t="s">
        <v>265</v>
      </c>
      <c r="AF20" s="106" t="s">
        <v>261</v>
      </c>
      <c r="AG20" s="106" t="s">
        <v>261</v>
      </c>
      <c r="AH20" s="106" t="s">
        <v>261</v>
      </c>
      <c r="AI20" s="106" t="s">
        <v>263</v>
      </c>
      <c r="AJ20" s="106" t="s">
        <v>265</v>
      </c>
    </row>
    <row r="21" spans="1:37">
      <c r="A21" s="106" t="s">
        <v>339</v>
      </c>
      <c r="B21" s="106" t="s">
        <v>340</v>
      </c>
      <c r="C21" s="106" t="s">
        <v>341</v>
      </c>
      <c r="D21" s="106" t="s">
        <v>269</v>
      </c>
      <c r="E21" s="106" t="s">
        <v>259</v>
      </c>
      <c r="F21" s="106" t="s">
        <v>342</v>
      </c>
      <c r="G21" s="106" t="s">
        <v>263</v>
      </c>
      <c r="H21" s="106" t="s">
        <v>263</v>
      </c>
      <c r="I21" s="106" t="s">
        <v>263</v>
      </c>
      <c r="J21" s="106" t="s">
        <v>261</v>
      </c>
      <c r="K21" s="106" t="s">
        <v>263</v>
      </c>
      <c r="L21" s="106" t="s">
        <v>261</v>
      </c>
      <c r="M21" s="106" t="s">
        <v>261</v>
      </c>
      <c r="N21" s="106" t="s">
        <v>263</v>
      </c>
      <c r="O21" s="106" t="s">
        <v>263</v>
      </c>
      <c r="P21" s="106" t="s">
        <v>263</v>
      </c>
      <c r="Q21" s="106" t="s">
        <v>263</v>
      </c>
      <c r="R21" s="106" t="s">
        <v>264</v>
      </c>
      <c r="S21" s="106" t="s">
        <v>265</v>
      </c>
      <c r="T21" s="106" t="s">
        <v>262</v>
      </c>
      <c r="U21" s="106" t="s">
        <v>264</v>
      </c>
      <c r="V21" s="106" t="s">
        <v>265</v>
      </c>
      <c r="W21" s="106" t="s">
        <v>263</v>
      </c>
      <c r="X21" s="106" t="s">
        <v>264</v>
      </c>
      <c r="Y21" s="106" t="s">
        <v>263</v>
      </c>
      <c r="Z21" s="106" t="s">
        <v>261</v>
      </c>
      <c r="AA21" s="106" t="s">
        <v>263</v>
      </c>
      <c r="AB21" s="106" t="s">
        <v>265</v>
      </c>
      <c r="AC21" s="106" t="s">
        <v>263</v>
      </c>
      <c r="AD21" s="106" t="s">
        <v>265</v>
      </c>
      <c r="AE21" s="106" t="s">
        <v>265</v>
      </c>
      <c r="AF21" s="106" t="s">
        <v>263</v>
      </c>
      <c r="AG21" s="106" t="s">
        <v>265</v>
      </c>
      <c r="AH21" s="106" t="s">
        <v>263</v>
      </c>
      <c r="AI21" s="106" t="s">
        <v>261</v>
      </c>
      <c r="AJ21" s="106" t="s">
        <v>265</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9F2F4-E5C4-4BB4-997D-90590AE7B24E}">
  <dimension ref="A1:AD149"/>
  <sheetViews>
    <sheetView topLeftCell="A18" zoomScale="70" zoomScaleNormal="70" workbookViewId="0">
      <selection activeCell="B4" sqref="B4:B102"/>
    </sheetView>
  </sheetViews>
  <sheetFormatPr baseColWidth="10" defaultColWidth="11.42578125" defaultRowHeight="15"/>
  <cols>
    <col min="15" max="15" width="58.85546875" style="39" bestFit="1" customWidth="1"/>
    <col min="18" max="18" width="179.7109375" bestFit="1" customWidth="1"/>
  </cols>
  <sheetData>
    <row r="1" spans="1:26" ht="23.25">
      <c r="B1" s="15"/>
      <c r="C1" s="165" t="s">
        <v>848</v>
      </c>
      <c r="O1" s="165" t="s">
        <v>819</v>
      </c>
      <c r="R1" s="15" t="s">
        <v>343</v>
      </c>
    </row>
    <row r="2" spans="1:26" ht="15.75">
      <c r="Q2" s="23"/>
      <c r="R2" s="8" t="s">
        <v>344</v>
      </c>
    </row>
    <row r="3" spans="1:26" ht="21">
      <c r="C3" s="19" t="s">
        <v>2</v>
      </c>
      <c r="Q3" s="24"/>
      <c r="R3" s="3" t="s">
        <v>345</v>
      </c>
    </row>
    <row r="4" spans="1:26" s="9" customFormat="1" ht="17.25" customHeight="1">
      <c r="A4" s="16"/>
      <c r="B4" s="13" t="s">
        <v>3</v>
      </c>
      <c r="C4" s="14" t="s">
        <v>4</v>
      </c>
      <c r="O4" s="163"/>
      <c r="Q4" s="167"/>
      <c r="R4" s="166" t="s">
        <v>877</v>
      </c>
    </row>
    <row r="5" spans="1:26" ht="18.75">
      <c r="B5" s="1" t="s">
        <v>5</v>
      </c>
      <c r="C5" s="2" t="s">
        <v>6</v>
      </c>
    </row>
    <row r="6" spans="1:26" ht="18.75">
      <c r="B6" s="1"/>
      <c r="C6" s="2"/>
    </row>
    <row r="7" spans="1:26" ht="21">
      <c r="C7" s="19" t="s">
        <v>7</v>
      </c>
    </row>
    <row r="8" spans="1:26" s="9" customFormat="1" ht="18.75">
      <c r="A8" s="16"/>
      <c r="B8" s="13" t="s">
        <v>8</v>
      </c>
      <c r="C8" s="14" t="s">
        <v>9</v>
      </c>
      <c r="M8" s="9" t="s">
        <v>849</v>
      </c>
      <c r="N8" s="16"/>
      <c r="O8" s="163" t="s">
        <v>820</v>
      </c>
      <c r="Q8" s="16"/>
      <c r="R8" s="8" t="s">
        <v>346</v>
      </c>
      <c r="Z8" s="27" t="s">
        <v>347</v>
      </c>
    </row>
    <row r="9" spans="1:26" ht="18.75">
      <c r="A9" s="10"/>
      <c r="B9" s="1" t="s">
        <v>10</v>
      </c>
      <c r="C9" s="2" t="s">
        <v>11</v>
      </c>
      <c r="M9" s="9" t="s">
        <v>850</v>
      </c>
      <c r="N9" s="4"/>
      <c r="O9" s="39" t="s">
        <v>821</v>
      </c>
      <c r="Q9" s="4"/>
      <c r="R9" s="3" t="s">
        <v>348</v>
      </c>
      <c r="Z9" s="28" t="s">
        <v>349</v>
      </c>
    </row>
    <row r="10" spans="1:26" ht="18.75">
      <c r="A10" s="4"/>
      <c r="B10" s="1" t="s">
        <v>12</v>
      </c>
      <c r="C10" s="2" t="s">
        <v>13</v>
      </c>
      <c r="M10" s="9" t="s">
        <v>851</v>
      </c>
      <c r="N10" s="12"/>
      <c r="O10" s="39" t="s">
        <v>822</v>
      </c>
      <c r="Q10" s="12"/>
      <c r="R10" s="3" t="s">
        <v>350</v>
      </c>
    </row>
    <row r="11" spans="1:26" ht="18.75">
      <c r="A11" s="4"/>
      <c r="B11" s="1" t="s">
        <v>14</v>
      </c>
      <c r="C11" s="2" t="s">
        <v>15</v>
      </c>
    </row>
    <row r="12" spans="1:26" ht="18.75">
      <c r="A12" s="12"/>
      <c r="B12" s="1" t="s">
        <v>16</v>
      </c>
      <c r="C12" s="2" t="s">
        <v>17</v>
      </c>
    </row>
    <row r="13" spans="1:26" ht="18.75">
      <c r="A13" s="11"/>
      <c r="B13" s="1" t="s">
        <v>18</v>
      </c>
      <c r="C13" s="2" t="s">
        <v>19</v>
      </c>
    </row>
    <row r="14" spans="1:26" ht="18.75">
      <c r="B14" s="1"/>
      <c r="C14" s="2"/>
    </row>
    <row r="15" spans="1:26" s="7" customFormat="1" ht="21">
      <c r="A15"/>
      <c r="C15" s="18" t="s">
        <v>20</v>
      </c>
      <c r="O15" s="164"/>
      <c r="Q15"/>
    </row>
    <row r="16" spans="1:26" s="9" customFormat="1" ht="18.75">
      <c r="A16" s="16"/>
      <c r="B16" s="13" t="s">
        <v>21</v>
      </c>
      <c r="C16" s="14" t="s">
        <v>351</v>
      </c>
      <c r="M16" s="9" t="s">
        <v>852</v>
      </c>
      <c r="N16" s="16"/>
      <c r="O16" s="39" t="s">
        <v>823</v>
      </c>
      <c r="Q16" s="16"/>
      <c r="R16" s="8" t="s">
        <v>352</v>
      </c>
    </row>
    <row r="17" spans="1:30" ht="18.75">
      <c r="A17" s="10"/>
      <c r="B17" s="1" t="s">
        <v>23</v>
      </c>
      <c r="C17" s="2" t="s">
        <v>353</v>
      </c>
      <c r="M17" s="9" t="s">
        <v>853</v>
      </c>
      <c r="N17" s="4"/>
      <c r="O17" s="39" t="s">
        <v>824</v>
      </c>
      <c r="Q17" s="4"/>
      <c r="R17" s="3" t="s">
        <v>354</v>
      </c>
    </row>
    <row r="18" spans="1:30" ht="18.75">
      <c r="A18" s="10"/>
      <c r="B18" s="1" t="s">
        <v>25</v>
      </c>
      <c r="C18" s="2" t="s">
        <v>355</v>
      </c>
      <c r="Q18" s="12"/>
      <c r="R18" s="3" t="s">
        <v>356</v>
      </c>
    </row>
    <row r="19" spans="1:30" ht="18.75">
      <c r="A19" s="10"/>
      <c r="B19" s="1" t="s">
        <v>27</v>
      </c>
      <c r="C19" s="2" t="s">
        <v>357</v>
      </c>
    </row>
    <row r="20" spans="1:30" ht="18.75">
      <c r="A20" s="4"/>
      <c r="B20" s="1" t="s">
        <v>29</v>
      </c>
      <c r="C20" s="2" t="s">
        <v>358</v>
      </c>
    </row>
    <row r="21" spans="1:30" ht="18.75">
      <c r="A21" s="4"/>
      <c r="B21" s="1" t="s">
        <v>31</v>
      </c>
      <c r="C21" s="2" t="s">
        <v>359</v>
      </c>
    </row>
    <row r="22" spans="1:30" ht="18.75">
      <c r="A22" s="88"/>
      <c r="B22" s="1" t="s">
        <v>33</v>
      </c>
      <c r="C22" s="2" t="s">
        <v>360</v>
      </c>
    </row>
    <row r="24" spans="1:30" ht="21">
      <c r="C24" s="19" t="s">
        <v>35</v>
      </c>
    </row>
    <row r="25" spans="1:30" s="9" customFormat="1" ht="18.75">
      <c r="A25" s="16"/>
      <c r="B25" s="13" t="s">
        <v>36</v>
      </c>
      <c r="C25" s="14" t="s">
        <v>37</v>
      </c>
      <c r="M25" s="9" t="s">
        <v>854</v>
      </c>
      <c r="N25" s="16"/>
      <c r="O25" s="163" t="s">
        <v>825</v>
      </c>
      <c r="Q25" s="16"/>
      <c r="R25" s="8" t="s">
        <v>361</v>
      </c>
    </row>
    <row r="26" spans="1:30" ht="18.75">
      <c r="A26" s="10"/>
      <c r="B26" s="1" t="s">
        <v>38</v>
      </c>
      <c r="C26" s="2" t="s">
        <v>39</v>
      </c>
      <c r="M26" s="9" t="s">
        <v>855</v>
      </c>
      <c r="N26" s="4"/>
      <c r="O26" s="39" t="s">
        <v>826</v>
      </c>
      <c r="Q26" s="4"/>
      <c r="R26" s="3" t="s">
        <v>362</v>
      </c>
    </row>
    <row r="27" spans="1:30" ht="18.75">
      <c r="A27" s="10"/>
      <c r="B27" s="1" t="s">
        <v>40</v>
      </c>
      <c r="C27" s="2" t="s">
        <v>41</v>
      </c>
      <c r="M27" s="9" t="s">
        <v>856</v>
      </c>
      <c r="N27" s="12"/>
      <c r="O27" s="39" t="s">
        <v>827</v>
      </c>
      <c r="Q27" s="12"/>
      <c r="R27" s="3" t="s">
        <v>363</v>
      </c>
    </row>
    <row r="28" spans="1:30" ht="18.75">
      <c r="A28" s="10"/>
      <c r="B28" s="1" t="s">
        <v>42</v>
      </c>
      <c r="C28" s="2" t="s">
        <v>43</v>
      </c>
      <c r="M28" s="9" t="s">
        <v>857</v>
      </c>
      <c r="N28" s="21"/>
      <c r="O28" s="39" t="s">
        <v>828</v>
      </c>
      <c r="Q28" s="98"/>
      <c r="R28" s="99" t="s">
        <v>364</v>
      </c>
      <c r="S28" s="98"/>
      <c r="T28" s="98"/>
      <c r="U28" s="98"/>
      <c r="V28" s="98"/>
      <c r="W28" s="98"/>
      <c r="X28" s="98"/>
      <c r="Y28" s="98"/>
      <c r="Z28" s="98"/>
      <c r="AA28" s="98"/>
      <c r="AB28" s="98"/>
      <c r="AC28" s="98"/>
      <c r="AD28" s="98"/>
    </row>
    <row r="29" spans="1:30" ht="18.75">
      <c r="A29" s="10"/>
      <c r="B29" s="1" t="s">
        <v>44</v>
      </c>
      <c r="C29" s="2" t="s">
        <v>45</v>
      </c>
      <c r="M29" s="9" t="s">
        <v>858</v>
      </c>
      <c r="N29" s="22"/>
      <c r="O29" s="39" t="s">
        <v>829</v>
      </c>
      <c r="Q29" s="21"/>
      <c r="R29" s="3" t="s">
        <v>365</v>
      </c>
    </row>
    <row r="30" spans="1:30" ht="18.75">
      <c r="A30" s="10"/>
      <c r="B30" s="1" t="s">
        <v>46</v>
      </c>
      <c r="C30" s="2" t="s">
        <v>47</v>
      </c>
      <c r="Q30" s="22"/>
      <c r="R30" s="3" t="s">
        <v>366</v>
      </c>
    </row>
    <row r="31" spans="1:30" ht="18.75">
      <c r="A31" s="4"/>
      <c r="B31" s="1" t="s">
        <v>48</v>
      </c>
      <c r="C31" s="2" t="s">
        <v>49</v>
      </c>
      <c r="R31" s="3"/>
    </row>
    <row r="32" spans="1:30" ht="18.75">
      <c r="A32" s="12"/>
      <c r="B32" s="1" t="s">
        <v>50</v>
      </c>
      <c r="C32" s="2" t="s">
        <v>51</v>
      </c>
      <c r="R32" s="3"/>
    </row>
    <row r="33" spans="1:29" ht="18.75">
      <c r="A33" s="12"/>
      <c r="B33" s="1" t="s">
        <v>52</v>
      </c>
      <c r="C33" s="2" t="s">
        <v>53</v>
      </c>
      <c r="R33" s="3"/>
    </row>
    <row r="34" spans="1:29" ht="18.75">
      <c r="A34" s="12"/>
      <c r="B34" s="1" t="s">
        <v>54</v>
      </c>
      <c r="C34" s="2" t="s">
        <v>55</v>
      </c>
      <c r="R34" s="3"/>
    </row>
    <row r="35" spans="1:29" ht="18.75">
      <c r="A35" s="22"/>
      <c r="B35" s="1" t="s">
        <v>56</v>
      </c>
      <c r="C35" s="2" t="s">
        <v>57</v>
      </c>
    </row>
    <row r="36" spans="1:29" ht="18.75">
      <c r="A36" s="21"/>
      <c r="B36" s="1" t="s">
        <v>58</v>
      </c>
      <c r="C36" s="2" t="s">
        <v>59</v>
      </c>
    </row>
    <row r="37" spans="1:29" ht="18.75">
      <c r="A37" s="21"/>
      <c r="B37" s="1" t="s">
        <v>60</v>
      </c>
      <c r="C37" s="2" t="s">
        <v>61</v>
      </c>
    </row>
    <row r="38" spans="1:29" ht="18.75">
      <c r="A38" s="21"/>
      <c r="B38" s="1" t="s">
        <v>62</v>
      </c>
      <c r="C38" s="2" t="s">
        <v>63</v>
      </c>
    </row>
    <row r="39" spans="1:29" ht="18.75">
      <c r="A39" s="22"/>
      <c r="B39" s="1" t="s">
        <v>64</v>
      </c>
      <c r="C39" s="2" t="s">
        <v>65</v>
      </c>
    </row>
    <row r="40" spans="1:29" ht="18.75">
      <c r="B40" s="1"/>
      <c r="C40" s="2"/>
    </row>
    <row r="41" spans="1:29" s="7" customFormat="1" ht="21">
      <c r="C41" s="18" t="s">
        <v>66</v>
      </c>
      <c r="O41" s="164"/>
    </row>
    <row r="42" spans="1:29" ht="18.75">
      <c r="A42" s="10"/>
      <c r="B42" s="1" t="s">
        <v>67</v>
      </c>
      <c r="C42" s="2" t="s">
        <v>68</v>
      </c>
      <c r="M42" t="s">
        <v>859</v>
      </c>
      <c r="N42" s="10"/>
      <c r="O42" s="39" t="s">
        <v>830</v>
      </c>
      <c r="Q42" s="10"/>
      <c r="R42" s="3" t="s">
        <v>367</v>
      </c>
    </row>
    <row r="43" spans="1:29" ht="18.75">
      <c r="A43" s="10"/>
      <c r="B43" s="1" t="s">
        <v>69</v>
      </c>
      <c r="C43" s="2" t="s">
        <v>70</v>
      </c>
      <c r="M43" t="s">
        <v>860</v>
      </c>
      <c r="N43" s="4"/>
      <c r="O43" s="39" t="s">
        <v>831</v>
      </c>
      <c r="Q43" s="4"/>
      <c r="R43" s="3" t="s">
        <v>368</v>
      </c>
    </row>
    <row r="44" spans="1:29" ht="18.75">
      <c r="A44" s="10"/>
      <c r="B44" s="1" t="s">
        <v>71</v>
      </c>
      <c r="C44" s="2" t="s">
        <v>72</v>
      </c>
      <c r="M44" t="s">
        <v>861</v>
      </c>
      <c r="N44" s="12"/>
      <c r="O44" s="39" t="s">
        <v>832</v>
      </c>
      <c r="Q44" s="12"/>
      <c r="R44" s="20" t="s">
        <v>369</v>
      </c>
    </row>
    <row r="45" spans="1:29" ht="18.75">
      <c r="A45" s="4"/>
      <c r="B45" s="1" t="s">
        <v>73</v>
      </c>
      <c r="C45" s="2" t="s">
        <v>74</v>
      </c>
      <c r="M45" t="s">
        <v>862</v>
      </c>
      <c r="N45" s="6"/>
      <c r="O45" s="39" t="s">
        <v>833</v>
      </c>
      <c r="Q45" s="6"/>
      <c r="R45" s="3" t="s">
        <v>370</v>
      </c>
    </row>
    <row r="46" spans="1:29" ht="18.75">
      <c r="A46" s="4"/>
      <c r="B46" s="1" t="s">
        <v>75</v>
      </c>
      <c r="C46" s="2" t="s">
        <v>76</v>
      </c>
      <c r="M46" t="s">
        <v>863</v>
      </c>
      <c r="N46" s="21"/>
      <c r="O46" s="39" t="s">
        <v>847</v>
      </c>
      <c r="Q46" s="21"/>
      <c r="R46" s="3" t="s">
        <v>371</v>
      </c>
      <c r="AC46" s="28"/>
    </row>
    <row r="47" spans="1:29" ht="18.75">
      <c r="A47" s="12"/>
      <c r="B47" s="1" t="s">
        <v>77</v>
      </c>
      <c r="C47" s="2" t="s">
        <v>78</v>
      </c>
      <c r="M47" t="s">
        <v>864</v>
      </c>
      <c r="N47" s="22"/>
      <c r="O47" s="39" t="s">
        <v>834</v>
      </c>
      <c r="Q47" s="22"/>
      <c r="R47" s="3" t="s">
        <v>372</v>
      </c>
    </row>
    <row r="48" spans="1:29" ht="18.75">
      <c r="A48" s="12"/>
      <c r="B48" s="1" t="s">
        <v>79</v>
      </c>
      <c r="C48" s="2" t="s">
        <v>80</v>
      </c>
      <c r="M48" t="s">
        <v>865</v>
      </c>
      <c r="N48" s="5"/>
      <c r="O48" s="39" t="s">
        <v>835</v>
      </c>
      <c r="Q48" s="5"/>
      <c r="R48" s="3" t="s">
        <v>373</v>
      </c>
    </row>
    <row r="49" spans="1:18" ht="18.75">
      <c r="A49" s="12"/>
      <c r="B49" s="1" t="s">
        <v>81</v>
      </c>
      <c r="C49" s="2" t="s">
        <v>82</v>
      </c>
    </row>
    <row r="50" spans="1:18" ht="18.75">
      <c r="A50" s="6"/>
      <c r="B50" s="1" t="s">
        <v>83</v>
      </c>
      <c r="C50" s="2" t="s">
        <v>84</v>
      </c>
    </row>
    <row r="51" spans="1:18" ht="18.75">
      <c r="B51" s="1" t="s">
        <v>85</v>
      </c>
      <c r="C51" s="2" t="s">
        <v>86</v>
      </c>
    </row>
    <row r="52" spans="1:18" ht="18.75">
      <c r="A52" s="21"/>
      <c r="B52" s="1" t="s">
        <v>87</v>
      </c>
      <c r="C52" s="2" t="s">
        <v>88</v>
      </c>
      <c r="R52" s="3"/>
    </row>
    <row r="53" spans="1:18" ht="18.75">
      <c r="A53" s="21"/>
      <c r="B53" s="1" t="s">
        <v>89</v>
      </c>
      <c r="C53" s="2" t="s">
        <v>90</v>
      </c>
    </row>
    <row r="54" spans="1:18" ht="18.75">
      <c r="A54" s="21"/>
      <c r="B54" s="1" t="s">
        <v>91</v>
      </c>
      <c r="C54" s="2" t="s">
        <v>92</v>
      </c>
    </row>
    <row r="55" spans="1:18" ht="18.75">
      <c r="A55" s="21"/>
      <c r="B55" s="1" t="s">
        <v>93</v>
      </c>
      <c r="C55" s="2" t="s">
        <v>94</v>
      </c>
    </row>
    <row r="56" spans="1:18" ht="18.75">
      <c r="A56" s="21"/>
      <c r="B56" s="1" t="s">
        <v>95</v>
      </c>
      <c r="C56" s="2" t="s">
        <v>96</v>
      </c>
    </row>
    <row r="57" spans="1:18" ht="18.75">
      <c r="A57" s="21"/>
      <c r="B57" s="1" t="s">
        <v>97</v>
      </c>
      <c r="C57" s="2" t="s">
        <v>98</v>
      </c>
    </row>
    <row r="58" spans="1:18" ht="18.75">
      <c r="A58" s="22"/>
      <c r="B58" s="1" t="s">
        <v>99</v>
      </c>
      <c r="C58" s="2" t="s">
        <v>100</v>
      </c>
    </row>
    <row r="59" spans="1:18" ht="18.75">
      <c r="A59" s="5"/>
      <c r="B59" s="1" t="s">
        <v>101</v>
      </c>
      <c r="C59" s="2" t="s">
        <v>102</v>
      </c>
    </row>
    <row r="60" spans="1:18" ht="18.75">
      <c r="A60" s="5"/>
      <c r="B60" s="1" t="s">
        <v>103</v>
      </c>
      <c r="C60" s="2" t="s">
        <v>104</v>
      </c>
    </row>
    <row r="64" spans="1:18" s="7" customFormat="1" ht="21">
      <c r="C64" s="18" t="s">
        <v>105</v>
      </c>
      <c r="O64" s="164"/>
    </row>
    <row r="65" spans="1:18" ht="18.75">
      <c r="A65" s="16"/>
      <c r="B65" s="1" t="s">
        <v>106</v>
      </c>
      <c r="C65" s="35" t="s">
        <v>107</v>
      </c>
      <c r="M65" t="s">
        <v>866</v>
      </c>
      <c r="N65" s="10"/>
      <c r="O65" s="39" t="s">
        <v>836</v>
      </c>
      <c r="Q65" s="10"/>
      <c r="R65" s="3" t="s">
        <v>374</v>
      </c>
    </row>
    <row r="66" spans="1:18" ht="18.75">
      <c r="A66" t="s">
        <v>375</v>
      </c>
      <c r="B66" s="1" t="s">
        <v>108</v>
      </c>
      <c r="C66" s="35" t="s">
        <v>109</v>
      </c>
      <c r="M66" t="s">
        <v>867</v>
      </c>
      <c r="N66" s="4"/>
      <c r="O66" s="39" t="s">
        <v>837</v>
      </c>
      <c r="Q66" s="4"/>
      <c r="R66" s="3" t="s">
        <v>376</v>
      </c>
    </row>
    <row r="67" spans="1:18" ht="18.75">
      <c r="A67" t="s">
        <v>375</v>
      </c>
      <c r="B67" s="1" t="s">
        <v>110</v>
      </c>
      <c r="C67" s="35" t="s">
        <v>111</v>
      </c>
      <c r="M67" t="s">
        <v>868</v>
      </c>
      <c r="N67" s="12"/>
      <c r="O67" s="39" t="s">
        <v>838</v>
      </c>
      <c r="Q67" s="12"/>
      <c r="R67" s="3" t="s">
        <v>377</v>
      </c>
    </row>
    <row r="68" spans="1:18" ht="18.75">
      <c r="A68" s="4"/>
      <c r="B68" s="1" t="s">
        <v>112</v>
      </c>
      <c r="C68" s="35" t="s">
        <v>113</v>
      </c>
      <c r="D68" s="34"/>
      <c r="E68" s="34"/>
      <c r="F68" s="34"/>
      <c r="G68" s="34"/>
      <c r="M68" t="s">
        <v>869</v>
      </c>
      <c r="N68" s="6"/>
      <c r="O68" s="39" t="s">
        <v>839</v>
      </c>
      <c r="Q68" s="6"/>
      <c r="R68" s="3" t="s">
        <v>378</v>
      </c>
    </row>
    <row r="69" spans="1:18" ht="18.75">
      <c r="A69" s="4"/>
      <c r="B69" s="1" t="s">
        <v>114</v>
      </c>
      <c r="C69" s="35" t="s">
        <v>115</v>
      </c>
      <c r="D69" s="34"/>
      <c r="E69" s="34"/>
      <c r="F69" s="34"/>
      <c r="G69" s="34"/>
      <c r="M69" t="s">
        <v>870</v>
      </c>
      <c r="N69" s="21"/>
      <c r="O69" s="39" t="s">
        <v>840</v>
      </c>
      <c r="Q69" s="21"/>
      <c r="R69" s="3" t="s">
        <v>379</v>
      </c>
    </row>
    <row r="70" spans="1:18" ht="18.75">
      <c r="A70" s="4"/>
      <c r="B70" s="1" t="s">
        <v>116</v>
      </c>
      <c r="C70" s="35" t="s">
        <v>117</v>
      </c>
      <c r="D70" s="34"/>
      <c r="E70" s="34"/>
      <c r="F70" s="34"/>
      <c r="G70" s="34"/>
      <c r="M70" t="s">
        <v>871</v>
      </c>
      <c r="N70" s="22"/>
      <c r="O70" s="39" t="s">
        <v>841</v>
      </c>
      <c r="Q70" s="22"/>
      <c r="R70" s="3" t="s">
        <v>380</v>
      </c>
    </row>
    <row r="71" spans="1:18" ht="18.75">
      <c r="A71" s="4"/>
      <c r="B71" s="1" t="s">
        <v>118</v>
      </c>
      <c r="C71" s="35" t="s">
        <v>119</v>
      </c>
      <c r="D71" s="34"/>
      <c r="E71" s="34"/>
      <c r="F71" s="34"/>
      <c r="G71" s="34"/>
      <c r="M71" t="s">
        <v>872</v>
      </c>
      <c r="N71" s="5"/>
      <c r="O71" s="39" t="s">
        <v>842</v>
      </c>
      <c r="Q71" s="5"/>
      <c r="R71" s="3" t="s">
        <v>381</v>
      </c>
    </row>
    <row r="72" spans="1:18" ht="18.75">
      <c r="A72" s="4"/>
      <c r="B72" s="1" t="s">
        <v>120</v>
      </c>
      <c r="C72" s="35" t="s">
        <v>121</v>
      </c>
      <c r="D72" s="34"/>
      <c r="E72" s="34"/>
      <c r="F72" s="34"/>
      <c r="G72" s="34"/>
      <c r="M72" t="s">
        <v>873</v>
      </c>
      <c r="N72" s="26"/>
      <c r="O72" s="39" t="s">
        <v>843</v>
      </c>
      <c r="Q72" s="26"/>
      <c r="R72" s="3" t="s">
        <v>382</v>
      </c>
    </row>
    <row r="73" spans="1:18" ht="18.75">
      <c r="A73" s="4"/>
      <c r="B73" s="1" t="s">
        <v>122</v>
      </c>
      <c r="C73" s="35" t="s">
        <v>123</v>
      </c>
      <c r="D73" s="34"/>
      <c r="E73" s="34"/>
      <c r="F73" s="34"/>
      <c r="G73" s="34"/>
      <c r="M73" t="s">
        <v>874</v>
      </c>
      <c r="N73" s="25"/>
      <c r="O73" s="39" t="s">
        <v>844</v>
      </c>
      <c r="Q73" s="25"/>
      <c r="R73" s="3" t="s">
        <v>383</v>
      </c>
    </row>
    <row r="74" spans="1:18" ht="18.75">
      <c r="A74" s="4"/>
      <c r="B74" s="1" t="s">
        <v>124</v>
      </c>
      <c r="C74" s="35" t="s">
        <v>125</v>
      </c>
      <c r="D74" s="34"/>
      <c r="E74" s="34"/>
      <c r="F74" s="34"/>
      <c r="G74" s="34"/>
      <c r="M74" t="s">
        <v>875</v>
      </c>
      <c r="N74" s="38"/>
      <c r="O74" s="39" t="s">
        <v>845</v>
      </c>
      <c r="Q74" s="38"/>
      <c r="R74" s="37" t="s">
        <v>384</v>
      </c>
    </row>
    <row r="75" spans="1:18" ht="18.75">
      <c r="A75" s="12"/>
      <c r="B75" s="1" t="s">
        <v>126</v>
      </c>
      <c r="C75" s="35" t="s">
        <v>127</v>
      </c>
      <c r="M75" t="s">
        <v>876</v>
      </c>
      <c r="N75" s="36"/>
      <c r="O75" s="39" t="s">
        <v>846</v>
      </c>
      <c r="Q75" s="36"/>
      <c r="R75" s="37" t="s">
        <v>385</v>
      </c>
    </row>
    <row r="76" spans="1:18" ht="18.75">
      <c r="A76" s="12"/>
      <c r="B76" s="1" t="s">
        <v>128</v>
      </c>
      <c r="C76" s="35" t="s">
        <v>129</v>
      </c>
      <c r="Q76" s="24"/>
      <c r="R76" s="3" t="s">
        <v>386</v>
      </c>
    </row>
    <row r="77" spans="1:18" ht="18.75">
      <c r="A77" s="12"/>
      <c r="B77" s="1" t="s">
        <v>130</v>
      </c>
      <c r="C77" s="35" t="s">
        <v>131</v>
      </c>
    </row>
    <row r="78" spans="1:18" ht="18.75">
      <c r="A78" s="6"/>
      <c r="B78" s="1" t="s">
        <v>132</v>
      </c>
      <c r="C78" s="35" t="s">
        <v>133</v>
      </c>
    </row>
    <row r="79" spans="1:18" ht="18.75">
      <c r="A79" s="6"/>
      <c r="B79" s="1" t="s">
        <v>134</v>
      </c>
      <c r="C79" s="35" t="s">
        <v>135</v>
      </c>
    </row>
    <row r="80" spans="1:18" ht="18.75">
      <c r="A80" s="6"/>
      <c r="B80" s="1" t="s">
        <v>136</v>
      </c>
      <c r="C80" s="2" t="s">
        <v>137</v>
      </c>
    </row>
    <row r="81" spans="1:19" ht="18.75">
      <c r="A81" s="21"/>
      <c r="B81" s="1" t="s">
        <v>138</v>
      </c>
      <c r="C81" s="35" t="s">
        <v>139</v>
      </c>
    </row>
    <row r="82" spans="1:19" ht="18.75">
      <c r="A82" s="21"/>
      <c r="B82" s="1" t="s">
        <v>140</v>
      </c>
      <c r="C82" s="35" t="s">
        <v>141</v>
      </c>
    </row>
    <row r="83" spans="1:19" ht="18.75">
      <c r="A83" s="21"/>
      <c r="B83" s="1" t="s">
        <v>142</v>
      </c>
      <c r="C83" s="2" t="s">
        <v>143</v>
      </c>
    </row>
    <row r="84" spans="1:19" ht="18.75">
      <c r="A84" s="22"/>
      <c r="B84" s="1" t="s">
        <v>144</v>
      </c>
      <c r="C84" s="2" t="s">
        <v>145</v>
      </c>
    </row>
    <row r="85" spans="1:19" ht="18.75">
      <c r="A85" s="22"/>
      <c r="B85" s="1" t="s">
        <v>146</v>
      </c>
      <c r="C85" s="2" t="s">
        <v>147</v>
      </c>
    </row>
    <row r="86" spans="1:19" ht="18.75">
      <c r="A86" s="5"/>
      <c r="B86" s="1" t="s">
        <v>148</v>
      </c>
      <c r="C86" s="35" t="s">
        <v>149</v>
      </c>
    </row>
    <row r="87" spans="1:19" ht="18.75">
      <c r="A87" s="5"/>
      <c r="B87" s="1" t="s">
        <v>150</v>
      </c>
      <c r="C87" s="35" t="s">
        <v>151</v>
      </c>
    </row>
    <row r="88" spans="1:19" ht="18.75">
      <c r="A88" s="5"/>
      <c r="B88" s="1" t="s">
        <v>152</v>
      </c>
      <c r="C88" s="35" t="s">
        <v>153</v>
      </c>
      <c r="R88" s="1"/>
      <c r="S88" s="2"/>
    </row>
    <row r="89" spans="1:19" ht="18.75">
      <c r="A89" s="5"/>
      <c r="B89" s="1" t="s">
        <v>154</v>
      </c>
      <c r="C89" s="35" t="s">
        <v>155</v>
      </c>
      <c r="D89" s="17"/>
      <c r="E89" s="17"/>
      <c r="M89" s="17"/>
      <c r="R89" s="1"/>
      <c r="S89" s="2"/>
    </row>
    <row r="90" spans="1:19" ht="18.75">
      <c r="A90" s="26"/>
      <c r="B90" s="1" t="s">
        <v>156</v>
      </c>
      <c r="C90" s="35" t="s">
        <v>157</v>
      </c>
      <c r="R90" s="1"/>
      <c r="S90" s="2"/>
    </row>
    <row r="91" spans="1:19" ht="18.75">
      <c r="A91" s="26"/>
      <c r="B91" s="1" t="s">
        <v>158</v>
      </c>
      <c r="C91" s="35" t="s">
        <v>159</v>
      </c>
    </row>
    <row r="92" spans="1:19" ht="18.75">
      <c r="A92" s="73"/>
      <c r="B92" s="1" t="s">
        <v>160</v>
      </c>
      <c r="C92" s="35" t="s">
        <v>161</v>
      </c>
      <c r="R92" s="1"/>
      <c r="S92" s="2"/>
    </row>
    <row r="93" spans="1:19" ht="18.75">
      <c r="A93" t="s">
        <v>375</v>
      </c>
      <c r="B93" s="1" t="s">
        <v>162</v>
      </c>
      <c r="C93" s="35" t="s">
        <v>163</v>
      </c>
      <c r="R93" s="1"/>
      <c r="S93" s="2"/>
    </row>
    <row r="94" spans="1:19" ht="18.75">
      <c r="A94" t="s">
        <v>375</v>
      </c>
      <c r="B94" s="1" t="s">
        <v>164</v>
      </c>
      <c r="C94" s="35" t="s">
        <v>165</v>
      </c>
      <c r="R94" s="1"/>
      <c r="S94" s="2"/>
    </row>
    <row r="95" spans="1:19" ht="18.75">
      <c r="A95" s="26"/>
      <c r="B95" s="1" t="s">
        <v>166</v>
      </c>
      <c r="C95" s="35" t="s">
        <v>167</v>
      </c>
      <c r="R95" s="1"/>
      <c r="S95" s="2"/>
    </row>
    <row r="96" spans="1:19" ht="18.75">
      <c r="A96" s="25"/>
      <c r="B96" s="1" t="s">
        <v>168</v>
      </c>
      <c r="C96" s="2" t="s">
        <v>169</v>
      </c>
      <c r="R96" s="1"/>
      <c r="S96" s="2"/>
    </row>
    <row r="97" spans="1:19" ht="18.75">
      <c r="A97" s="38"/>
      <c r="B97" s="1" t="s">
        <v>170</v>
      </c>
      <c r="C97" s="35" t="s">
        <v>171</v>
      </c>
      <c r="D97" s="34"/>
      <c r="E97" s="34"/>
      <c r="F97" s="34"/>
      <c r="G97" s="34"/>
    </row>
    <row r="98" spans="1:19" ht="18.75">
      <c r="A98" s="38"/>
      <c r="B98" s="1" t="s">
        <v>172</v>
      </c>
      <c r="C98" s="35" t="s">
        <v>173</v>
      </c>
      <c r="D98" s="34"/>
      <c r="E98" s="34"/>
      <c r="F98" s="34"/>
      <c r="G98" s="34"/>
      <c r="R98" s="3"/>
    </row>
    <row r="99" spans="1:19" ht="18.75">
      <c r="A99" s="38"/>
      <c r="B99" s="1" t="s">
        <v>174</v>
      </c>
      <c r="C99" s="35" t="s">
        <v>175</v>
      </c>
      <c r="D99" s="34"/>
      <c r="E99" s="34"/>
      <c r="F99" s="34"/>
      <c r="G99" s="34"/>
      <c r="R99" s="1"/>
      <c r="S99" s="2"/>
    </row>
    <row r="100" spans="1:19" ht="18.75">
      <c r="A100" s="36"/>
      <c r="B100" s="1" t="s">
        <v>176</v>
      </c>
      <c r="C100" s="35" t="s">
        <v>177</v>
      </c>
      <c r="R100" s="3"/>
    </row>
    <row r="101" spans="1:19" ht="18.75">
      <c r="A101" s="72"/>
      <c r="B101" s="1" t="s">
        <v>178</v>
      </c>
      <c r="C101" s="35" t="s">
        <v>179</v>
      </c>
      <c r="R101" s="3"/>
    </row>
    <row r="102" spans="1:19" ht="18.75">
      <c r="A102" s="36"/>
      <c r="B102" s="1" t="s">
        <v>180</v>
      </c>
      <c r="C102" s="35" t="s">
        <v>181</v>
      </c>
      <c r="R102" s="1"/>
      <c r="S102" s="2"/>
    </row>
    <row r="103" spans="1:19" ht="18.75">
      <c r="C103" s="1"/>
      <c r="D103" s="2"/>
      <c r="R103" s="1"/>
      <c r="S103" s="2"/>
    </row>
    <row r="104" spans="1:19" ht="18.75">
      <c r="C104" s="1"/>
      <c r="D104" s="2"/>
      <c r="S104" s="3"/>
    </row>
    <row r="105" spans="1:19" ht="18.75">
      <c r="C105" s="1"/>
      <c r="D105" s="2"/>
      <c r="S105" s="3"/>
    </row>
    <row r="106" spans="1:19" ht="18.75">
      <c r="C106" s="1"/>
      <c r="D106" s="2"/>
      <c r="S106" s="3"/>
    </row>
    <row r="107" spans="1:19" ht="18.75">
      <c r="C107" s="1"/>
      <c r="D107" s="2"/>
      <c r="S107" s="3"/>
    </row>
    <row r="108" spans="1:19" ht="18.75">
      <c r="C108" s="1"/>
      <c r="D108" s="2"/>
      <c r="S108" s="3"/>
    </row>
    <row r="109" spans="1:19" ht="18.75">
      <c r="C109" s="1"/>
      <c r="D109" s="2"/>
      <c r="S109" s="3"/>
    </row>
    <row r="110" spans="1:19" ht="18.75">
      <c r="C110" s="1"/>
      <c r="D110" s="2"/>
      <c r="S110" s="3"/>
    </row>
    <row r="111" spans="1:19" ht="18.75">
      <c r="C111" s="1"/>
      <c r="D111" s="2"/>
    </row>
    <row r="112" spans="1:19" ht="18.75">
      <c r="C112" s="1"/>
      <c r="D112" s="2"/>
    </row>
    <row r="113" spans="3:4" ht="18.75">
      <c r="C113" s="1"/>
      <c r="D113" s="2"/>
    </row>
    <row r="114" spans="3:4" ht="18.75">
      <c r="C114" s="1"/>
      <c r="D114" s="2"/>
    </row>
    <row r="115" spans="3:4" ht="18.75">
      <c r="C115" s="1"/>
      <c r="D115" s="2"/>
    </row>
    <row r="116" spans="3:4" ht="18.75">
      <c r="C116" s="1"/>
      <c r="D116" s="2"/>
    </row>
    <row r="117" spans="3:4" ht="18.75">
      <c r="C117" s="1"/>
      <c r="D117" s="2"/>
    </row>
    <row r="118" spans="3:4" ht="18.75">
      <c r="C118" s="1"/>
      <c r="D118" s="2"/>
    </row>
    <row r="119" spans="3:4" ht="18.75">
      <c r="C119" s="1"/>
      <c r="D119" s="2"/>
    </row>
    <row r="120" spans="3:4" ht="18.75">
      <c r="C120" s="1"/>
      <c r="D120" s="2"/>
    </row>
    <row r="121" spans="3:4" ht="18.75">
      <c r="C121" s="1"/>
      <c r="D121" s="2"/>
    </row>
    <row r="122" spans="3:4" ht="18.75">
      <c r="C122" s="1"/>
      <c r="D122" s="2"/>
    </row>
    <row r="123" spans="3:4" ht="18.75">
      <c r="C123" s="1"/>
      <c r="D123" s="2"/>
    </row>
    <row r="124" spans="3:4" ht="18.75">
      <c r="C124" s="1"/>
      <c r="D124" s="2"/>
    </row>
    <row r="125" spans="3:4" ht="18.75">
      <c r="C125" s="1"/>
      <c r="D125" s="2"/>
    </row>
    <row r="126" spans="3:4" ht="18.75">
      <c r="C126" s="1"/>
      <c r="D126" s="2"/>
    </row>
    <row r="127" spans="3:4" ht="18.75">
      <c r="C127" s="1"/>
      <c r="D127" s="2"/>
    </row>
    <row r="128" spans="3:4" ht="18.75">
      <c r="C128" s="1"/>
      <c r="D128" s="2"/>
    </row>
    <row r="129" spans="2:4" ht="18.75">
      <c r="C129" s="1"/>
      <c r="D129" s="2"/>
    </row>
    <row r="130" spans="2:4" ht="18.75">
      <c r="C130" s="1"/>
      <c r="D130" s="2"/>
    </row>
    <row r="131" spans="2:4" ht="18.75">
      <c r="C131" s="1"/>
      <c r="D131" s="2"/>
    </row>
    <row r="132" spans="2:4" ht="18.75">
      <c r="B132" s="1"/>
      <c r="C132" s="35"/>
    </row>
    <row r="133" spans="2:4" ht="18.75">
      <c r="B133" s="1"/>
      <c r="C133" s="2"/>
    </row>
    <row r="134" spans="2:4" ht="18.75">
      <c r="B134" s="1"/>
      <c r="C134" s="35"/>
    </row>
    <row r="135" spans="2:4" ht="18.75">
      <c r="B135" s="1"/>
      <c r="C135" s="35"/>
    </row>
    <row r="136" spans="2:4" ht="18.75">
      <c r="B136" s="1"/>
      <c r="C136" s="2"/>
    </row>
    <row r="137" spans="2:4" ht="18.75">
      <c r="B137" s="1"/>
      <c r="C137" s="2"/>
    </row>
    <row r="138" spans="2:4" ht="18.75">
      <c r="B138" s="1"/>
      <c r="C138" s="2"/>
    </row>
    <row r="139" spans="2:4" ht="18.75">
      <c r="B139" s="1"/>
      <c r="C139" s="35"/>
    </row>
    <row r="140" spans="2:4" ht="18.75">
      <c r="B140" s="1"/>
      <c r="C140" s="35"/>
    </row>
    <row r="141" spans="2:4" ht="18.75">
      <c r="B141" s="1"/>
      <c r="C141" s="35"/>
    </row>
    <row r="142" spans="2:4" ht="18.75">
      <c r="B142" s="1"/>
      <c r="C142" s="2"/>
    </row>
    <row r="143" spans="2:4" ht="18.75">
      <c r="B143" s="1"/>
      <c r="C143" s="35"/>
    </row>
    <row r="144" spans="2:4" ht="18.75">
      <c r="B144" s="1"/>
      <c r="C144" s="35"/>
    </row>
    <row r="145" spans="2:3" ht="18.75">
      <c r="B145" s="1"/>
      <c r="C145" s="35"/>
    </row>
    <row r="146" spans="2:3" ht="18.75">
      <c r="B146" s="1"/>
      <c r="C146" s="35"/>
    </row>
    <row r="147" spans="2:3" ht="18.75">
      <c r="B147" s="1"/>
      <c r="C147" s="35"/>
    </row>
    <row r="148" spans="2:3" ht="18.75">
      <c r="B148" s="1"/>
      <c r="C148" s="35"/>
    </row>
    <row r="149" spans="2:3" ht="18.75">
      <c r="B149" s="1"/>
      <c r="C149" s="2"/>
    </row>
  </sheetData>
  <phoneticPr fontId="4" type="noConversion"/>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AE7F1-B581-4239-88E8-A9F7EF23DCA1}">
  <dimension ref="A1:AK96"/>
  <sheetViews>
    <sheetView topLeftCell="C20" zoomScale="70" zoomScaleNormal="70" workbookViewId="0">
      <selection activeCell="G1" sqref="G1"/>
    </sheetView>
  </sheetViews>
  <sheetFormatPr baseColWidth="10" defaultColWidth="56" defaultRowHeight="15"/>
  <cols>
    <col min="1" max="1" width="25.85546875" style="106" bestFit="1" customWidth="1"/>
    <col min="2" max="2" width="31.85546875" style="106" bestFit="1" customWidth="1"/>
    <col min="3" max="3" width="50.7109375" style="106" bestFit="1" customWidth="1"/>
    <col min="4" max="4" width="52.85546875" style="106" bestFit="1" customWidth="1"/>
    <col min="5" max="5" width="79.140625" style="106" customWidth="1"/>
    <col min="6" max="6" width="160.7109375" style="106" bestFit="1" customWidth="1"/>
    <col min="7" max="7" width="55.28515625" style="111" bestFit="1" customWidth="1"/>
    <col min="8" max="8" width="94.7109375" style="111" bestFit="1" customWidth="1"/>
    <col min="9" max="9" width="95.140625" style="106" bestFit="1" customWidth="1"/>
    <col min="10" max="10" width="104.42578125" style="106" bestFit="1" customWidth="1"/>
    <col min="11" max="11" width="111.7109375" style="106" bestFit="1" customWidth="1"/>
    <col min="12" max="12" width="125.42578125" style="106" bestFit="1" customWidth="1"/>
    <col min="13" max="13" width="170.5703125" style="106" bestFit="1" customWidth="1"/>
    <col min="14" max="14" width="96.5703125" style="106" bestFit="1" customWidth="1"/>
    <col min="15" max="15" width="88.140625" style="106" bestFit="1" customWidth="1"/>
    <col min="16" max="16" width="130.7109375" style="106" bestFit="1" customWidth="1"/>
    <col min="17" max="17" width="116.42578125" style="106" bestFit="1" customWidth="1"/>
    <col min="18" max="18" width="105.42578125" style="106" bestFit="1" customWidth="1"/>
    <col min="19" max="19" width="111" style="106" bestFit="1" customWidth="1"/>
    <col min="20" max="20" width="52.85546875" style="106" bestFit="1" customWidth="1"/>
    <col min="21" max="21" width="75.28515625" style="106" bestFit="1" customWidth="1"/>
    <col min="22" max="22" width="86.85546875" style="106" bestFit="1" customWidth="1"/>
    <col min="23" max="23" width="122" style="106" bestFit="1" customWidth="1"/>
    <col min="24" max="24" width="91.140625" style="106" bestFit="1" customWidth="1"/>
    <col min="25" max="25" width="154" style="106" bestFit="1" customWidth="1"/>
    <col min="26" max="26" width="98.85546875" style="106" bestFit="1" customWidth="1"/>
    <col min="27" max="27" width="140.28515625" style="106" bestFit="1" customWidth="1"/>
    <col min="28" max="28" width="115.7109375" style="106" bestFit="1" customWidth="1"/>
    <col min="29" max="29" width="148.5703125" style="106" bestFit="1" customWidth="1"/>
    <col min="30" max="30" width="101" style="106" bestFit="1" customWidth="1"/>
    <col min="31" max="31" width="127.5703125" style="106" bestFit="1" customWidth="1"/>
    <col min="32" max="32" width="157.7109375" style="106" bestFit="1" customWidth="1"/>
    <col min="33" max="33" width="124.28515625" style="106" bestFit="1" customWidth="1"/>
    <col min="34" max="34" width="53.5703125" style="106" bestFit="1" customWidth="1"/>
    <col min="35" max="35" width="98.42578125" style="106" bestFit="1" customWidth="1"/>
    <col min="36" max="36" width="74.28515625" style="106" bestFit="1" customWidth="1"/>
    <col min="37" max="37" width="129.85546875" style="106" bestFit="1" customWidth="1"/>
    <col min="38" max="16384" width="56" style="106"/>
  </cols>
  <sheetData>
    <row r="1" spans="1:37" ht="45">
      <c r="A1" s="106" t="s">
        <v>218</v>
      </c>
      <c r="B1" s="106" t="s">
        <v>219</v>
      </c>
      <c r="C1" s="107" t="s">
        <v>220</v>
      </c>
      <c r="D1" s="107" t="s">
        <v>221</v>
      </c>
      <c r="E1" s="107" t="s">
        <v>222</v>
      </c>
      <c r="F1" s="107" t="s">
        <v>223</v>
      </c>
      <c r="G1" s="107" t="s">
        <v>224</v>
      </c>
      <c r="H1" s="107" t="s">
        <v>225</v>
      </c>
      <c r="I1" s="107" t="s">
        <v>226</v>
      </c>
      <c r="J1" s="107" t="s">
        <v>387</v>
      </c>
      <c r="K1" s="107" t="s">
        <v>228</v>
      </c>
      <c r="L1" s="107" t="s">
        <v>229</v>
      </c>
      <c r="M1" s="107" t="s">
        <v>230</v>
      </c>
      <c r="N1" s="107" t="s">
        <v>231</v>
      </c>
      <c r="O1" s="107" t="s">
        <v>232</v>
      </c>
      <c r="P1" s="107" t="s">
        <v>388</v>
      </c>
      <c r="Q1" s="107" t="s">
        <v>234</v>
      </c>
      <c r="R1" s="107" t="s">
        <v>235</v>
      </c>
      <c r="S1" s="107" t="s">
        <v>236</v>
      </c>
      <c r="T1" s="107" t="s">
        <v>237</v>
      </c>
      <c r="U1" s="107" t="s">
        <v>238</v>
      </c>
      <c r="V1" s="107" t="s">
        <v>239</v>
      </c>
      <c r="W1" s="107" t="s">
        <v>371</v>
      </c>
      <c r="X1" s="107" t="s">
        <v>241</v>
      </c>
      <c r="Y1" s="107" t="s">
        <v>389</v>
      </c>
      <c r="Z1" s="107" t="s">
        <v>243</v>
      </c>
      <c r="AA1" s="107" t="s">
        <v>390</v>
      </c>
      <c r="AB1" s="107" t="s">
        <v>377</v>
      </c>
      <c r="AC1" s="107" t="s">
        <v>391</v>
      </c>
      <c r="AD1" s="107" t="s">
        <v>379</v>
      </c>
      <c r="AE1" s="107" t="s">
        <v>380</v>
      </c>
      <c r="AF1" s="107" t="s">
        <v>381</v>
      </c>
      <c r="AG1" s="107" t="s">
        <v>382</v>
      </c>
      <c r="AH1" s="107" t="s">
        <v>383</v>
      </c>
      <c r="AI1" s="107" t="s">
        <v>392</v>
      </c>
      <c r="AJ1" s="107" t="s">
        <v>385</v>
      </c>
      <c r="AK1" s="107" t="s">
        <v>254</v>
      </c>
    </row>
    <row r="2" spans="1:37">
      <c r="A2" s="106" t="s">
        <v>281</v>
      </c>
      <c r="B2" s="106" t="s">
        <v>282</v>
      </c>
      <c r="C2" s="106" t="s">
        <v>283</v>
      </c>
      <c r="D2" s="106" t="s">
        <v>269</v>
      </c>
      <c r="E2" s="106" t="s">
        <v>270</v>
      </c>
      <c r="F2" s="106" t="s">
        <v>284</v>
      </c>
      <c r="G2" s="142">
        <v>1.5</v>
      </c>
      <c r="H2" s="142">
        <v>1.25</v>
      </c>
      <c r="I2" s="142">
        <v>1.5</v>
      </c>
      <c r="J2" s="142">
        <v>1.5</v>
      </c>
      <c r="K2" s="142">
        <v>1</v>
      </c>
      <c r="L2" s="142">
        <v>1</v>
      </c>
      <c r="M2" s="142">
        <v>0.75</v>
      </c>
      <c r="N2" s="142">
        <v>1.25</v>
      </c>
      <c r="O2" s="142">
        <v>1.25</v>
      </c>
      <c r="P2" s="142">
        <v>1</v>
      </c>
      <c r="Q2" s="142">
        <v>1.25</v>
      </c>
      <c r="R2" s="142">
        <v>0.5</v>
      </c>
      <c r="S2" s="142">
        <v>1.5</v>
      </c>
      <c r="T2" s="142">
        <v>0.75</v>
      </c>
      <c r="U2" s="142">
        <v>0.75</v>
      </c>
      <c r="V2" s="142">
        <v>1</v>
      </c>
      <c r="W2" s="142">
        <v>1.25</v>
      </c>
      <c r="X2" s="142">
        <v>0.75</v>
      </c>
      <c r="Y2" s="142">
        <v>0.75</v>
      </c>
      <c r="Z2" s="142">
        <v>1.5</v>
      </c>
      <c r="AA2" s="142">
        <v>1.5</v>
      </c>
      <c r="AB2" s="142">
        <v>0.5</v>
      </c>
      <c r="AC2" s="142">
        <v>1</v>
      </c>
      <c r="AD2" s="142">
        <v>1.25</v>
      </c>
      <c r="AE2" s="142">
        <v>1.5</v>
      </c>
      <c r="AF2" s="142">
        <v>1.5</v>
      </c>
      <c r="AG2" s="142">
        <v>1.5</v>
      </c>
      <c r="AH2" s="142">
        <v>1.25</v>
      </c>
      <c r="AI2" s="142">
        <v>0.75</v>
      </c>
      <c r="AJ2" s="142">
        <v>1.25</v>
      </c>
    </row>
    <row r="3" spans="1:37">
      <c r="A3" s="106" t="s">
        <v>290</v>
      </c>
      <c r="B3" s="106" t="s">
        <v>291</v>
      </c>
      <c r="C3" s="106" t="s">
        <v>292</v>
      </c>
      <c r="D3" s="106" t="s">
        <v>269</v>
      </c>
      <c r="E3" s="106" t="s">
        <v>270</v>
      </c>
      <c r="F3" s="106" t="s">
        <v>293</v>
      </c>
      <c r="G3" s="142">
        <v>1.25</v>
      </c>
      <c r="H3" s="142">
        <v>1.25</v>
      </c>
      <c r="I3" s="142">
        <v>0.75</v>
      </c>
      <c r="J3" s="142">
        <v>1</v>
      </c>
      <c r="K3" s="142">
        <v>1.5</v>
      </c>
      <c r="L3" s="142">
        <v>1.5</v>
      </c>
      <c r="M3" s="142">
        <v>1</v>
      </c>
      <c r="N3" s="142">
        <v>1.5</v>
      </c>
      <c r="O3" s="142">
        <v>1.5</v>
      </c>
      <c r="P3" s="142">
        <v>0.5</v>
      </c>
      <c r="Q3" s="142">
        <v>1.5</v>
      </c>
      <c r="R3" s="142">
        <v>0.5</v>
      </c>
      <c r="S3" s="142">
        <v>1</v>
      </c>
      <c r="T3" s="142">
        <v>0.5</v>
      </c>
      <c r="U3" s="142">
        <v>0.75</v>
      </c>
      <c r="V3" s="142">
        <v>1.25</v>
      </c>
      <c r="W3" s="142">
        <v>1</v>
      </c>
      <c r="X3" s="142">
        <v>0.75</v>
      </c>
      <c r="Y3" s="142">
        <v>1.25</v>
      </c>
      <c r="Z3" s="142">
        <v>1</v>
      </c>
      <c r="AA3" s="142">
        <v>1.25</v>
      </c>
      <c r="AB3" s="142">
        <v>1.25</v>
      </c>
      <c r="AC3" s="142">
        <v>1.5</v>
      </c>
      <c r="AD3" s="142">
        <v>1.5</v>
      </c>
      <c r="AE3" s="142">
        <v>1.5</v>
      </c>
      <c r="AF3" s="142">
        <v>1.25</v>
      </c>
      <c r="AG3" s="142">
        <v>1.5</v>
      </c>
      <c r="AH3" s="142">
        <v>1.5</v>
      </c>
      <c r="AI3" s="142">
        <v>1</v>
      </c>
      <c r="AJ3" s="142">
        <v>1.25</v>
      </c>
    </row>
    <row r="4" spans="1:37">
      <c r="A4" s="106" t="s">
        <v>294</v>
      </c>
      <c r="B4" s="106" t="s">
        <v>295</v>
      </c>
      <c r="C4" s="106" t="s">
        <v>296</v>
      </c>
      <c r="D4" s="106" t="s">
        <v>269</v>
      </c>
      <c r="E4" s="106" t="s">
        <v>259</v>
      </c>
      <c r="G4" s="142">
        <v>1.25</v>
      </c>
      <c r="H4" s="142">
        <v>1</v>
      </c>
      <c r="I4" s="142">
        <v>1.25</v>
      </c>
      <c r="J4" s="142">
        <v>1</v>
      </c>
      <c r="K4" s="142">
        <v>1.5</v>
      </c>
      <c r="L4" s="142">
        <v>1.5</v>
      </c>
      <c r="M4" s="142">
        <v>1.25</v>
      </c>
      <c r="N4" s="142">
        <v>1.25</v>
      </c>
      <c r="O4" s="142">
        <v>1.5</v>
      </c>
      <c r="P4" s="142">
        <v>1.25</v>
      </c>
      <c r="Q4" s="142">
        <v>1.25</v>
      </c>
      <c r="R4" s="142">
        <v>0.75</v>
      </c>
      <c r="S4" s="142">
        <v>1.25</v>
      </c>
      <c r="T4" s="142">
        <v>1.25</v>
      </c>
      <c r="U4" s="142">
        <v>1.25</v>
      </c>
      <c r="V4" s="142">
        <v>1.5</v>
      </c>
      <c r="W4" s="142">
        <v>1.25</v>
      </c>
      <c r="X4" s="142">
        <v>1.5</v>
      </c>
      <c r="Y4" s="142">
        <v>1</v>
      </c>
      <c r="Z4" s="142">
        <v>1.25</v>
      </c>
      <c r="AA4" s="142">
        <v>1.5</v>
      </c>
      <c r="AB4" s="142">
        <v>1.5</v>
      </c>
      <c r="AC4" s="142">
        <v>1.5</v>
      </c>
      <c r="AD4" s="142">
        <v>1.25</v>
      </c>
      <c r="AE4" s="142">
        <v>1.25</v>
      </c>
      <c r="AF4" s="142">
        <v>1.25</v>
      </c>
      <c r="AG4" s="142">
        <v>1.25</v>
      </c>
      <c r="AH4" s="142">
        <v>1.25</v>
      </c>
      <c r="AI4" s="142">
        <v>1.5</v>
      </c>
      <c r="AJ4" s="142">
        <v>1.25</v>
      </c>
    </row>
    <row r="5" spans="1:37">
      <c r="A5" s="106" t="s">
        <v>310</v>
      </c>
      <c r="B5" s="106" t="s">
        <v>311</v>
      </c>
      <c r="C5" s="106" t="s">
        <v>312</v>
      </c>
      <c r="D5" s="106" t="s">
        <v>269</v>
      </c>
      <c r="E5" s="106" t="s">
        <v>259</v>
      </c>
      <c r="F5" s="106" t="s">
        <v>313</v>
      </c>
      <c r="G5" s="142">
        <v>1</v>
      </c>
      <c r="H5" s="142">
        <v>1.25</v>
      </c>
      <c r="I5" s="142">
        <v>1.5</v>
      </c>
      <c r="J5" s="142">
        <v>1.25</v>
      </c>
      <c r="K5" s="142">
        <v>1</v>
      </c>
      <c r="L5" s="142">
        <v>1</v>
      </c>
      <c r="M5" s="142">
        <v>1.25</v>
      </c>
      <c r="N5" s="142">
        <v>1.5</v>
      </c>
      <c r="O5" s="142">
        <v>1.5</v>
      </c>
      <c r="P5" s="142">
        <v>1.25</v>
      </c>
      <c r="Q5" s="142">
        <v>1.5</v>
      </c>
      <c r="R5" s="142">
        <v>0.75</v>
      </c>
      <c r="S5" s="142">
        <v>1.5</v>
      </c>
      <c r="T5" s="142">
        <v>1.5</v>
      </c>
      <c r="U5" s="142">
        <v>1.25</v>
      </c>
      <c r="V5" s="142">
        <v>1.25</v>
      </c>
      <c r="W5" s="142">
        <v>1.5</v>
      </c>
      <c r="X5" s="142">
        <v>0.5</v>
      </c>
      <c r="Y5" s="142">
        <v>1</v>
      </c>
      <c r="Z5" s="142">
        <v>1.25</v>
      </c>
      <c r="AA5" s="142">
        <v>1.25</v>
      </c>
      <c r="AB5" s="142">
        <v>1</v>
      </c>
      <c r="AC5" s="142">
        <v>1.5</v>
      </c>
      <c r="AD5" s="142">
        <v>1.25</v>
      </c>
      <c r="AE5" s="142">
        <v>1.25</v>
      </c>
      <c r="AF5" s="142">
        <v>1.25</v>
      </c>
      <c r="AG5" s="142">
        <v>1.5</v>
      </c>
      <c r="AH5" s="142">
        <v>0.5</v>
      </c>
      <c r="AI5" s="142">
        <v>1</v>
      </c>
      <c r="AJ5" s="142">
        <v>1.25</v>
      </c>
    </row>
    <row r="6" spans="1:37" ht="30">
      <c r="A6" s="106" t="s">
        <v>321</v>
      </c>
      <c r="B6" s="106" t="s">
        <v>322</v>
      </c>
      <c r="C6" s="106" t="s">
        <v>323</v>
      </c>
      <c r="D6" s="106" t="s">
        <v>269</v>
      </c>
      <c r="E6" s="106" t="s">
        <v>270</v>
      </c>
      <c r="F6" s="107" t="s">
        <v>324</v>
      </c>
      <c r="G6" s="142">
        <v>1.25</v>
      </c>
      <c r="H6" s="142">
        <v>1.5</v>
      </c>
      <c r="I6" s="142">
        <v>0.5</v>
      </c>
      <c r="J6" s="142">
        <v>0.5</v>
      </c>
      <c r="K6" s="142">
        <v>1</v>
      </c>
      <c r="L6" s="142">
        <v>1</v>
      </c>
      <c r="M6" s="142">
        <v>0.5</v>
      </c>
      <c r="N6" s="142">
        <v>0.75</v>
      </c>
      <c r="O6" s="142">
        <v>1</v>
      </c>
      <c r="P6" s="142">
        <v>1</v>
      </c>
      <c r="Q6" s="142">
        <v>1</v>
      </c>
      <c r="R6" s="142">
        <v>0.75</v>
      </c>
      <c r="S6" s="142">
        <v>1.25</v>
      </c>
      <c r="T6" s="142">
        <v>0.75</v>
      </c>
      <c r="U6" s="142">
        <v>1</v>
      </c>
      <c r="V6" s="142">
        <v>1.5</v>
      </c>
      <c r="W6" s="142">
        <v>1.25</v>
      </c>
      <c r="X6" s="142">
        <v>0.5</v>
      </c>
      <c r="Y6" s="142">
        <v>1</v>
      </c>
      <c r="Z6" s="142">
        <v>1.25</v>
      </c>
      <c r="AA6" s="142">
        <v>1.25</v>
      </c>
      <c r="AB6" s="142">
        <v>0.75</v>
      </c>
      <c r="AC6" s="142">
        <v>1.5</v>
      </c>
      <c r="AD6" s="142">
        <v>1.5</v>
      </c>
      <c r="AE6" s="142">
        <v>1.5</v>
      </c>
      <c r="AF6" s="142">
        <v>1.5</v>
      </c>
      <c r="AG6" s="142">
        <v>1.5</v>
      </c>
      <c r="AH6" s="142">
        <v>1.5</v>
      </c>
      <c r="AI6" s="142">
        <v>1</v>
      </c>
      <c r="AJ6" s="142">
        <v>1</v>
      </c>
    </row>
    <row r="7" spans="1:37">
      <c r="A7" s="106" t="s">
        <v>393</v>
      </c>
      <c r="G7" s="143">
        <f>AVERAGE(G2:G6)</f>
        <v>1.25</v>
      </c>
      <c r="H7" s="143">
        <f>AVERAGE(H2:H6)</f>
        <v>1.25</v>
      </c>
      <c r="I7" s="143">
        <f t="shared" ref="I7:AJ7" si="0">AVERAGE(I2:I6)</f>
        <v>1.1000000000000001</v>
      </c>
      <c r="J7" s="143">
        <f t="shared" si="0"/>
        <v>1.05</v>
      </c>
      <c r="K7" s="143">
        <f t="shared" si="0"/>
        <v>1.2</v>
      </c>
      <c r="L7" s="143">
        <f t="shared" si="0"/>
        <v>1.2</v>
      </c>
      <c r="M7" s="143">
        <f t="shared" si="0"/>
        <v>0.95</v>
      </c>
      <c r="N7" s="143">
        <f t="shared" si="0"/>
        <v>1.25</v>
      </c>
      <c r="O7" s="143">
        <f t="shared" si="0"/>
        <v>1.35</v>
      </c>
      <c r="P7" s="143">
        <f t="shared" si="0"/>
        <v>1</v>
      </c>
      <c r="Q7" s="143">
        <f t="shared" si="0"/>
        <v>1.3</v>
      </c>
      <c r="R7" s="143">
        <f t="shared" si="0"/>
        <v>0.65</v>
      </c>
      <c r="S7" s="143">
        <f t="shared" si="0"/>
        <v>1.3</v>
      </c>
      <c r="T7" s="143">
        <f t="shared" si="0"/>
        <v>0.95</v>
      </c>
      <c r="U7" s="143">
        <f t="shared" si="0"/>
        <v>1</v>
      </c>
      <c r="V7" s="143">
        <f t="shared" si="0"/>
        <v>1.3</v>
      </c>
      <c r="W7" s="143">
        <f t="shared" si="0"/>
        <v>1.25</v>
      </c>
      <c r="X7" s="143">
        <f t="shared" si="0"/>
        <v>0.8</v>
      </c>
      <c r="Y7" s="143">
        <f t="shared" si="0"/>
        <v>1</v>
      </c>
      <c r="Z7" s="143">
        <f>AVERAGE(Z2:Z6)</f>
        <v>1.25</v>
      </c>
      <c r="AA7" s="143">
        <f t="shared" si="0"/>
        <v>1.35</v>
      </c>
      <c r="AB7" s="143">
        <f t="shared" si="0"/>
        <v>1</v>
      </c>
      <c r="AC7" s="143">
        <f t="shared" si="0"/>
        <v>1.4</v>
      </c>
      <c r="AD7" s="143">
        <f t="shared" si="0"/>
        <v>1.35</v>
      </c>
      <c r="AE7" s="143">
        <f t="shared" si="0"/>
        <v>1.4</v>
      </c>
      <c r="AF7" s="143">
        <f t="shared" si="0"/>
        <v>1.35</v>
      </c>
      <c r="AG7" s="143">
        <f t="shared" si="0"/>
        <v>1.45</v>
      </c>
      <c r="AH7" s="143">
        <f t="shared" si="0"/>
        <v>1.2</v>
      </c>
      <c r="AI7" s="143">
        <f t="shared" si="0"/>
        <v>1.05</v>
      </c>
      <c r="AJ7" s="143">
        <f t="shared" si="0"/>
        <v>1.2</v>
      </c>
      <c r="AK7" s="112" t="e">
        <f t="shared" ref="AK7" si="1">AVERAGE(AK3:AK6)</f>
        <v>#DIV/0!</v>
      </c>
    </row>
    <row r="8" spans="1:37">
      <c r="G8" s="142"/>
      <c r="H8" s="142"/>
      <c r="I8" s="142"/>
      <c r="J8" s="142"/>
      <c r="K8" s="142"/>
      <c r="L8" s="142"/>
      <c r="M8" s="142"/>
      <c r="N8" s="142"/>
      <c r="O8" s="142"/>
      <c r="P8" s="142"/>
      <c r="Q8" s="142"/>
      <c r="R8" s="142"/>
      <c r="S8" s="142"/>
      <c r="T8" s="142"/>
      <c r="U8" s="142"/>
      <c r="V8" s="142"/>
      <c r="W8" s="142"/>
      <c r="X8" s="142"/>
      <c r="Y8" s="142"/>
      <c r="Z8" s="142"/>
      <c r="AA8" s="142"/>
      <c r="AB8" s="142"/>
      <c r="AC8" s="142"/>
      <c r="AD8" s="142"/>
      <c r="AE8" s="142"/>
      <c r="AF8" s="142"/>
      <c r="AG8" s="142"/>
      <c r="AH8" s="142"/>
      <c r="AI8" s="142"/>
      <c r="AJ8" s="142"/>
    </row>
    <row r="9" spans="1:37">
      <c r="G9" s="142"/>
      <c r="H9" s="142"/>
      <c r="I9" s="142"/>
      <c r="J9" s="142"/>
      <c r="K9" s="142"/>
      <c r="L9" s="142"/>
      <c r="M9" s="142"/>
      <c r="N9" s="142"/>
      <c r="O9" s="142"/>
      <c r="P9" s="142"/>
      <c r="Q9" s="142"/>
      <c r="R9" s="142"/>
      <c r="S9" s="142"/>
      <c r="T9" s="142"/>
      <c r="U9" s="142"/>
      <c r="V9" s="142"/>
      <c r="W9" s="142"/>
      <c r="X9" s="142"/>
      <c r="Y9" s="142"/>
      <c r="Z9" s="142"/>
      <c r="AA9" s="142"/>
      <c r="AB9" s="142"/>
      <c r="AC9" s="142"/>
      <c r="AD9" s="142"/>
      <c r="AE9" s="142"/>
      <c r="AF9" s="142"/>
      <c r="AG9" s="142"/>
      <c r="AH9" s="142"/>
      <c r="AI9" s="142"/>
      <c r="AJ9" s="142"/>
    </row>
    <row r="10" spans="1:37">
      <c r="G10" s="142"/>
      <c r="H10" s="142"/>
      <c r="I10" s="142"/>
      <c r="J10" s="142"/>
      <c r="K10" s="142"/>
      <c r="L10" s="142"/>
      <c r="M10" s="142"/>
      <c r="N10" s="142"/>
      <c r="O10" s="142"/>
      <c r="P10" s="142"/>
      <c r="Q10" s="142"/>
      <c r="R10" s="142"/>
      <c r="S10" s="142"/>
      <c r="T10" s="142"/>
      <c r="U10" s="142"/>
      <c r="V10" s="142"/>
      <c r="W10" s="142"/>
      <c r="X10" s="142"/>
      <c r="Y10" s="142"/>
      <c r="Z10" s="142"/>
      <c r="AA10" s="142"/>
      <c r="AB10" s="142"/>
      <c r="AC10" s="142"/>
      <c r="AD10" s="142"/>
      <c r="AE10" s="142"/>
      <c r="AF10" s="142"/>
      <c r="AG10" s="142"/>
      <c r="AH10" s="142"/>
      <c r="AI10" s="142"/>
      <c r="AJ10" s="142"/>
    </row>
    <row r="11" spans="1:37">
      <c r="G11" s="142"/>
      <c r="H11" s="142"/>
      <c r="I11" s="142"/>
      <c r="J11" s="142"/>
      <c r="K11" s="142"/>
      <c r="L11" s="142"/>
      <c r="M11" s="142"/>
      <c r="N11" s="142"/>
      <c r="O11" s="142"/>
      <c r="P11" s="142"/>
      <c r="Q11" s="142"/>
      <c r="R11" s="142"/>
      <c r="S11" s="142"/>
      <c r="T11" s="142"/>
      <c r="U11" s="142"/>
      <c r="V11" s="142"/>
      <c r="W11" s="142"/>
      <c r="X11" s="142"/>
      <c r="Y11" s="142"/>
      <c r="Z11" s="142"/>
      <c r="AA11" s="142"/>
      <c r="AB11" s="142"/>
      <c r="AC11" s="142"/>
      <c r="AD11" s="142"/>
      <c r="AE11" s="142"/>
      <c r="AF11" s="142"/>
      <c r="AG11" s="142"/>
      <c r="AH11" s="142"/>
      <c r="AI11" s="142"/>
      <c r="AJ11" s="142"/>
    </row>
    <row r="12" spans="1:37">
      <c r="G12" s="142"/>
      <c r="H12" s="142"/>
      <c r="I12" s="142"/>
      <c r="J12" s="142"/>
      <c r="K12" s="142"/>
      <c r="L12" s="142"/>
      <c r="M12" s="142"/>
      <c r="N12" s="142"/>
      <c r="O12" s="142"/>
      <c r="P12" s="142"/>
      <c r="Q12" s="142"/>
      <c r="R12" s="142"/>
      <c r="S12" s="142"/>
      <c r="T12" s="142"/>
      <c r="U12" s="142"/>
      <c r="V12" s="142"/>
      <c r="W12" s="142"/>
      <c r="X12" s="142"/>
      <c r="Y12" s="142"/>
      <c r="Z12" s="142"/>
      <c r="AA12" s="142"/>
      <c r="AB12" s="142"/>
      <c r="AC12" s="142"/>
      <c r="AD12" s="142"/>
      <c r="AE12" s="142"/>
      <c r="AF12" s="142"/>
      <c r="AG12" s="142"/>
      <c r="AH12" s="142"/>
      <c r="AI12" s="142"/>
      <c r="AJ12" s="142"/>
    </row>
    <row r="13" spans="1:37">
      <c r="G13" s="142"/>
      <c r="H13" s="142"/>
      <c r="I13" s="142"/>
      <c r="J13" s="142"/>
      <c r="K13" s="142"/>
      <c r="L13" s="142"/>
      <c r="M13" s="142"/>
      <c r="N13" s="142"/>
      <c r="O13" s="142"/>
      <c r="P13" s="142"/>
      <c r="Q13" s="142"/>
      <c r="R13" s="142"/>
      <c r="S13" s="142"/>
      <c r="T13" s="142"/>
      <c r="U13" s="142"/>
      <c r="V13" s="142"/>
      <c r="W13" s="142"/>
      <c r="X13" s="142"/>
      <c r="Y13" s="142"/>
      <c r="Z13" s="142"/>
      <c r="AA13" s="142"/>
      <c r="AB13" s="142"/>
      <c r="AC13" s="142"/>
      <c r="AD13" s="142"/>
      <c r="AE13" s="142"/>
      <c r="AF13" s="142"/>
      <c r="AG13" s="142"/>
      <c r="AH13" s="142"/>
      <c r="AI13" s="142"/>
      <c r="AJ13" s="142"/>
    </row>
    <row r="14" spans="1:37">
      <c r="G14" s="142"/>
      <c r="H14" s="142"/>
      <c r="I14" s="142"/>
      <c r="J14" s="142"/>
      <c r="K14" s="142"/>
      <c r="L14" s="142"/>
      <c r="M14" s="142"/>
      <c r="N14" s="142"/>
      <c r="O14" s="142"/>
      <c r="P14" s="142"/>
      <c r="Q14" s="142"/>
      <c r="R14" s="142"/>
      <c r="S14" s="142"/>
      <c r="T14" s="142"/>
      <c r="U14" s="142"/>
      <c r="V14" s="142"/>
      <c r="W14" s="142"/>
      <c r="X14" s="142"/>
      <c r="Y14" s="142"/>
      <c r="Z14" s="142"/>
      <c r="AA14" s="142"/>
      <c r="AB14" s="142"/>
      <c r="AC14" s="142"/>
      <c r="AD14" s="142"/>
      <c r="AE14" s="142"/>
      <c r="AF14" s="142"/>
      <c r="AG14" s="142"/>
      <c r="AH14" s="142"/>
      <c r="AI14" s="142"/>
      <c r="AJ14" s="142"/>
    </row>
    <row r="15" spans="1:37">
      <c r="G15" s="142"/>
      <c r="H15" s="142"/>
      <c r="I15" s="142"/>
      <c r="J15" s="142"/>
      <c r="K15" s="142"/>
      <c r="L15" s="142"/>
      <c r="M15" s="142"/>
      <c r="N15" s="142"/>
      <c r="O15" s="142"/>
      <c r="P15" s="142"/>
      <c r="Q15" s="142"/>
      <c r="R15" s="142"/>
      <c r="S15" s="142"/>
      <c r="T15" s="142"/>
      <c r="U15" s="142"/>
      <c r="V15" s="142"/>
      <c r="W15" s="142"/>
      <c r="X15" s="142"/>
      <c r="Y15" s="142"/>
      <c r="Z15" s="142"/>
      <c r="AA15" s="142"/>
      <c r="AB15" s="142"/>
      <c r="AC15" s="142"/>
      <c r="AD15" s="142"/>
      <c r="AE15" s="142"/>
      <c r="AF15" s="142"/>
      <c r="AG15" s="142"/>
      <c r="AH15" s="142"/>
      <c r="AI15" s="142"/>
      <c r="AJ15" s="142"/>
    </row>
    <row r="16" spans="1:37">
      <c r="G16" s="142"/>
      <c r="H16" s="142"/>
      <c r="I16" s="142"/>
      <c r="J16" s="142"/>
      <c r="K16" s="142"/>
      <c r="L16" s="142"/>
      <c r="M16" s="142"/>
      <c r="N16" s="142"/>
      <c r="O16" s="142"/>
      <c r="P16" s="142"/>
      <c r="Q16" s="142"/>
      <c r="R16" s="142"/>
      <c r="S16" s="142"/>
      <c r="T16" s="142"/>
      <c r="U16" s="142"/>
      <c r="V16" s="142"/>
      <c r="W16" s="142"/>
      <c r="X16" s="142"/>
      <c r="Y16" s="142"/>
      <c r="Z16" s="142"/>
      <c r="AA16" s="142"/>
      <c r="AB16" s="142"/>
      <c r="AC16" s="142"/>
      <c r="AD16" s="142"/>
      <c r="AE16" s="142"/>
      <c r="AF16" s="142"/>
      <c r="AG16" s="142"/>
      <c r="AH16" s="142"/>
      <c r="AI16" s="142"/>
      <c r="AJ16" s="142"/>
    </row>
    <row r="17" spans="1:37">
      <c r="G17" s="142"/>
      <c r="H17" s="142"/>
      <c r="I17" s="142"/>
      <c r="J17" s="142"/>
      <c r="K17" s="142"/>
      <c r="L17" s="142"/>
      <c r="M17" s="142"/>
      <c r="N17" s="142"/>
      <c r="O17" s="142"/>
      <c r="P17" s="142"/>
      <c r="Q17" s="142"/>
      <c r="R17" s="142"/>
      <c r="S17" s="142"/>
      <c r="T17" s="142"/>
      <c r="U17" s="142"/>
      <c r="V17" s="142"/>
      <c r="W17" s="142"/>
      <c r="X17" s="142"/>
      <c r="Y17" s="142"/>
      <c r="Z17" s="142"/>
      <c r="AA17" s="142"/>
      <c r="AB17" s="142"/>
      <c r="AC17" s="142"/>
      <c r="AD17" s="142"/>
      <c r="AE17" s="142"/>
      <c r="AF17" s="142"/>
      <c r="AG17" s="142"/>
      <c r="AH17" s="142"/>
      <c r="AI17" s="142"/>
      <c r="AJ17" s="142"/>
    </row>
    <row r="18" spans="1:37">
      <c r="A18" s="106" t="s">
        <v>297</v>
      </c>
      <c r="B18" s="106" t="s">
        <v>298</v>
      </c>
      <c r="C18" s="106" t="s">
        <v>299</v>
      </c>
      <c r="D18" s="106" t="s">
        <v>269</v>
      </c>
      <c r="E18" s="106" t="s">
        <v>270</v>
      </c>
      <c r="F18" s="106" t="s">
        <v>300</v>
      </c>
      <c r="G18" s="142">
        <v>1</v>
      </c>
      <c r="H18" s="142">
        <v>1.25</v>
      </c>
      <c r="I18" s="142">
        <v>1</v>
      </c>
      <c r="J18" s="142">
        <v>1.25</v>
      </c>
      <c r="K18" s="142">
        <v>1.25</v>
      </c>
      <c r="L18" s="142">
        <v>1</v>
      </c>
      <c r="M18" s="142">
        <v>0.5</v>
      </c>
      <c r="N18" s="142">
        <v>1.25</v>
      </c>
      <c r="O18" s="142">
        <v>1.25</v>
      </c>
      <c r="P18" s="142">
        <v>1.25</v>
      </c>
      <c r="Q18" s="142">
        <v>1</v>
      </c>
      <c r="R18" s="142">
        <v>0.5</v>
      </c>
      <c r="S18" s="142">
        <v>1.5</v>
      </c>
      <c r="T18" s="142">
        <v>1</v>
      </c>
      <c r="U18" s="142">
        <v>1</v>
      </c>
      <c r="V18" s="142">
        <v>1.25</v>
      </c>
      <c r="W18" s="142">
        <v>1.25</v>
      </c>
      <c r="X18" s="142">
        <v>1</v>
      </c>
      <c r="Y18" s="142">
        <v>1</v>
      </c>
      <c r="Z18" s="142">
        <v>1.5</v>
      </c>
      <c r="AA18" s="142">
        <v>1.5</v>
      </c>
      <c r="AB18" s="142">
        <v>1.25</v>
      </c>
      <c r="AC18" s="142">
        <v>1</v>
      </c>
      <c r="AD18" s="142">
        <v>1.5</v>
      </c>
      <c r="AE18" s="142">
        <v>1.25</v>
      </c>
      <c r="AF18" s="142">
        <v>1.5</v>
      </c>
      <c r="AG18" s="142">
        <v>1.25</v>
      </c>
      <c r="AH18" s="142">
        <v>1.25</v>
      </c>
      <c r="AI18" s="142">
        <v>1</v>
      </c>
      <c r="AJ18" s="142">
        <v>1.25</v>
      </c>
    </row>
    <row r="19" spans="1:37">
      <c r="A19" s="106" t="s">
        <v>317</v>
      </c>
      <c r="B19" s="106" t="s">
        <v>318</v>
      </c>
      <c r="C19" s="106" t="s">
        <v>319</v>
      </c>
      <c r="D19" s="106" t="s">
        <v>269</v>
      </c>
      <c r="E19" s="106" t="s">
        <v>279</v>
      </c>
      <c r="G19" s="142">
        <v>1</v>
      </c>
      <c r="H19" s="142">
        <v>1</v>
      </c>
      <c r="I19" s="142">
        <v>1.25</v>
      </c>
      <c r="J19" s="142">
        <v>1.25</v>
      </c>
      <c r="K19" s="142">
        <v>1</v>
      </c>
      <c r="L19" s="142">
        <v>0.75</v>
      </c>
      <c r="M19" s="142">
        <v>0.75</v>
      </c>
      <c r="N19" s="142">
        <v>1.25</v>
      </c>
      <c r="O19" s="142">
        <v>1</v>
      </c>
      <c r="P19" s="142">
        <v>0.75</v>
      </c>
      <c r="Q19" s="142">
        <v>1.25</v>
      </c>
      <c r="R19" s="142">
        <v>0.5</v>
      </c>
      <c r="S19" s="142">
        <v>1.25</v>
      </c>
      <c r="T19" s="142">
        <v>1.25</v>
      </c>
      <c r="U19" s="142">
        <v>1.25</v>
      </c>
      <c r="V19" s="142">
        <v>1</v>
      </c>
      <c r="W19" s="142">
        <v>0.75</v>
      </c>
      <c r="X19" s="142">
        <v>1</v>
      </c>
      <c r="Y19" s="142">
        <v>0.75</v>
      </c>
      <c r="Z19" s="142">
        <v>1.5</v>
      </c>
      <c r="AA19" s="142">
        <v>0.75</v>
      </c>
      <c r="AB19" s="142">
        <v>1</v>
      </c>
      <c r="AC19" s="142">
        <v>1.25</v>
      </c>
      <c r="AD19" s="142">
        <v>1.25</v>
      </c>
      <c r="AE19" s="142">
        <v>1</v>
      </c>
      <c r="AF19" s="142">
        <v>1</v>
      </c>
      <c r="AG19" s="142">
        <v>0.75</v>
      </c>
      <c r="AH19" s="142">
        <v>1</v>
      </c>
      <c r="AI19" s="142">
        <v>1</v>
      </c>
      <c r="AJ19" s="142">
        <v>0.75</v>
      </c>
      <c r="AK19" s="106" t="s">
        <v>320</v>
      </c>
    </row>
    <row r="20" spans="1:37" ht="60">
      <c r="A20" s="106" t="s">
        <v>331</v>
      </c>
      <c r="B20" s="106" t="s">
        <v>332</v>
      </c>
      <c r="C20" s="106" t="s">
        <v>333</v>
      </c>
      <c r="D20" s="106" t="s">
        <v>269</v>
      </c>
      <c r="E20" s="106" t="s">
        <v>270</v>
      </c>
      <c r="F20" s="107" t="s">
        <v>334</v>
      </c>
      <c r="G20" s="142">
        <v>1.25</v>
      </c>
      <c r="H20" s="142">
        <v>1.5</v>
      </c>
      <c r="I20" s="142">
        <v>1</v>
      </c>
      <c r="J20" s="142">
        <v>1</v>
      </c>
      <c r="K20" s="142">
        <v>1.5</v>
      </c>
      <c r="L20" s="142">
        <v>1.25</v>
      </c>
      <c r="M20" s="142">
        <v>1</v>
      </c>
      <c r="N20" s="142">
        <v>1.25</v>
      </c>
      <c r="O20" s="142">
        <v>0.75</v>
      </c>
      <c r="P20" s="142">
        <v>1</v>
      </c>
      <c r="Q20" s="142">
        <v>1.25</v>
      </c>
      <c r="R20" s="142">
        <v>0.75</v>
      </c>
      <c r="S20" s="142">
        <v>1.25</v>
      </c>
      <c r="T20" s="142">
        <v>1</v>
      </c>
      <c r="U20" s="142">
        <v>1.25</v>
      </c>
      <c r="V20" s="142">
        <v>1.5</v>
      </c>
      <c r="W20" s="142">
        <v>1.25</v>
      </c>
      <c r="X20" s="142">
        <v>0.5</v>
      </c>
      <c r="Y20" s="142">
        <v>1</v>
      </c>
      <c r="Z20" s="142">
        <v>0.5</v>
      </c>
      <c r="AA20" s="142">
        <v>0.75</v>
      </c>
      <c r="AB20" s="142">
        <v>0.5</v>
      </c>
      <c r="AC20" s="142">
        <v>1</v>
      </c>
      <c r="AD20" s="142">
        <v>1.5</v>
      </c>
      <c r="AE20" s="142">
        <v>1.5</v>
      </c>
      <c r="AF20" s="142">
        <v>1.5</v>
      </c>
      <c r="AG20" s="142">
        <v>1.5</v>
      </c>
      <c r="AH20" s="142">
        <v>1</v>
      </c>
      <c r="AI20" s="142">
        <v>1</v>
      </c>
      <c r="AJ20" s="142">
        <v>1</v>
      </c>
      <c r="AK20" s="107" t="s">
        <v>335</v>
      </c>
    </row>
    <row r="21" spans="1:37">
      <c r="A21" s="106" t="s">
        <v>336</v>
      </c>
      <c r="B21" s="106" t="s">
        <v>337</v>
      </c>
      <c r="C21" s="106" t="s">
        <v>338</v>
      </c>
      <c r="D21" s="106" t="s">
        <v>269</v>
      </c>
      <c r="E21" s="106" t="s">
        <v>279</v>
      </c>
      <c r="G21" s="142">
        <v>1.5</v>
      </c>
      <c r="H21" s="142">
        <v>1.25</v>
      </c>
      <c r="I21" s="142">
        <v>1.5</v>
      </c>
      <c r="J21" s="142">
        <v>1.5</v>
      </c>
      <c r="K21" s="142">
        <v>1.5</v>
      </c>
      <c r="L21" s="142">
        <v>1.5</v>
      </c>
      <c r="M21" s="142">
        <v>1</v>
      </c>
      <c r="N21" s="142">
        <v>1.25</v>
      </c>
      <c r="O21" s="142">
        <v>1</v>
      </c>
      <c r="P21" s="142">
        <v>1.5</v>
      </c>
      <c r="Q21" s="142">
        <v>0.75</v>
      </c>
      <c r="R21" s="142">
        <v>0.75</v>
      </c>
      <c r="S21" s="142">
        <v>1.25</v>
      </c>
      <c r="T21" s="142">
        <v>0.5</v>
      </c>
      <c r="U21" s="142">
        <v>0.75</v>
      </c>
      <c r="V21" s="142">
        <v>1</v>
      </c>
      <c r="W21" s="142">
        <v>1</v>
      </c>
      <c r="X21" s="142">
        <v>0.75</v>
      </c>
      <c r="Y21" s="142">
        <v>1</v>
      </c>
      <c r="Z21" s="142">
        <v>1.25</v>
      </c>
      <c r="AA21" s="142">
        <v>1</v>
      </c>
      <c r="AB21" s="142">
        <v>0.75</v>
      </c>
      <c r="AC21" s="142">
        <v>1.25</v>
      </c>
      <c r="AD21" s="142">
        <v>1.25</v>
      </c>
      <c r="AE21" s="142">
        <v>1.5</v>
      </c>
      <c r="AF21" s="142">
        <v>1</v>
      </c>
      <c r="AG21" s="142">
        <v>1</v>
      </c>
      <c r="AH21" s="142">
        <v>1</v>
      </c>
      <c r="AI21" s="142">
        <v>1.25</v>
      </c>
      <c r="AJ21" s="142">
        <v>1.5</v>
      </c>
    </row>
    <row r="22" spans="1:37">
      <c r="A22" s="106" t="s">
        <v>394</v>
      </c>
      <c r="G22" s="142">
        <f>AVERAGE(G18:G21)</f>
        <v>1.1875</v>
      </c>
      <c r="H22" s="142">
        <f t="shared" ref="H22:AJ22" si="2">AVERAGE(H18:H21)</f>
        <v>1.25</v>
      </c>
      <c r="I22" s="142">
        <f>AVERAGE(I18:I21)</f>
        <v>1.1875</v>
      </c>
      <c r="J22" s="142">
        <f t="shared" si="2"/>
        <v>1.25</v>
      </c>
      <c r="K22" s="142">
        <f t="shared" si="2"/>
        <v>1.3125</v>
      </c>
      <c r="L22" s="142">
        <f t="shared" si="2"/>
        <v>1.125</v>
      </c>
      <c r="M22" s="142">
        <f t="shared" si="2"/>
        <v>0.8125</v>
      </c>
      <c r="N22" s="142">
        <f t="shared" si="2"/>
        <v>1.25</v>
      </c>
      <c r="O22" s="142">
        <f t="shared" si="2"/>
        <v>1</v>
      </c>
      <c r="P22" s="142">
        <f t="shared" si="2"/>
        <v>1.125</v>
      </c>
      <c r="Q22" s="142">
        <f>AVERAGE(Q18:Q21)</f>
        <v>1.0625</v>
      </c>
      <c r="R22" s="142">
        <f t="shared" si="2"/>
        <v>0.625</v>
      </c>
      <c r="S22" s="142">
        <f t="shared" si="2"/>
        <v>1.3125</v>
      </c>
      <c r="T22" s="142">
        <f t="shared" si="2"/>
        <v>0.9375</v>
      </c>
      <c r="U22" s="142">
        <f t="shared" si="2"/>
        <v>1.0625</v>
      </c>
      <c r="V22" s="142">
        <f t="shared" si="2"/>
        <v>1.1875</v>
      </c>
      <c r="W22" s="142">
        <f t="shared" si="2"/>
        <v>1.0625</v>
      </c>
      <c r="X22" s="142">
        <f t="shared" si="2"/>
        <v>0.8125</v>
      </c>
      <c r="Y22" s="142">
        <f t="shared" si="2"/>
        <v>0.9375</v>
      </c>
      <c r="Z22" s="142">
        <f t="shared" si="2"/>
        <v>1.1875</v>
      </c>
      <c r="AA22" s="142">
        <f t="shared" si="2"/>
        <v>1</v>
      </c>
      <c r="AB22" s="142">
        <f t="shared" si="2"/>
        <v>0.875</v>
      </c>
      <c r="AC22" s="142">
        <f t="shared" si="2"/>
        <v>1.125</v>
      </c>
      <c r="AD22" s="142">
        <f>AVERAGE(AD18:AD21)</f>
        <v>1.375</v>
      </c>
      <c r="AE22" s="142">
        <f t="shared" si="2"/>
        <v>1.3125</v>
      </c>
      <c r="AF22" s="142">
        <f t="shared" si="2"/>
        <v>1.25</v>
      </c>
      <c r="AG22" s="142">
        <f t="shared" si="2"/>
        <v>1.125</v>
      </c>
      <c r="AH22" s="142">
        <f t="shared" si="2"/>
        <v>1.0625</v>
      </c>
      <c r="AI22" s="142">
        <f t="shared" si="2"/>
        <v>1.0625</v>
      </c>
      <c r="AJ22" s="142">
        <f t="shared" si="2"/>
        <v>1.125</v>
      </c>
    </row>
    <row r="23" spans="1:37">
      <c r="G23" s="142"/>
      <c r="H23" s="142"/>
      <c r="I23" s="142"/>
      <c r="J23" s="142"/>
      <c r="K23" s="142"/>
      <c r="L23" s="142"/>
      <c r="M23" s="142"/>
      <c r="N23" s="142"/>
      <c r="O23" s="142"/>
      <c r="P23" s="142"/>
      <c r="Q23" s="142"/>
      <c r="R23" s="142"/>
      <c r="S23" s="142"/>
      <c r="T23" s="142"/>
      <c r="U23" s="142"/>
      <c r="V23" s="142"/>
      <c r="W23" s="142"/>
      <c r="X23" s="142"/>
      <c r="Y23" s="142"/>
      <c r="Z23" s="142"/>
      <c r="AA23" s="142"/>
      <c r="AB23" s="142"/>
      <c r="AC23" s="142"/>
      <c r="AD23" s="142"/>
      <c r="AE23" s="142"/>
      <c r="AF23" s="142"/>
      <c r="AG23" s="142"/>
      <c r="AH23" s="142"/>
      <c r="AI23" s="142"/>
      <c r="AJ23" s="142"/>
      <c r="AK23" s="111"/>
    </row>
    <row r="24" spans="1:37">
      <c r="G24" s="142"/>
      <c r="H24" s="142"/>
      <c r="I24" s="142"/>
      <c r="J24" s="142"/>
      <c r="K24" s="142"/>
      <c r="L24" s="142"/>
      <c r="M24" s="142"/>
      <c r="N24" s="142"/>
      <c r="O24" s="142"/>
      <c r="P24" s="142"/>
      <c r="Q24" s="142"/>
      <c r="R24" s="142"/>
      <c r="S24" s="142"/>
      <c r="T24" s="142"/>
      <c r="U24" s="142"/>
      <c r="V24" s="142"/>
      <c r="W24" s="142"/>
      <c r="X24" s="142"/>
      <c r="Y24" s="142"/>
      <c r="Z24" s="142"/>
      <c r="AA24" s="142"/>
      <c r="AB24" s="142"/>
      <c r="AC24" s="142"/>
      <c r="AD24" s="142"/>
      <c r="AE24" s="142"/>
      <c r="AF24" s="142"/>
      <c r="AG24" s="142"/>
      <c r="AH24" s="142"/>
      <c r="AI24" s="142"/>
      <c r="AJ24" s="142"/>
    </row>
    <row r="25" spans="1:37">
      <c r="G25" s="142"/>
      <c r="H25" s="142"/>
      <c r="I25" s="142"/>
      <c r="J25" s="142"/>
      <c r="K25" s="142"/>
      <c r="L25" s="142"/>
      <c r="M25" s="142"/>
      <c r="N25" s="142"/>
      <c r="O25" s="142"/>
      <c r="P25" s="142"/>
      <c r="Q25" s="142"/>
      <c r="R25" s="142"/>
      <c r="S25" s="142"/>
      <c r="T25" s="142"/>
      <c r="U25" s="142"/>
      <c r="V25" s="142"/>
      <c r="W25" s="142"/>
      <c r="X25" s="142"/>
      <c r="Y25" s="142"/>
      <c r="Z25" s="142"/>
      <c r="AA25" s="142"/>
      <c r="AB25" s="142"/>
      <c r="AC25" s="142"/>
      <c r="AD25" s="142"/>
      <c r="AE25" s="142"/>
      <c r="AF25" s="142"/>
      <c r="AG25" s="142"/>
      <c r="AH25" s="142"/>
      <c r="AI25" s="142"/>
      <c r="AJ25" s="142"/>
    </row>
    <row r="26" spans="1:37">
      <c r="G26" s="142"/>
      <c r="H26" s="142"/>
      <c r="I26" s="142"/>
      <c r="J26" s="142"/>
      <c r="K26" s="142"/>
      <c r="L26" s="142"/>
      <c r="M26" s="142"/>
      <c r="N26" s="142"/>
      <c r="O26" s="142"/>
      <c r="P26" s="142"/>
      <c r="Q26" s="142"/>
      <c r="R26" s="142"/>
      <c r="S26" s="142"/>
      <c r="T26" s="142"/>
      <c r="U26" s="142"/>
      <c r="V26" s="142"/>
      <c r="W26" s="142"/>
      <c r="X26" s="142"/>
      <c r="Y26" s="142"/>
      <c r="Z26" s="142"/>
      <c r="AA26" s="142"/>
      <c r="AB26" s="142"/>
      <c r="AC26" s="142"/>
      <c r="AD26" s="142"/>
      <c r="AE26" s="142"/>
      <c r="AF26" s="142"/>
      <c r="AG26" s="142"/>
      <c r="AH26" s="142"/>
      <c r="AI26" s="142"/>
      <c r="AJ26" s="142"/>
    </row>
    <row r="27" spans="1:37">
      <c r="G27" s="142"/>
      <c r="H27" s="142"/>
      <c r="I27" s="142"/>
      <c r="J27" s="142"/>
      <c r="K27" s="142"/>
      <c r="L27" s="142"/>
      <c r="M27" s="142"/>
      <c r="N27" s="142"/>
      <c r="O27" s="142"/>
      <c r="P27" s="142"/>
      <c r="Q27" s="142"/>
      <c r="R27" s="142"/>
      <c r="S27" s="142"/>
      <c r="T27" s="142"/>
      <c r="U27" s="142"/>
      <c r="V27" s="142"/>
      <c r="W27" s="142"/>
      <c r="X27" s="142"/>
      <c r="Y27" s="142"/>
      <c r="Z27" s="142"/>
      <c r="AA27" s="142"/>
      <c r="AB27" s="142"/>
      <c r="AC27" s="142"/>
      <c r="AD27" s="142"/>
      <c r="AE27" s="142"/>
      <c r="AF27" s="142"/>
      <c r="AG27" s="142"/>
      <c r="AH27" s="142"/>
      <c r="AI27" s="142"/>
      <c r="AJ27" s="142"/>
    </row>
    <row r="28" spans="1:37">
      <c r="G28" s="142"/>
      <c r="H28" s="142"/>
      <c r="I28" s="142"/>
      <c r="J28" s="142"/>
      <c r="K28" s="142"/>
      <c r="L28" s="142"/>
      <c r="M28" s="142"/>
      <c r="N28" s="142"/>
      <c r="O28" s="142"/>
      <c r="P28" s="142"/>
      <c r="Q28" s="142"/>
      <c r="R28" s="142"/>
      <c r="S28" s="142"/>
      <c r="T28" s="142"/>
      <c r="U28" s="142"/>
      <c r="V28" s="142"/>
      <c r="W28" s="142"/>
      <c r="X28" s="142"/>
      <c r="Y28" s="142"/>
      <c r="Z28" s="142"/>
      <c r="AA28" s="142"/>
      <c r="AB28" s="142"/>
      <c r="AC28" s="142"/>
      <c r="AD28" s="142"/>
      <c r="AE28" s="142"/>
      <c r="AF28" s="142"/>
      <c r="AG28" s="142"/>
      <c r="AH28" s="142"/>
      <c r="AI28" s="142"/>
      <c r="AJ28" s="142"/>
    </row>
    <row r="29" spans="1:37">
      <c r="G29" s="142"/>
      <c r="H29" s="142"/>
      <c r="I29" s="142"/>
      <c r="J29" s="142"/>
      <c r="K29" s="142"/>
      <c r="L29" s="142"/>
      <c r="M29" s="142"/>
      <c r="N29" s="142"/>
      <c r="O29" s="142"/>
      <c r="P29" s="142"/>
      <c r="Q29" s="142"/>
      <c r="R29" s="142"/>
      <c r="S29" s="142"/>
      <c r="T29" s="142"/>
      <c r="U29" s="142"/>
      <c r="V29" s="142"/>
      <c r="W29" s="142"/>
      <c r="X29" s="142"/>
      <c r="Y29" s="142"/>
      <c r="Z29" s="142"/>
      <c r="AA29" s="142"/>
      <c r="AB29" s="142"/>
      <c r="AC29" s="142"/>
      <c r="AD29" s="142"/>
      <c r="AE29" s="142"/>
      <c r="AF29" s="142"/>
      <c r="AG29" s="142"/>
      <c r="AH29" s="142"/>
      <c r="AI29" s="142"/>
      <c r="AJ29" s="142"/>
    </row>
    <row r="30" spans="1:37">
      <c r="G30" s="142"/>
      <c r="H30" s="142"/>
      <c r="I30" s="142"/>
      <c r="J30" s="142"/>
      <c r="K30" s="142"/>
      <c r="L30" s="142"/>
      <c r="M30" s="142"/>
      <c r="N30" s="142"/>
      <c r="O30" s="142"/>
      <c r="P30" s="142"/>
      <c r="Q30" s="142"/>
      <c r="R30" s="142"/>
      <c r="S30" s="142"/>
      <c r="T30" s="142"/>
      <c r="U30" s="142"/>
      <c r="V30" s="142"/>
      <c r="W30" s="142"/>
      <c r="X30" s="142"/>
      <c r="Y30" s="142"/>
      <c r="Z30" s="142"/>
      <c r="AA30" s="142"/>
      <c r="AB30" s="142"/>
      <c r="AC30" s="142"/>
      <c r="AD30" s="142"/>
      <c r="AE30" s="142"/>
      <c r="AF30" s="142"/>
      <c r="AG30" s="142"/>
      <c r="AH30" s="142"/>
      <c r="AI30" s="142"/>
      <c r="AJ30" s="142"/>
    </row>
    <row r="31" spans="1:37">
      <c r="A31" s="106" t="s">
        <v>266</v>
      </c>
      <c r="B31" s="106" t="s">
        <v>267</v>
      </c>
      <c r="C31" s="106" t="s">
        <v>268</v>
      </c>
      <c r="D31" s="106" t="s">
        <v>269</v>
      </c>
      <c r="E31" s="106" t="s">
        <v>270</v>
      </c>
      <c r="F31" s="106" t="s">
        <v>271</v>
      </c>
      <c r="G31" s="142">
        <v>1.25</v>
      </c>
      <c r="H31" s="142">
        <v>1.5</v>
      </c>
      <c r="I31" s="142">
        <v>0.75</v>
      </c>
      <c r="J31" s="142">
        <v>0.75</v>
      </c>
      <c r="K31" s="142">
        <v>1.5</v>
      </c>
      <c r="L31" s="142">
        <v>1.5</v>
      </c>
      <c r="M31" s="142">
        <v>1.25</v>
      </c>
      <c r="N31" s="142">
        <v>1</v>
      </c>
      <c r="O31" s="142">
        <v>1.25</v>
      </c>
      <c r="P31" s="142">
        <v>1</v>
      </c>
      <c r="Q31" s="142">
        <v>1.25</v>
      </c>
      <c r="R31" s="142">
        <v>0.5</v>
      </c>
      <c r="S31" s="142">
        <v>1.5</v>
      </c>
      <c r="T31" s="142">
        <v>0.5</v>
      </c>
      <c r="U31" s="142">
        <v>0.5</v>
      </c>
      <c r="V31" s="142">
        <v>1.5</v>
      </c>
      <c r="W31" s="142">
        <v>1.25</v>
      </c>
      <c r="X31" s="142">
        <v>0.5</v>
      </c>
      <c r="Y31" s="142">
        <v>1.25</v>
      </c>
      <c r="Z31" s="142">
        <v>0.5</v>
      </c>
      <c r="AA31" s="142">
        <v>1.5</v>
      </c>
      <c r="AB31" s="142">
        <v>1.25</v>
      </c>
      <c r="AC31" s="142">
        <v>1.5</v>
      </c>
      <c r="AD31" s="142">
        <v>1.5</v>
      </c>
      <c r="AE31" s="142">
        <v>1.25</v>
      </c>
      <c r="AF31" s="142">
        <v>1.25</v>
      </c>
      <c r="AG31" s="142">
        <v>1.5</v>
      </c>
      <c r="AH31" s="142">
        <v>1.5</v>
      </c>
      <c r="AI31" s="142">
        <v>1.25</v>
      </c>
      <c r="AJ31" s="142">
        <v>1</v>
      </c>
      <c r="AK31" s="106" t="s">
        <v>272</v>
      </c>
    </row>
    <row r="32" spans="1:37">
      <c r="A32" s="106" t="s">
        <v>276</v>
      </c>
      <c r="B32" s="106" t="s">
        <v>277</v>
      </c>
      <c r="C32" s="106" t="s">
        <v>278</v>
      </c>
      <c r="D32" s="106" t="s">
        <v>258</v>
      </c>
      <c r="E32" s="106" t="s">
        <v>279</v>
      </c>
      <c r="F32" s="106" t="s">
        <v>280</v>
      </c>
      <c r="G32" s="142">
        <v>0.75</v>
      </c>
      <c r="H32" s="142">
        <v>1.25</v>
      </c>
      <c r="I32" s="142">
        <v>1.25</v>
      </c>
      <c r="J32" s="142">
        <v>1</v>
      </c>
      <c r="K32" s="142">
        <v>1.25</v>
      </c>
      <c r="L32" s="142">
        <v>1.25</v>
      </c>
      <c r="M32" s="142">
        <v>1.5</v>
      </c>
      <c r="N32" s="142">
        <v>1.25</v>
      </c>
      <c r="O32" s="142">
        <v>1</v>
      </c>
      <c r="P32" s="142">
        <v>1</v>
      </c>
      <c r="Q32" s="142">
        <v>1</v>
      </c>
      <c r="R32" s="142">
        <v>0.75</v>
      </c>
      <c r="S32" s="142">
        <v>1.25</v>
      </c>
      <c r="T32" s="142">
        <v>0.75</v>
      </c>
      <c r="U32" s="142">
        <v>1.25</v>
      </c>
      <c r="V32" s="142">
        <v>1.25</v>
      </c>
      <c r="W32" s="142">
        <v>1.25</v>
      </c>
      <c r="X32" s="142">
        <v>0.75</v>
      </c>
      <c r="Y32" s="142">
        <v>0.75</v>
      </c>
      <c r="Z32" s="142">
        <v>1.25</v>
      </c>
      <c r="AA32" s="142">
        <v>1.25</v>
      </c>
      <c r="AB32" s="142">
        <v>1</v>
      </c>
      <c r="AC32" s="142">
        <v>1.25</v>
      </c>
      <c r="AD32" s="142">
        <v>1.25</v>
      </c>
      <c r="AE32" s="142">
        <v>1.25</v>
      </c>
      <c r="AF32" s="142">
        <v>1.25</v>
      </c>
      <c r="AG32" s="142">
        <v>1.5</v>
      </c>
      <c r="AH32" s="142">
        <v>1.5</v>
      </c>
      <c r="AI32" s="142">
        <v>1</v>
      </c>
      <c r="AJ32" s="142">
        <v>1.5</v>
      </c>
    </row>
    <row r="33" spans="1:37">
      <c r="A33" s="106" t="s">
        <v>306</v>
      </c>
      <c r="B33" s="106" t="s">
        <v>307</v>
      </c>
      <c r="C33" s="106" t="s">
        <v>308</v>
      </c>
      <c r="D33" s="106" t="s">
        <v>269</v>
      </c>
      <c r="E33" s="106" t="s">
        <v>259</v>
      </c>
      <c r="F33" s="106" t="s">
        <v>309</v>
      </c>
      <c r="G33" s="142">
        <v>1.25</v>
      </c>
      <c r="H33" s="142">
        <v>1</v>
      </c>
      <c r="I33" s="142">
        <v>0.5</v>
      </c>
      <c r="J33" s="142">
        <v>0.75</v>
      </c>
      <c r="K33" s="142">
        <v>1.25</v>
      </c>
      <c r="L33" s="142">
        <v>1.25</v>
      </c>
      <c r="M33" s="142">
        <v>0.75</v>
      </c>
      <c r="N33" s="142">
        <v>1.25</v>
      </c>
      <c r="O33" s="142">
        <v>1.25</v>
      </c>
      <c r="P33" s="142">
        <v>1.25</v>
      </c>
      <c r="Q33" s="142">
        <v>1.25</v>
      </c>
      <c r="R33" s="142">
        <v>0.5</v>
      </c>
      <c r="S33" s="142">
        <v>1.25</v>
      </c>
      <c r="T33" s="142">
        <v>1</v>
      </c>
      <c r="U33" s="142">
        <v>1</v>
      </c>
      <c r="V33" s="142">
        <v>1.25</v>
      </c>
      <c r="W33" s="142">
        <v>1</v>
      </c>
      <c r="X33" s="142">
        <v>1</v>
      </c>
      <c r="Y33" s="142">
        <v>0.75</v>
      </c>
      <c r="Z33" s="142">
        <v>0.5</v>
      </c>
      <c r="AA33" s="142">
        <v>0.75</v>
      </c>
      <c r="AB33" s="142">
        <v>1.25</v>
      </c>
      <c r="AC33" s="142">
        <v>1.25</v>
      </c>
      <c r="AD33" s="142">
        <v>1.25</v>
      </c>
      <c r="AE33" s="142">
        <v>1.25</v>
      </c>
      <c r="AF33" s="142">
        <v>1.25</v>
      </c>
      <c r="AG33" s="142">
        <v>1.25</v>
      </c>
      <c r="AH33" s="142">
        <v>1.25</v>
      </c>
      <c r="AI33" s="142">
        <v>1</v>
      </c>
      <c r="AJ33" s="142">
        <v>1.25</v>
      </c>
    </row>
    <row r="34" spans="1:37">
      <c r="A34" s="106" t="s">
        <v>395</v>
      </c>
      <c r="G34" s="142">
        <f>AVERAGE(G31:G33)</f>
        <v>1.0833333333333333</v>
      </c>
      <c r="H34" s="142">
        <f t="shared" ref="H34:AK34" si="3">AVERAGE(H31:H33)</f>
        <v>1.25</v>
      </c>
      <c r="I34" s="142">
        <f t="shared" si="3"/>
        <v>0.83333333333333337</v>
      </c>
      <c r="J34" s="142">
        <f t="shared" si="3"/>
        <v>0.83333333333333337</v>
      </c>
      <c r="K34" s="142">
        <f t="shared" si="3"/>
        <v>1.3333333333333333</v>
      </c>
      <c r="L34" s="142">
        <f t="shared" si="3"/>
        <v>1.3333333333333333</v>
      </c>
      <c r="M34" s="142">
        <f t="shared" si="3"/>
        <v>1.1666666666666667</v>
      </c>
      <c r="N34" s="142">
        <f t="shared" si="3"/>
        <v>1.1666666666666667</v>
      </c>
      <c r="O34" s="142">
        <f t="shared" si="3"/>
        <v>1.1666666666666667</v>
      </c>
      <c r="P34" s="142">
        <f t="shared" si="3"/>
        <v>1.0833333333333333</v>
      </c>
      <c r="Q34" s="142">
        <f t="shared" si="3"/>
        <v>1.1666666666666667</v>
      </c>
      <c r="R34" s="142">
        <f t="shared" si="3"/>
        <v>0.58333333333333337</v>
      </c>
      <c r="S34" s="142">
        <f t="shared" si="3"/>
        <v>1.3333333333333333</v>
      </c>
      <c r="T34" s="142">
        <f t="shared" si="3"/>
        <v>0.75</v>
      </c>
      <c r="U34" s="142">
        <f t="shared" si="3"/>
        <v>0.91666666666666663</v>
      </c>
      <c r="V34" s="142">
        <f t="shared" si="3"/>
        <v>1.3333333333333333</v>
      </c>
      <c r="W34" s="142">
        <f t="shared" si="3"/>
        <v>1.1666666666666667</v>
      </c>
      <c r="X34" s="142">
        <f t="shared" si="3"/>
        <v>0.75</v>
      </c>
      <c r="Y34" s="142">
        <f t="shared" si="3"/>
        <v>0.91666666666666663</v>
      </c>
      <c r="Z34" s="142">
        <f t="shared" si="3"/>
        <v>0.75</v>
      </c>
      <c r="AA34" s="142">
        <f t="shared" si="3"/>
        <v>1.1666666666666667</v>
      </c>
      <c r="AB34" s="142">
        <f t="shared" si="3"/>
        <v>1.1666666666666667</v>
      </c>
      <c r="AC34" s="142">
        <f t="shared" si="3"/>
        <v>1.3333333333333333</v>
      </c>
      <c r="AD34" s="142">
        <f>AVERAGE(AD31:AD33)</f>
        <v>1.3333333333333333</v>
      </c>
      <c r="AE34" s="142">
        <f t="shared" si="3"/>
        <v>1.25</v>
      </c>
      <c r="AF34" s="142">
        <f t="shared" si="3"/>
        <v>1.25</v>
      </c>
      <c r="AG34" s="142">
        <f t="shared" si="3"/>
        <v>1.4166666666666667</v>
      </c>
      <c r="AH34" s="142">
        <f t="shared" si="3"/>
        <v>1.4166666666666667</v>
      </c>
      <c r="AI34" s="142">
        <f t="shared" si="3"/>
        <v>1.0833333333333333</v>
      </c>
      <c r="AJ34" s="142">
        <f t="shared" si="3"/>
        <v>1.25</v>
      </c>
      <c r="AK34" s="111" t="e">
        <f t="shared" si="3"/>
        <v>#DIV/0!</v>
      </c>
    </row>
    <row r="35" spans="1:37">
      <c r="G35" s="142"/>
      <c r="H35" s="142"/>
      <c r="I35" s="142"/>
      <c r="J35" s="142"/>
      <c r="K35" s="142"/>
      <c r="L35" s="142"/>
      <c r="M35" s="142"/>
      <c r="N35" s="142"/>
      <c r="O35" s="142"/>
      <c r="P35" s="142"/>
      <c r="Q35" s="142"/>
      <c r="R35" s="142"/>
      <c r="S35" s="142"/>
      <c r="T35" s="142"/>
      <c r="U35" s="142"/>
      <c r="V35" s="142"/>
      <c r="W35" s="142"/>
      <c r="X35" s="142"/>
      <c r="Y35" s="142"/>
      <c r="Z35" s="142"/>
      <c r="AA35" s="142"/>
      <c r="AB35" s="142"/>
      <c r="AC35" s="142"/>
      <c r="AD35" s="142"/>
      <c r="AE35" s="142"/>
      <c r="AF35" s="142"/>
      <c r="AG35" s="142"/>
      <c r="AH35" s="142"/>
      <c r="AI35" s="142"/>
      <c r="AJ35" s="142"/>
    </row>
    <row r="36" spans="1:37">
      <c r="G36" s="142"/>
      <c r="H36" s="142"/>
      <c r="I36" s="142"/>
      <c r="J36" s="142"/>
      <c r="K36" s="142"/>
      <c r="L36" s="142"/>
      <c r="M36" s="142"/>
      <c r="N36" s="142"/>
      <c r="O36" s="142"/>
      <c r="P36" s="142"/>
      <c r="Q36" s="142"/>
      <c r="R36" s="142"/>
      <c r="S36" s="142"/>
      <c r="T36" s="142"/>
      <c r="U36" s="142"/>
      <c r="V36" s="142"/>
      <c r="W36" s="142"/>
      <c r="X36" s="142"/>
      <c r="Y36" s="142"/>
      <c r="Z36" s="142"/>
      <c r="AA36" s="142"/>
      <c r="AB36" s="142"/>
      <c r="AC36" s="142"/>
      <c r="AD36" s="142"/>
      <c r="AE36" s="142"/>
      <c r="AF36" s="142"/>
      <c r="AG36" s="142"/>
      <c r="AH36" s="142"/>
      <c r="AI36" s="142"/>
      <c r="AJ36" s="142"/>
    </row>
    <row r="37" spans="1:37">
      <c r="G37" s="142"/>
      <c r="H37" s="142"/>
      <c r="I37" s="142"/>
      <c r="J37" s="142"/>
      <c r="K37" s="142"/>
      <c r="L37" s="142"/>
      <c r="M37" s="142"/>
      <c r="N37" s="142"/>
      <c r="O37" s="142"/>
      <c r="P37" s="142"/>
      <c r="Q37" s="142"/>
      <c r="R37" s="142"/>
      <c r="S37" s="142"/>
      <c r="T37" s="142"/>
      <c r="U37" s="142"/>
      <c r="V37" s="142"/>
      <c r="W37" s="142"/>
      <c r="X37" s="142"/>
      <c r="Y37" s="142"/>
      <c r="Z37" s="142"/>
      <c r="AA37" s="142"/>
      <c r="AB37" s="142"/>
      <c r="AC37" s="142"/>
      <c r="AD37" s="142"/>
      <c r="AE37" s="142"/>
      <c r="AF37" s="142"/>
      <c r="AG37" s="142"/>
      <c r="AH37" s="142"/>
      <c r="AI37" s="142"/>
      <c r="AJ37" s="142"/>
    </row>
    <row r="38" spans="1:37">
      <c r="G38" s="142"/>
      <c r="H38" s="142"/>
      <c r="I38" s="142"/>
      <c r="J38" s="142"/>
      <c r="K38" s="142"/>
      <c r="L38" s="142"/>
      <c r="M38" s="142"/>
      <c r="N38" s="142"/>
      <c r="O38" s="142"/>
      <c r="P38" s="142"/>
      <c r="Q38" s="142"/>
      <c r="R38" s="142"/>
      <c r="S38" s="142"/>
      <c r="T38" s="142"/>
      <c r="U38" s="142"/>
      <c r="V38" s="142"/>
      <c r="W38" s="142"/>
      <c r="X38" s="142"/>
      <c r="Y38" s="142"/>
      <c r="Z38" s="142"/>
      <c r="AA38" s="142"/>
      <c r="AB38" s="142"/>
      <c r="AC38" s="142"/>
      <c r="AD38" s="142"/>
      <c r="AE38" s="142"/>
      <c r="AF38" s="142"/>
      <c r="AG38" s="142"/>
      <c r="AH38" s="142"/>
      <c r="AI38" s="142"/>
      <c r="AJ38" s="142"/>
    </row>
    <row r="39" spans="1:37">
      <c r="G39" s="142"/>
      <c r="H39" s="142"/>
      <c r="I39" s="142"/>
      <c r="J39" s="142"/>
      <c r="K39" s="142"/>
      <c r="L39" s="142"/>
      <c r="M39" s="142"/>
      <c r="N39" s="142"/>
      <c r="O39" s="142"/>
      <c r="P39" s="142"/>
      <c r="Q39" s="142"/>
      <c r="R39" s="142"/>
      <c r="S39" s="142"/>
      <c r="T39" s="142"/>
      <c r="U39" s="142"/>
      <c r="V39" s="142"/>
      <c r="W39" s="142"/>
      <c r="X39" s="142"/>
      <c r="Y39" s="142"/>
      <c r="Z39" s="142"/>
      <c r="AA39" s="142"/>
      <c r="AB39" s="142"/>
      <c r="AC39" s="142"/>
      <c r="AD39" s="142"/>
      <c r="AE39" s="142"/>
      <c r="AF39" s="142"/>
      <c r="AG39" s="142"/>
      <c r="AH39" s="142"/>
      <c r="AI39" s="142"/>
      <c r="AJ39" s="142"/>
    </row>
    <row r="40" spans="1:37">
      <c r="G40" s="142"/>
      <c r="H40" s="142"/>
      <c r="I40" s="142"/>
      <c r="J40" s="142"/>
      <c r="K40" s="142"/>
      <c r="L40" s="142"/>
      <c r="M40" s="142"/>
      <c r="N40" s="142"/>
      <c r="O40" s="142"/>
      <c r="P40" s="142"/>
      <c r="Q40" s="142"/>
      <c r="R40" s="142"/>
      <c r="S40" s="142"/>
      <c r="T40" s="142"/>
      <c r="U40" s="142"/>
      <c r="V40" s="142"/>
      <c r="W40" s="142"/>
      <c r="X40" s="142"/>
      <c r="Y40" s="142"/>
      <c r="Z40" s="142"/>
      <c r="AA40" s="142"/>
      <c r="AB40" s="142"/>
      <c r="AC40" s="142"/>
      <c r="AD40" s="142"/>
      <c r="AE40" s="142"/>
      <c r="AF40" s="142"/>
      <c r="AG40" s="142"/>
      <c r="AH40" s="142"/>
      <c r="AI40" s="142"/>
      <c r="AJ40" s="142"/>
    </row>
    <row r="41" spans="1:37">
      <c r="G41" s="142"/>
      <c r="H41" s="142"/>
      <c r="I41" s="142"/>
      <c r="J41" s="142"/>
      <c r="K41" s="142"/>
      <c r="L41" s="142"/>
      <c r="M41" s="142"/>
      <c r="N41" s="142"/>
      <c r="O41" s="142"/>
      <c r="P41" s="142"/>
      <c r="Q41" s="142"/>
      <c r="R41" s="142"/>
      <c r="S41" s="142"/>
      <c r="T41" s="142"/>
      <c r="U41" s="142"/>
      <c r="V41" s="142"/>
      <c r="W41" s="142"/>
      <c r="X41" s="142"/>
      <c r="Y41" s="142"/>
      <c r="Z41" s="142"/>
      <c r="AA41" s="142"/>
      <c r="AB41" s="142"/>
      <c r="AC41" s="142"/>
      <c r="AD41" s="142"/>
      <c r="AE41" s="142"/>
      <c r="AF41" s="142"/>
      <c r="AG41" s="142"/>
      <c r="AH41" s="142"/>
      <c r="AI41" s="142"/>
      <c r="AJ41" s="142"/>
    </row>
    <row r="42" spans="1:37">
      <c r="G42" s="142"/>
      <c r="H42" s="142"/>
      <c r="I42" s="142"/>
      <c r="J42" s="142"/>
      <c r="K42" s="142"/>
      <c r="L42" s="142"/>
      <c r="M42" s="142"/>
      <c r="N42" s="142"/>
      <c r="O42" s="142"/>
      <c r="P42" s="142"/>
      <c r="Q42" s="142"/>
      <c r="R42" s="142"/>
      <c r="S42" s="142"/>
      <c r="T42" s="142"/>
      <c r="U42" s="142"/>
      <c r="V42" s="142"/>
      <c r="W42" s="142"/>
      <c r="X42" s="142"/>
      <c r="Y42" s="142"/>
      <c r="Z42" s="142"/>
      <c r="AA42" s="142"/>
      <c r="AB42" s="142"/>
      <c r="AC42" s="142"/>
      <c r="AD42" s="142"/>
      <c r="AE42" s="142"/>
      <c r="AF42" s="142"/>
      <c r="AG42" s="142"/>
      <c r="AH42" s="142"/>
      <c r="AI42" s="142"/>
      <c r="AJ42" s="142"/>
    </row>
    <row r="43" spans="1:37">
      <c r="A43" s="106" t="s">
        <v>255</v>
      </c>
      <c r="B43" s="106" t="s">
        <v>256</v>
      </c>
      <c r="C43" s="106" t="s">
        <v>257</v>
      </c>
      <c r="D43" s="106" t="s">
        <v>258</v>
      </c>
      <c r="E43" s="106" t="s">
        <v>259</v>
      </c>
      <c r="F43" s="106" t="s">
        <v>260</v>
      </c>
      <c r="G43" s="142">
        <v>1</v>
      </c>
      <c r="H43" s="142">
        <v>0.75</v>
      </c>
      <c r="I43" s="142">
        <v>1.25</v>
      </c>
      <c r="J43" s="142">
        <v>1.25</v>
      </c>
      <c r="K43" s="142">
        <v>1</v>
      </c>
      <c r="L43" s="142">
        <v>1</v>
      </c>
      <c r="M43" s="142">
        <v>1.25</v>
      </c>
      <c r="N43" s="142">
        <v>1</v>
      </c>
      <c r="O43" s="142">
        <v>1.25</v>
      </c>
      <c r="P43" s="142">
        <v>1</v>
      </c>
      <c r="Q43" s="142">
        <v>1.25</v>
      </c>
      <c r="R43" s="142">
        <v>0.5</v>
      </c>
      <c r="S43" s="142">
        <v>1.5</v>
      </c>
      <c r="T43" s="142">
        <v>0.75</v>
      </c>
      <c r="U43" s="142">
        <v>1</v>
      </c>
      <c r="V43" s="142">
        <v>1.5</v>
      </c>
      <c r="W43" s="142">
        <v>1.25</v>
      </c>
      <c r="X43" s="142">
        <v>0.75</v>
      </c>
      <c r="Y43" s="142">
        <v>1.25</v>
      </c>
      <c r="Z43" s="142">
        <v>1</v>
      </c>
      <c r="AA43" s="142">
        <v>1</v>
      </c>
      <c r="AB43" s="142">
        <v>1.25</v>
      </c>
      <c r="AC43" s="142">
        <v>1.5</v>
      </c>
      <c r="AD43" s="142">
        <v>1.25</v>
      </c>
      <c r="AE43" s="142">
        <v>1.25</v>
      </c>
      <c r="AF43" s="142">
        <v>1.25</v>
      </c>
      <c r="AG43" s="142">
        <v>1.25</v>
      </c>
      <c r="AH43" s="142">
        <v>1</v>
      </c>
      <c r="AI43" s="142">
        <v>1.25</v>
      </c>
      <c r="AJ43" s="142">
        <v>1.5</v>
      </c>
    </row>
    <row r="44" spans="1:37">
      <c r="A44" s="106" t="s">
        <v>285</v>
      </c>
      <c r="B44" s="106" t="s">
        <v>286</v>
      </c>
      <c r="C44" s="106" t="s">
        <v>287</v>
      </c>
      <c r="D44" s="106" t="s">
        <v>288</v>
      </c>
      <c r="E44" s="106" t="s">
        <v>270</v>
      </c>
      <c r="F44" s="106" t="s">
        <v>289</v>
      </c>
      <c r="G44" s="142">
        <v>1.25</v>
      </c>
      <c r="H44" s="142">
        <v>1.5</v>
      </c>
      <c r="I44" s="142">
        <v>1.5</v>
      </c>
      <c r="J44" s="142">
        <v>1.25</v>
      </c>
      <c r="K44" s="142">
        <v>1.25</v>
      </c>
      <c r="L44" s="142">
        <v>0.5</v>
      </c>
      <c r="M44" s="142">
        <v>0.75</v>
      </c>
      <c r="N44" s="142">
        <v>1.5</v>
      </c>
      <c r="O44" s="142">
        <v>1.25</v>
      </c>
      <c r="P44" s="142">
        <v>0.5</v>
      </c>
      <c r="Q44" s="142">
        <v>0.5</v>
      </c>
      <c r="R44" s="142">
        <v>0.5</v>
      </c>
      <c r="S44" s="142">
        <v>1.5</v>
      </c>
      <c r="T44" s="142">
        <v>1.5</v>
      </c>
      <c r="U44" s="142">
        <v>1.25</v>
      </c>
      <c r="V44" s="142">
        <v>1.5</v>
      </c>
      <c r="W44" s="142">
        <v>1</v>
      </c>
      <c r="X44" s="142">
        <v>0.75</v>
      </c>
      <c r="Y44" s="142">
        <v>1.5</v>
      </c>
      <c r="Z44" s="142">
        <v>0.5</v>
      </c>
      <c r="AA44" s="142">
        <v>0.5</v>
      </c>
      <c r="AB44" s="142">
        <v>1.25</v>
      </c>
      <c r="AC44" s="142">
        <v>1.5</v>
      </c>
      <c r="AD44" s="142">
        <v>1.5</v>
      </c>
      <c r="AE44" s="142">
        <v>1.25</v>
      </c>
      <c r="AF44" s="142">
        <v>1.5</v>
      </c>
      <c r="AG44" s="142">
        <v>1.25</v>
      </c>
      <c r="AH44" s="142">
        <v>1.5</v>
      </c>
      <c r="AI44" s="142">
        <v>0.75</v>
      </c>
      <c r="AJ44" s="142">
        <v>0.75</v>
      </c>
    </row>
    <row r="45" spans="1:37">
      <c r="A45" s="106" t="s">
        <v>301</v>
      </c>
      <c r="B45" s="106" t="s">
        <v>302</v>
      </c>
      <c r="C45" s="106" t="s">
        <v>303</v>
      </c>
      <c r="D45" s="106" t="s">
        <v>269</v>
      </c>
      <c r="E45" s="106" t="s">
        <v>270</v>
      </c>
      <c r="F45" s="106" t="s">
        <v>304</v>
      </c>
      <c r="G45" s="142">
        <v>1</v>
      </c>
      <c r="H45" s="142">
        <v>1.25</v>
      </c>
      <c r="I45" s="142">
        <v>1.5</v>
      </c>
      <c r="J45" s="142">
        <v>1.25</v>
      </c>
      <c r="K45" s="142">
        <v>1</v>
      </c>
      <c r="L45" s="142">
        <v>1</v>
      </c>
      <c r="M45" s="142">
        <v>0.75</v>
      </c>
      <c r="N45" s="142">
        <v>1</v>
      </c>
      <c r="O45" s="142">
        <v>1.5</v>
      </c>
      <c r="P45" s="142">
        <v>1.25</v>
      </c>
      <c r="Q45" s="142">
        <v>1</v>
      </c>
      <c r="R45" s="142">
        <v>0.5</v>
      </c>
      <c r="S45" s="142">
        <v>1.5</v>
      </c>
      <c r="T45" s="142">
        <v>1</v>
      </c>
      <c r="U45" s="142">
        <v>0.75</v>
      </c>
      <c r="V45" s="142">
        <v>1.25</v>
      </c>
      <c r="W45" s="142">
        <v>1</v>
      </c>
      <c r="X45" s="142">
        <v>1.25</v>
      </c>
      <c r="Y45" s="142">
        <v>1.25</v>
      </c>
      <c r="Z45" s="142">
        <v>1.25</v>
      </c>
      <c r="AA45" s="142">
        <v>0.5</v>
      </c>
      <c r="AB45" s="142">
        <v>1.5</v>
      </c>
      <c r="AC45" s="142">
        <v>1.5</v>
      </c>
      <c r="AD45" s="142">
        <v>1.25</v>
      </c>
      <c r="AE45" s="142">
        <v>0.75</v>
      </c>
      <c r="AF45" s="142">
        <v>1.25</v>
      </c>
      <c r="AG45" s="142">
        <v>1.5</v>
      </c>
      <c r="AH45" s="142">
        <v>1.25</v>
      </c>
      <c r="AI45" s="142">
        <v>1.25</v>
      </c>
      <c r="AJ45" s="142" t="s">
        <v>305</v>
      </c>
    </row>
    <row r="46" spans="1:37">
      <c r="A46" s="106" t="s">
        <v>325</v>
      </c>
      <c r="B46" s="106" t="s">
        <v>326</v>
      </c>
      <c r="C46" s="106" t="s">
        <v>327</v>
      </c>
      <c r="D46" s="106" t="s">
        <v>288</v>
      </c>
      <c r="E46" s="106" t="s">
        <v>279</v>
      </c>
      <c r="G46" s="142">
        <v>1</v>
      </c>
      <c r="H46" s="142">
        <v>1.25</v>
      </c>
      <c r="I46" s="142">
        <v>1.5</v>
      </c>
      <c r="J46" s="142">
        <v>1.5</v>
      </c>
      <c r="K46" s="142">
        <v>1.5</v>
      </c>
      <c r="L46" s="142">
        <v>1</v>
      </c>
      <c r="M46" s="142">
        <v>1.25</v>
      </c>
      <c r="N46" s="142">
        <v>1.5</v>
      </c>
      <c r="O46" s="142">
        <v>1.5</v>
      </c>
      <c r="P46" s="142">
        <v>1.25</v>
      </c>
      <c r="Q46" s="142">
        <v>1.25</v>
      </c>
      <c r="R46" s="142">
        <v>0.5</v>
      </c>
      <c r="S46" s="142">
        <v>1.5</v>
      </c>
      <c r="T46" s="142">
        <v>0.75</v>
      </c>
      <c r="U46" s="142">
        <v>1</v>
      </c>
      <c r="V46" s="142">
        <v>1.25</v>
      </c>
      <c r="W46" s="142">
        <v>1.25</v>
      </c>
      <c r="X46" s="142" t="s">
        <v>305</v>
      </c>
      <c r="Y46" s="142" t="s">
        <v>305</v>
      </c>
      <c r="Z46" s="142">
        <v>1.5</v>
      </c>
      <c r="AA46" s="142">
        <v>1.5</v>
      </c>
      <c r="AB46" s="142">
        <v>1.5</v>
      </c>
      <c r="AC46" s="142">
        <v>1.5</v>
      </c>
      <c r="AD46" s="142" t="s">
        <v>305</v>
      </c>
      <c r="AE46" s="142" t="s">
        <v>305</v>
      </c>
      <c r="AF46" s="142" t="s">
        <v>305</v>
      </c>
      <c r="AG46" s="142">
        <v>1.5</v>
      </c>
      <c r="AH46" s="142">
        <v>1.5</v>
      </c>
      <c r="AI46" s="142">
        <v>1.25</v>
      </c>
      <c r="AJ46" s="142">
        <v>1.25</v>
      </c>
    </row>
    <row r="47" spans="1:37">
      <c r="A47" s="106" t="s">
        <v>396</v>
      </c>
      <c r="G47" s="142">
        <f>AVERAGE(G43:G46)</f>
        <v>1.0625</v>
      </c>
      <c r="H47" s="142">
        <f t="shared" ref="H47:AK47" si="4">AVERAGE(H43:H46)</f>
        <v>1.1875</v>
      </c>
      <c r="I47" s="142">
        <f t="shared" si="4"/>
        <v>1.4375</v>
      </c>
      <c r="J47" s="142">
        <f t="shared" si="4"/>
        <v>1.3125</v>
      </c>
      <c r="K47" s="142">
        <f t="shared" si="4"/>
        <v>1.1875</v>
      </c>
      <c r="L47" s="142">
        <f t="shared" si="4"/>
        <v>0.875</v>
      </c>
      <c r="M47" s="142">
        <f t="shared" si="4"/>
        <v>1</v>
      </c>
      <c r="N47" s="142">
        <f t="shared" si="4"/>
        <v>1.25</v>
      </c>
      <c r="O47" s="142">
        <f t="shared" si="4"/>
        <v>1.375</v>
      </c>
      <c r="P47" s="142">
        <f t="shared" si="4"/>
        <v>1</v>
      </c>
      <c r="Q47" s="142">
        <f t="shared" si="4"/>
        <v>1</v>
      </c>
      <c r="R47" s="142">
        <f t="shared" si="4"/>
        <v>0.5</v>
      </c>
      <c r="S47" s="142">
        <f t="shared" si="4"/>
        <v>1.5</v>
      </c>
      <c r="T47" s="142">
        <f t="shared" si="4"/>
        <v>1</v>
      </c>
      <c r="U47" s="142">
        <f t="shared" si="4"/>
        <v>1</v>
      </c>
      <c r="V47" s="142">
        <f t="shared" si="4"/>
        <v>1.375</v>
      </c>
      <c r="W47" s="142">
        <f t="shared" si="4"/>
        <v>1.125</v>
      </c>
      <c r="X47" s="142">
        <f t="shared" si="4"/>
        <v>0.91666666666666663</v>
      </c>
      <c r="Y47" s="142">
        <f t="shared" si="4"/>
        <v>1.3333333333333333</v>
      </c>
      <c r="Z47" s="142">
        <f t="shared" si="4"/>
        <v>1.0625</v>
      </c>
      <c r="AA47" s="142">
        <f t="shared" si="4"/>
        <v>0.875</v>
      </c>
      <c r="AB47" s="142">
        <f t="shared" si="4"/>
        <v>1.375</v>
      </c>
      <c r="AC47" s="142">
        <f t="shared" si="4"/>
        <v>1.5</v>
      </c>
      <c r="AD47" s="142">
        <f>AVERAGE(AD43:AD46)</f>
        <v>1.3333333333333333</v>
      </c>
      <c r="AE47" s="142">
        <f t="shared" si="4"/>
        <v>1.0833333333333333</v>
      </c>
      <c r="AF47" s="142">
        <f t="shared" si="4"/>
        <v>1.3333333333333333</v>
      </c>
      <c r="AG47" s="142">
        <f t="shared" si="4"/>
        <v>1.375</v>
      </c>
      <c r="AH47" s="142">
        <f t="shared" si="4"/>
        <v>1.3125</v>
      </c>
      <c r="AI47" s="142">
        <f t="shared" si="4"/>
        <v>1.125</v>
      </c>
      <c r="AJ47" s="142">
        <f t="shared" si="4"/>
        <v>1.1666666666666667</v>
      </c>
      <c r="AK47" s="111" t="e">
        <f t="shared" si="4"/>
        <v>#DIV/0!</v>
      </c>
    </row>
    <row r="48" spans="1:37">
      <c r="G48" s="142"/>
      <c r="H48" s="142"/>
      <c r="I48" s="142"/>
      <c r="J48" s="142"/>
      <c r="K48" s="142"/>
      <c r="L48" s="142"/>
      <c r="M48" s="142"/>
      <c r="N48" s="142"/>
      <c r="O48" s="142"/>
      <c r="P48" s="142"/>
      <c r="Q48" s="142"/>
      <c r="R48" s="142"/>
      <c r="S48" s="142"/>
      <c r="T48" s="142"/>
      <c r="U48" s="142"/>
      <c r="V48" s="142"/>
      <c r="W48" s="142"/>
      <c r="X48" s="142"/>
      <c r="Y48" s="142"/>
      <c r="Z48" s="142"/>
      <c r="AA48" s="142"/>
      <c r="AB48" s="142"/>
      <c r="AC48" s="142"/>
      <c r="AD48" s="142"/>
      <c r="AE48" s="142"/>
      <c r="AF48" s="142"/>
      <c r="AG48" s="142"/>
      <c r="AH48" s="142"/>
      <c r="AI48" s="142"/>
      <c r="AJ48" s="142"/>
    </row>
    <row r="49" spans="1:37">
      <c r="G49" s="142"/>
      <c r="H49" s="142"/>
      <c r="I49" s="142"/>
      <c r="J49" s="142"/>
      <c r="K49" s="142"/>
      <c r="L49" s="142"/>
      <c r="M49" s="142"/>
      <c r="N49" s="142"/>
      <c r="O49" s="142"/>
      <c r="P49" s="142"/>
      <c r="Q49" s="142"/>
      <c r="R49" s="142"/>
      <c r="S49" s="142"/>
      <c r="T49" s="142"/>
      <c r="U49" s="142"/>
      <c r="V49" s="142"/>
      <c r="W49" s="142"/>
      <c r="X49" s="142"/>
      <c r="Y49" s="142"/>
      <c r="Z49" s="142"/>
      <c r="AA49" s="142"/>
      <c r="AB49" s="142"/>
      <c r="AC49" s="142"/>
      <c r="AD49" s="142"/>
      <c r="AE49" s="142"/>
      <c r="AF49" s="142"/>
      <c r="AG49" s="142"/>
      <c r="AH49" s="142"/>
      <c r="AI49" s="142"/>
      <c r="AJ49" s="142"/>
    </row>
    <row r="50" spans="1:37">
      <c r="G50" s="142"/>
      <c r="H50" s="142"/>
      <c r="I50" s="142"/>
      <c r="J50" s="142"/>
      <c r="K50" s="142"/>
      <c r="L50" s="142"/>
      <c r="M50" s="142"/>
      <c r="N50" s="142"/>
      <c r="O50" s="142"/>
      <c r="P50" s="142"/>
      <c r="Q50" s="142"/>
      <c r="R50" s="142"/>
      <c r="S50" s="142"/>
      <c r="T50" s="142"/>
      <c r="U50" s="142"/>
      <c r="V50" s="142"/>
      <c r="W50" s="142"/>
      <c r="X50" s="142"/>
      <c r="Y50" s="142"/>
      <c r="Z50" s="142"/>
      <c r="AA50" s="142"/>
      <c r="AB50" s="142"/>
      <c r="AC50" s="142"/>
      <c r="AD50" s="142"/>
      <c r="AE50" s="142"/>
      <c r="AF50" s="142"/>
      <c r="AG50" s="142"/>
      <c r="AH50" s="142"/>
      <c r="AI50" s="142"/>
      <c r="AJ50" s="142"/>
    </row>
    <row r="51" spans="1:37">
      <c r="G51" s="142"/>
      <c r="H51" s="142"/>
      <c r="I51" s="142"/>
      <c r="J51" s="142"/>
      <c r="K51" s="142"/>
      <c r="L51" s="142"/>
      <c r="M51" s="142"/>
      <c r="N51" s="142"/>
      <c r="O51" s="142"/>
      <c r="P51" s="142"/>
      <c r="Q51" s="142"/>
      <c r="R51" s="142"/>
      <c r="S51" s="142"/>
      <c r="T51" s="142"/>
      <c r="U51" s="142"/>
      <c r="V51" s="142"/>
      <c r="W51" s="142"/>
      <c r="X51" s="142"/>
      <c r="Y51" s="142"/>
      <c r="Z51" s="142"/>
      <c r="AA51" s="142"/>
      <c r="AB51" s="142"/>
      <c r="AC51" s="142"/>
      <c r="AD51" s="142"/>
      <c r="AE51" s="142"/>
      <c r="AF51" s="142"/>
      <c r="AG51" s="142"/>
      <c r="AH51" s="142"/>
      <c r="AI51" s="142"/>
      <c r="AJ51" s="142"/>
    </row>
    <row r="52" spans="1:37">
      <c r="G52" s="142"/>
      <c r="H52" s="142"/>
      <c r="I52" s="142"/>
      <c r="J52" s="142"/>
      <c r="K52" s="142"/>
      <c r="L52" s="142"/>
      <c r="M52" s="142"/>
      <c r="N52" s="142"/>
      <c r="O52" s="142"/>
      <c r="P52" s="142"/>
      <c r="Q52" s="142"/>
      <c r="R52" s="142"/>
      <c r="S52" s="142"/>
      <c r="T52" s="142"/>
      <c r="U52" s="142"/>
      <c r="V52" s="142"/>
      <c r="W52" s="142"/>
      <c r="X52" s="142"/>
      <c r="Y52" s="142"/>
      <c r="Z52" s="142"/>
      <c r="AA52" s="142"/>
      <c r="AB52" s="142"/>
      <c r="AC52" s="142"/>
      <c r="AD52" s="142"/>
      <c r="AE52" s="142"/>
      <c r="AF52" s="142"/>
      <c r="AG52" s="142"/>
      <c r="AH52" s="142"/>
      <c r="AI52" s="142"/>
      <c r="AJ52" s="142"/>
    </row>
    <row r="53" spans="1:37">
      <c r="G53" s="142"/>
      <c r="H53" s="142"/>
      <c r="I53" s="142"/>
      <c r="J53" s="142"/>
      <c r="K53" s="142"/>
      <c r="L53" s="142"/>
      <c r="M53" s="142"/>
      <c r="N53" s="142"/>
      <c r="O53" s="142"/>
      <c r="P53" s="142"/>
      <c r="Q53" s="142"/>
      <c r="R53" s="142"/>
      <c r="S53" s="142"/>
      <c r="T53" s="142"/>
      <c r="U53" s="142"/>
      <c r="V53" s="142"/>
      <c r="W53" s="142"/>
      <c r="X53" s="142"/>
      <c r="Y53" s="142"/>
      <c r="Z53" s="142"/>
      <c r="AA53" s="142"/>
      <c r="AB53" s="142"/>
      <c r="AC53" s="142"/>
      <c r="AD53" s="142"/>
      <c r="AE53" s="142"/>
      <c r="AF53" s="142"/>
      <c r="AG53" s="142"/>
      <c r="AH53" s="142"/>
      <c r="AI53" s="142"/>
      <c r="AJ53" s="142"/>
    </row>
    <row r="54" spans="1:37">
      <c r="G54" s="142"/>
      <c r="H54" s="142"/>
      <c r="I54" s="142"/>
      <c r="J54" s="142"/>
      <c r="K54" s="142"/>
      <c r="L54" s="142"/>
      <c r="M54" s="142"/>
      <c r="N54" s="142"/>
      <c r="O54" s="142"/>
      <c r="P54" s="142"/>
      <c r="Q54" s="142"/>
      <c r="R54" s="142"/>
      <c r="S54" s="142"/>
      <c r="T54" s="142"/>
      <c r="U54" s="142"/>
      <c r="V54" s="142"/>
      <c r="W54" s="142"/>
      <c r="X54" s="142"/>
      <c r="Y54" s="142"/>
      <c r="Z54" s="142"/>
      <c r="AA54" s="142"/>
      <c r="AB54" s="142"/>
      <c r="AC54" s="142"/>
      <c r="AD54" s="142"/>
      <c r="AE54" s="142"/>
      <c r="AF54" s="142"/>
      <c r="AG54" s="142"/>
      <c r="AH54" s="142"/>
      <c r="AI54" s="142"/>
      <c r="AJ54" s="142"/>
    </row>
    <row r="55" spans="1:37">
      <c r="G55" s="142"/>
      <c r="H55" s="142"/>
      <c r="I55" s="142"/>
      <c r="J55" s="142"/>
      <c r="K55" s="142"/>
      <c r="L55" s="142"/>
      <c r="M55" s="142"/>
      <c r="N55" s="142"/>
      <c r="O55" s="142"/>
      <c r="P55" s="142"/>
      <c r="Q55" s="142"/>
      <c r="R55" s="142"/>
      <c r="S55" s="142"/>
      <c r="T55" s="142"/>
      <c r="U55" s="142"/>
      <c r="V55" s="142"/>
      <c r="W55" s="142"/>
      <c r="X55" s="142"/>
      <c r="Y55" s="142"/>
      <c r="Z55" s="142"/>
      <c r="AA55" s="142"/>
      <c r="AB55" s="142"/>
      <c r="AC55" s="142"/>
      <c r="AD55" s="142"/>
      <c r="AE55" s="142"/>
      <c r="AF55" s="142"/>
      <c r="AG55" s="142"/>
      <c r="AH55" s="142"/>
      <c r="AI55" s="142"/>
      <c r="AJ55" s="142"/>
    </row>
    <row r="56" spans="1:37" s="160" customFormat="1" ht="45">
      <c r="A56" s="160" t="s">
        <v>218</v>
      </c>
      <c r="B56" s="160" t="s">
        <v>219</v>
      </c>
      <c r="C56" s="161" t="s">
        <v>220</v>
      </c>
      <c r="D56" s="161" t="s">
        <v>221</v>
      </c>
      <c r="E56" s="161" t="s">
        <v>222</v>
      </c>
      <c r="F56" s="161" t="s">
        <v>223</v>
      </c>
      <c r="G56" s="161" t="s">
        <v>224</v>
      </c>
      <c r="H56" s="161" t="s">
        <v>225</v>
      </c>
      <c r="I56" s="161" t="s">
        <v>226</v>
      </c>
      <c r="J56" s="161" t="s">
        <v>387</v>
      </c>
      <c r="K56" s="161" t="s">
        <v>228</v>
      </c>
      <c r="L56" s="161" t="s">
        <v>229</v>
      </c>
      <c r="M56" s="161" t="s">
        <v>230</v>
      </c>
      <c r="N56" s="161" t="s">
        <v>231</v>
      </c>
      <c r="O56" s="161" t="s">
        <v>232</v>
      </c>
      <c r="P56" s="161" t="s">
        <v>388</v>
      </c>
      <c r="Q56" s="161" t="s">
        <v>234</v>
      </c>
      <c r="R56" s="161" t="s">
        <v>235</v>
      </c>
      <c r="S56" s="161" t="s">
        <v>236</v>
      </c>
      <c r="T56" s="161" t="s">
        <v>237</v>
      </c>
      <c r="U56" s="161" t="s">
        <v>238</v>
      </c>
      <c r="V56" s="161" t="s">
        <v>239</v>
      </c>
      <c r="W56" s="161" t="s">
        <v>371</v>
      </c>
      <c r="X56" s="161" t="s">
        <v>241</v>
      </c>
      <c r="Y56" s="161" t="s">
        <v>389</v>
      </c>
      <c r="Z56" s="161" t="s">
        <v>243</v>
      </c>
      <c r="AA56" s="161" t="s">
        <v>390</v>
      </c>
      <c r="AB56" s="161" t="s">
        <v>377</v>
      </c>
      <c r="AC56" s="161" t="s">
        <v>391</v>
      </c>
      <c r="AD56" s="161" t="s">
        <v>379</v>
      </c>
      <c r="AE56" s="161" t="s">
        <v>380</v>
      </c>
      <c r="AF56" s="161" t="s">
        <v>381</v>
      </c>
      <c r="AG56" s="161" t="s">
        <v>382</v>
      </c>
      <c r="AH56" s="161" t="s">
        <v>383</v>
      </c>
      <c r="AI56" s="161" t="s">
        <v>392</v>
      </c>
      <c r="AJ56" s="161" t="s">
        <v>385</v>
      </c>
      <c r="AK56" s="161" t="s">
        <v>254</v>
      </c>
    </row>
    <row r="57" spans="1:37">
      <c r="A57" s="106" t="s">
        <v>281</v>
      </c>
      <c r="B57" s="106" t="s">
        <v>282</v>
      </c>
      <c r="C57" s="106" t="s">
        <v>283</v>
      </c>
      <c r="D57" s="106" t="s">
        <v>269</v>
      </c>
      <c r="E57" s="106" t="s">
        <v>270</v>
      </c>
      <c r="F57" s="106" t="s">
        <v>284</v>
      </c>
      <c r="G57" s="142">
        <v>1.5</v>
      </c>
      <c r="H57" s="142">
        <v>1.25</v>
      </c>
      <c r="I57" s="142">
        <v>1.5</v>
      </c>
      <c r="J57" s="142">
        <v>1.5</v>
      </c>
      <c r="K57" s="142">
        <v>1</v>
      </c>
      <c r="L57" s="142">
        <v>1</v>
      </c>
      <c r="M57" s="142">
        <v>0.75</v>
      </c>
      <c r="N57" s="142">
        <v>1.25</v>
      </c>
      <c r="O57" s="142">
        <v>1.25</v>
      </c>
      <c r="P57" s="142">
        <v>1</v>
      </c>
      <c r="Q57" s="142">
        <v>1.25</v>
      </c>
      <c r="R57" s="142">
        <v>0.5</v>
      </c>
      <c r="S57" s="142">
        <v>1.5</v>
      </c>
      <c r="T57" s="142">
        <v>0.75</v>
      </c>
      <c r="U57" s="142">
        <v>0.75</v>
      </c>
      <c r="V57" s="142">
        <v>1</v>
      </c>
      <c r="W57" s="142">
        <v>1.25</v>
      </c>
      <c r="X57" s="142">
        <v>0.75</v>
      </c>
      <c r="Y57" s="142">
        <v>0.75</v>
      </c>
      <c r="Z57" s="142">
        <v>1.5</v>
      </c>
      <c r="AA57" s="142">
        <v>1.5</v>
      </c>
      <c r="AB57" s="142">
        <v>0.5</v>
      </c>
      <c r="AC57" s="142">
        <v>1</v>
      </c>
      <c r="AD57" s="142">
        <v>1.25</v>
      </c>
      <c r="AE57" s="142">
        <v>1.5</v>
      </c>
      <c r="AF57" s="142">
        <v>1.5</v>
      </c>
      <c r="AG57" s="142">
        <v>1.5</v>
      </c>
      <c r="AH57" s="142">
        <v>1.25</v>
      </c>
      <c r="AI57" s="142">
        <v>0.75</v>
      </c>
      <c r="AJ57" s="142">
        <v>1.25</v>
      </c>
    </row>
    <row r="58" spans="1:37">
      <c r="A58" s="106" t="s">
        <v>290</v>
      </c>
      <c r="B58" s="106" t="s">
        <v>291</v>
      </c>
      <c r="C58" s="106" t="s">
        <v>292</v>
      </c>
      <c r="D58" s="106" t="s">
        <v>269</v>
      </c>
      <c r="E58" s="106" t="s">
        <v>270</v>
      </c>
      <c r="F58" s="106" t="s">
        <v>293</v>
      </c>
      <c r="G58" s="142">
        <v>1.25</v>
      </c>
      <c r="H58" s="142">
        <v>1.25</v>
      </c>
      <c r="I58" s="142">
        <v>0.75</v>
      </c>
      <c r="J58" s="142">
        <v>1</v>
      </c>
      <c r="K58" s="142">
        <v>1.5</v>
      </c>
      <c r="L58" s="142">
        <v>1.5</v>
      </c>
      <c r="M58" s="142">
        <v>1</v>
      </c>
      <c r="N58" s="142">
        <v>1.5</v>
      </c>
      <c r="O58" s="142">
        <v>1.5</v>
      </c>
      <c r="P58" s="142">
        <v>0.5</v>
      </c>
      <c r="Q58" s="142">
        <v>1.5</v>
      </c>
      <c r="R58" s="142">
        <v>0.5</v>
      </c>
      <c r="S58" s="142">
        <v>1</v>
      </c>
      <c r="T58" s="142">
        <v>0.5</v>
      </c>
      <c r="U58" s="142">
        <v>0.75</v>
      </c>
      <c r="V58" s="142">
        <v>1.25</v>
      </c>
      <c r="W58" s="142">
        <v>1</v>
      </c>
      <c r="X58" s="142">
        <v>0.75</v>
      </c>
      <c r="Y58" s="142">
        <v>1.25</v>
      </c>
      <c r="Z58" s="142">
        <v>1</v>
      </c>
      <c r="AA58" s="142">
        <v>1.25</v>
      </c>
      <c r="AB58" s="142">
        <v>1.25</v>
      </c>
      <c r="AC58" s="142">
        <v>1.5</v>
      </c>
      <c r="AD58" s="142">
        <v>1.5</v>
      </c>
      <c r="AE58" s="142">
        <v>1.5</v>
      </c>
      <c r="AF58" s="142">
        <v>1.25</v>
      </c>
      <c r="AG58" s="142">
        <v>1.5</v>
      </c>
      <c r="AH58" s="142">
        <v>1.5</v>
      </c>
      <c r="AI58" s="142">
        <v>1</v>
      </c>
      <c r="AJ58" s="142">
        <v>1.25</v>
      </c>
    </row>
    <row r="59" spans="1:37">
      <c r="A59" s="106" t="s">
        <v>328</v>
      </c>
      <c r="B59" s="106" t="s">
        <v>329</v>
      </c>
      <c r="C59" s="106" t="s">
        <v>330</v>
      </c>
      <c r="D59" s="106" t="s">
        <v>288</v>
      </c>
      <c r="E59" s="106" t="s">
        <v>259</v>
      </c>
      <c r="G59" s="142">
        <v>1.25</v>
      </c>
      <c r="H59" s="142">
        <v>0.5</v>
      </c>
      <c r="I59" s="142">
        <v>1.5</v>
      </c>
      <c r="J59" s="142">
        <v>1.25</v>
      </c>
      <c r="K59" s="142">
        <v>1</v>
      </c>
      <c r="L59" s="142">
        <v>1.25</v>
      </c>
      <c r="M59" s="142">
        <v>1.25</v>
      </c>
      <c r="N59" s="142">
        <v>0.75</v>
      </c>
      <c r="O59" s="142">
        <v>1</v>
      </c>
      <c r="P59" s="142">
        <v>0.75</v>
      </c>
      <c r="Q59" s="142">
        <v>1.25</v>
      </c>
      <c r="R59" s="142">
        <v>0.5</v>
      </c>
      <c r="S59" s="142">
        <v>1.25</v>
      </c>
      <c r="T59" s="142">
        <v>0.75</v>
      </c>
      <c r="U59" s="142">
        <v>0.75</v>
      </c>
      <c r="V59" s="142">
        <v>1</v>
      </c>
      <c r="W59" s="142">
        <v>1.25</v>
      </c>
      <c r="X59" s="142">
        <v>0.5</v>
      </c>
      <c r="Y59" s="142">
        <v>1.25</v>
      </c>
      <c r="Z59" s="142">
        <v>1</v>
      </c>
      <c r="AA59" s="142">
        <v>1.25</v>
      </c>
      <c r="AB59" s="142">
        <v>1.25</v>
      </c>
      <c r="AC59" s="142">
        <v>1.5</v>
      </c>
      <c r="AD59" s="142">
        <v>1.5</v>
      </c>
      <c r="AE59" s="142">
        <v>1.5</v>
      </c>
      <c r="AF59" s="142">
        <v>1.5</v>
      </c>
      <c r="AG59" s="142">
        <v>1.25</v>
      </c>
      <c r="AH59" s="142">
        <v>1</v>
      </c>
      <c r="AI59" s="142">
        <v>1</v>
      </c>
      <c r="AJ59" s="142">
        <v>1.5</v>
      </c>
    </row>
    <row r="60" spans="1:37">
      <c r="G60" s="142"/>
      <c r="H60" s="142"/>
      <c r="I60" s="142"/>
      <c r="J60" s="142"/>
      <c r="K60" s="142"/>
      <c r="L60" s="142"/>
      <c r="M60" s="142"/>
      <c r="N60" s="142"/>
      <c r="O60" s="142"/>
      <c r="P60" s="142"/>
      <c r="Q60" s="142"/>
      <c r="R60" s="142"/>
      <c r="S60" s="142"/>
      <c r="T60" s="142"/>
      <c r="U60" s="142"/>
      <c r="V60" s="142"/>
      <c r="W60" s="142"/>
      <c r="X60" s="142"/>
      <c r="Y60" s="142"/>
      <c r="Z60" s="142"/>
      <c r="AA60" s="142"/>
      <c r="AB60" s="142"/>
      <c r="AC60" s="142"/>
      <c r="AD60" s="142"/>
      <c r="AE60" s="142"/>
      <c r="AF60" s="142"/>
      <c r="AG60" s="142"/>
      <c r="AH60" s="142"/>
      <c r="AI60" s="142"/>
      <c r="AJ60" s="142"/>
    </row>
    <row r="61" spans="1:37">
      <c r="A61" s="106" t="s">
        <v>339</v>
      </c>
      <c r="B61" s="106" t="s">
        <v>340</v>
      </c>
      <c r="C61" s="106" t="s">
        <v>341</v>
      </c>
      <c r="D61" s="106" t="s">
        <v>269</v>
      </c>
      <c r="E61" s="106" t="s">
        <v>259</v>
      </c>
      <c r="F61" s="106" t="s">
        <v>342</v>
      </c>
      <c r="G61" s="142">
        <v>1.25</v>
      </c>
      <c r="H61" s="142">
        <v>1.25</v>
      </c>
      <c r="I61" s="142">
        <v>1.25</v>
      </c>
      <c r="J61" s="142">
        <v>1</v>
      </c>
      <c r="K61" s="142">
        <v>1.25</v>
      </c>
      <c r="L61" s="142">
        <v>1</v>
      </c>
      <c r="M61" s="142">
        <v>1</v>
      </c>
      <c r="N61" s="142">
        <v>1.25</v>
      </c>
      <c r="O61" s="142">
        <v>1.25</v>
      </c>
      <c r="P61" s="142">
        <v>1.25</v>
      </c>
      <c r="Q61" s="142">
        <v>1.25</v>
      </c>
      <c r="R61" s="142">
        <v>0.5</v>
      </c>
      <c r="S61" s="142">
        <v>1.5</v>
      </c>
      <c r="T61" s="142">
        <v>0.75</v>
      </c>
      <c r="U61" s="142">
        <v>0.5</v>
      </c>
      <c r="V61" s="142">
        <v>1.5</v>
      </c>
      <c r="W61" s="142">
        <v>1.25</v>
      </c>
      <c r="X61" s="142">
        <v>0.5</v>
      </c>
      <c r="Y61" s="142">
        <v>1.25</v>
      </c>
      <c r="Z61" s="142">
        <v>1</v>
      </c>
      <c r="AA61" s="142">
        <v>1.25</v>
      </c>
      <c r="AB61" s="142">
        <v>1.5</v>
      </c>
      <c r="AC61" s="142">
        <v>1.25</v>
      </c>
      <c r="AD61" s="142">
        <v>1.5</v>
      </c>
      <c r="AE61" s="142">
        <v>1.5</v>
      </c>
      <c r="AF61" s="142">
        <v>1.25</v>
      </c>
      <c r="AG61" s="142">
        <v>1.5</v>
      </c>
      <c r="AH61" s="142">
        <v>1.25</v>
      </c>
      <c r="AI61" s="142">
        <v>1</v>
      </c>
      <c r="AJ61" s="142">
        <v>1.5</v>
      </c>
    </row>
    <row r="62" spans="1:37">
      <c r="A62" s="106" t="s">
        <v>397</v>
      </c>
      <c r="G62" s="162">
        <f>AVERAGE(G57:G61)</f>
        <v>1.3125</v>
      </c>
      <c r="H62" s="142">
        <f t="shared" ref="H62:AK62" si="5">AVERAGE(H57:H61)</f>
        <v>1.0625</v>
      </c>
      <c r="I62" s="162">
        <f t="shared" si="5"/>
        <v>1.25</v>
      </c>
      <c r="J62" s="142">
        <f t="shared" si="5"/>
        <v>1.1875</v>
      </c>
      <c r="K62" s="142">
        <f t="shared" si="5"/>
        <v>1.1875</v>
      </c>
      <c r="L62" s="142">
        <f t="shared" si="5"/>
        <v>1.1875</v>
      </c>
      <c r="M62" s="142">
        <f t="shared" si="5"/>
        <v>1</v>
      </c>
      <c r="N62" s="142">
        <f t="shared" si="5"/>
        <v>1.1875</v>
      </c>
      <c r="O62" s="162">
        <f t="shared" si="5"/>
        <v>1.25</v>
      </c>
      <c r="P62" s="142">
        <f t="shared" si="5"/>
        <v>0.875</v>
      </c>
      <c r="Q62" s="162">
        <f t="shared" si="5"/>
        <v>1.3125</v>
      </c>
      <c r="R62" s="142">
        <f t="shared" si="5"/>
        <v>0.5</v>
      </c>
      <c r="S62" s="162">
        <f t="shared" si="5"/>
        <v>1.3125</v>
      </c>
      <c r="T62" s="142">
        <f t="shared" si="5"/>
        <v>0.6875</v>
      </c>
      <c r="U62" s="142">
        <f t="shared" si="5"/>
        <v>0.6875</v>
      </c>
      <c r="V62" s="142">
        <f t="shared" si="5"/>
        <v>1.1875</v>
      </c>
      <c r="W62" s="142">
        <f t="shared" si="5"/>
        <v>1.1875</v>
      </c>
      <c r="X62" s="142">
        <f t="shared" si="5"/>
        <v>0.625</v>
      </c>
      <c r="Y62" s="142">
        <f t="shared" si="5"/>
        <v>1.125</v>
      </c>
      <c r="Z62" s="142">
        <f t="shared" si="5"/>
        <v>1.125</v>
      </c>
      <c r="AA62" s="142">
        <f t="shared" si="5"/>
        <v>1.3125</v>
      </c>
      <c r="AB62" s="142">
        <f t="shared" si="5"/>
        <v>1.125</v>
      </c>
      <c r="AC62" s="142">
        <f t="shared" si="5"/>
        <v>1.3125</v>
      </c>
      <c r="AD62" s="162">
        <f t="shared" si="5"/>
        <v>1.4375</v>
      </c>
      <c r="AE62" s="162">
        <f t="shared" si="5"/>
        <v>1.5</v>
      </c>
      <c r="AF62" s="162">
        <f t="shared" si="5"/>
        <v>1.375</v>
      </c>
      <c r="AG62" s="162">
        <f t="shared" si="5"/>
        <v>1.4375</v>
      </c>
      <c r="AH62" s="162">
        <f t="shared" si="5"/>
        <v>1.25</v>
      </c>
      <c r="AI62" s="142">
        <f t="shared" si="5"/>
        <v>0.9375</v>
      </c>
      <c r="AJ62" s="162">
        <f t="shared" si="5"/>
        <v>1.375</v>
      </c>
      <c r="AK62" s="111" t="e">
        <f t="shared" si="5"/>
        <v>#DIV/0!</v>
      </c>
    </row>
    <row r="92" spans="1:3" ht="15.75" thickBot="1">
      <c r="A92" s="108"/>
      <c r="B92" s="109"/>
      <c r="C92" s="110"/>
    </row>
    <row r="93" spans="1:3" ht="15.75" thickBot="1">
      <c r="A93" s="108"/>
      <c r="B93" s="109"/>
      <c r="C93" s="110"/>
    </row>
    <row r="94" spans="1:3" ht="15.75" thickBot="1">
      <c r="A94" s="108"/>
      <c r="B94" s="109"/>
      <c r="C94" s="110"/>
    </row>
    <row r="95" spans="1:3" ht="15.75" thickBot="1">
      <c r="A95" s="108"/>
      <c r="B95" s="109"/>
      <c r="C95" s="110"/>
    </row>
    <row r="96" spans="1:3" ht="15.75" thickBot="1">
      <c r="A96" s="108"/>
      <c r="B96" s="40"/>
      <c r="C96" s="110"/>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BD404-E7D9-4097-9CCE-7EEB6D28DF77}">
  <dimension ref="A1:AK96"/>
  <sheetViews>
    <sheetView zoomScale="70" zoomScaleNormal="70" workbookViewId="0">
      <selection activeCell="A20" sqref="A20:XFD20"/>
    </sheetView>
  </sheetViews>
  <sheetFormatPr baseColWidth="10" defaultColWidth="56" defaultRowHeight="15"/>
  <cols>
    <col min="1" max="1" width="25.85546875" style="106" bestFit="1" customWidth="1"/>
    <col min="2" max="2" width="31.85546875" style="106" bestFit="1" customWidth="1"/>
    <col min="3" max="3" width="50.7109375" style="106" bestFit="1" customWidth="1"/>
    <col min="4" max="4" width="52.85546875" style="106" bestFit="1" customWidth="1"/>
    <col min="5" max="5" width="79.140625" style="106" customWidth="1"/>
    <col min="6" max="6" width="160.7109375" style="106" bestFit="1" customWidth="1"/>
    <col min="7" max="7" width="55.28515625" style="111" bestFit="1" customWidth="1"/>
    <col min="8" max="8" width="94.7109375" style="111" bestFit="1" customWidth="1"/>
    <col min="9" max="9" width="95.140625" style="106" bestFit="1" customWidth="1"/>
    <col min="10" max="10" width="104.42578125" style="106" bestFit="1" customWidth="1"/>
    <col min="11" max="11" width="111.7109375" style="106" bestFit="1" customWidth="1"/>
    <col min="12" max="12" width="125.42578125" style="106" bestFit="1" customWidth="1"/>
    <col min="13" max="13" width="170.5703125" style="106" bestFit="1" customWidth="1"/>
    <col min="14" max="14" width="96.5703125" style="106" bestFit="1" customWidth="1"/>
    <col min="15" max="15" width="88.140625" style="106" bestFit="1" customWidth="1"/>
    <col min="16" max="16" width="130.7109375" style="106" bestFit="1" customWidth="1"/>
    <col min="17" max="17" width="116.42578125" style="106" bestFit="1" customWidth="1"/>
    <col min="18" max="18" width="105.42578125" style="106" bestFit="1" customWidth="1"/>
    <col min="19" max="19" width="111" style="106" bestFit="1" customWidth="1"/>
    <col min="20" max="20" width="52.85546875" style="106" bestFit="1" customWidth="1"/>
    <col min="21" max="21" width="75.28515625" style="106" bestFit="1" customWidth="1"/>
    <col min="22" max="22" width="86.85546875" style="106" bestFit="1" customWidth="1"/>
    <col min="23" max="23" width="122" style="106" bestFit="1" customWidth="1"/>
    <col min="24" max="24" width="91.140625" style="106" bestFit="1" customWidth="1"/>
    <col min="25" max="25" width="154" style="106" bestFit="1" customWidth="1"/>
    <col min="26" max="26" width="98.85546875" style="106" bestFit="1" customWidth="1"/>
    <col min="27" max="27" width="140.28515625" style="106" bestFit="1" customWidth="1"/>
    <col min="28" max="28" width="115.7109375" style="106" bestFit="1" customWidth="1"/>
    <col min="29" max="29" width="148.5703125" style="106" bestFit="1" customWidth="1"/>
    <col min="30" max="30" width="101" style="106" bestFit="1" customWidth="1"/>
    <col min="31" max="31" width="127.5703125" style="106" bestFit="1" customWidth="1"/>
    <col min="32" max="32" width="157.7109375" style="106" bestFit="1" customWidth="1"/>
    <col min="33" max="33" width="124.28515625" style="106" bestFit="1" customWidth="1"/>
    <col min="34" max="34" width="53.5703125" style="106" bestFit="1" customWidth="1"/>
    <col min="35" max="35" width="98.42578125" style="106" bestFit="1" customWidth="1"/>
    <col min="36" max="36" width="74.28515625" style="106" bestFit="1" customWidth="1"/>
    <col min="37" max="37" width="129.85546875" style="106" bestFit="1" customWidth="1"/>
    <col min="38" max="16384" width="56" style="106"/>
  </cols>
  <sheetData>
    <row r="1" spans="1:37" ht="45">
      <c r="A1" s="106" t="s">
        <v>218</v>
      </c>
      <c r="B1" s="106" t="s">
        <v>219</v>
      </c>
      <c r="C1" s="107" t="s">
        <v>220</v>
      </c>
      <c r="D1" s="107" t="s">
        <v>221</v>
      </c>
      <c r="E1" s="107" t="s">
        <v>222</v>
      </c>
      <c r="F1" s="107" t="s">
        <v>223</v>
      </c>
      <c r="G1" s="107" t="s">
        <v>224</v>
      </c>
      <c r="H1" s="107" t="s">
        <v>225</v>
      </c>
      <c r="I1" s="107" t="s">
        <v>226</v>
      </c>
      <c r="J1" s="107" t="s">
        <v>387</v>
      </c>
      <c r="K1" s="107" t="s">
        <v>228</v>
      </c>
      <c r="L1" s="107" t="s">
        <v>229</v>
      </c>
      <c r="M1" s="107" t="s">
        <v>230</v>
      </c>
      <c r="N1" s="107" t="s">
        <v>231</v>
      </c>
      <c r="O1" s="107" t="s">
        <v>232</v>
      </c>
      <c r="P1" s="107" t="s">
        <v>388</v>
      </c>
      <c r="Q1" s="107" t="s">
        <v>234</v>
      </c>
      <c r="R1" s="107" t="s">
        <v>235</v>
      </c>
      <c r="S1" s="107" t="s">
        <v>236</v>
      </c>
      <c r="T1" s="107" t="s">
        <v>237</v>
      </c>
      <c r="U1" s="107" t="s">
        <v>238</v>
      </c>
      <c r="V1" s="107" t="s">
        <v>239</v>
      </c>
      <c r="W1" s="107" t="s">
        <v>371</v>
      </c>
      <c r="X1" s="107" t="s">
        <v>241</v>
      </c>
      <c r="Y1" s="107" t="s">
        <v>389</v>
      </c>
      <c r="Z1" s="107" t="s">
        <v>243</v>
      </c>
      <c r="AA1" s="107" t="s">
        <v>390</v>
      </c>
      <c r="AB1" s="107" t="s">
        <v>377</v>
      </c>
      <c r="AC1" s="107" t="s">
        <v>391</v>
      </c>
      <c r="AD1" s="107" t="s">
        <v>379</v>
      </c>
      <c r="AE1" s="107" t="s">
        <v>380</v>
      </c>
      <c r="AF1" s="107" t="s">
        <v>381</v>
      </c>
      <c r="AG1" s="107" t="s">
        <v>382</v>
      </c>
      <c r="AH1" s="107" t="s">
        <v>383</v>
      </c>
      <c r="AI1" s="107" t="s">
        <v>392</v>
      </c>
      <c r="AJ1" s="107" t="s">
        <v>385</v>
      </c>
      <c r="AK1" s="107" t="s">
        <v>254</v>
      </c>
    </row>
    <row r="3" spans="1:37">
      <c r="A3" s="106" t="s">
        <v>398</v>
      </c>
      <c r="B3" s="106" t="s">
        <v>282</v>
      </c>
      <c r="C3" s="106" t="s">
        <v>283</v>
      </c>
      <c r="D3" s="106" t="s">
        <v>269</v>
      </c>
      <c r="E3" s="106" t="s">
        <v>270</v>
      </c>
      <c r="F3" s="106" t="s">
        <v>284</v>
      </c>
      <c r="G3" s="111">
        <v>5</v>
      </c>
      <c r="H3" s="111">
        <v>4</v>
      </c>
      <c r="I3" s="111">
        <v>5</v>
      </c>
      <c r="J3" s="111">
        <v>5</v>
      </c>
      <c r="K3" s="111">
        <v>5</v>
      </c>
      <c r="L3" s="111">
        <v>5</v>
      </c>
      <c r="M3" s="111">
        <v>5</v>
      </c>
      <c r="N3" s="111">
        <v>5</v>
      </c>
      <c r="O3" s="111">
        <v>5</v>
      </c>
      <c r="P3" s="111">
        <v>5</v>
      </c>
      <c r="Q3" s="111">
        <v>5</v>
      </c>
      <c r="R3" s="111">
        <v>5</v>
      </c>
      <c r="S3" s="111">
        <v>5</v>
      </c>
      <c r="T3" s="111">
        <v>5</v>
      </c>
      <c r="U3" s="111">
        <v>5</v>
      </c>
      <c r="V3" s="111">
        <v>5</v>
      </c>
      <c r="W3" s="111">
        <v>5</v>
      </c>
      <c r="X3" s="111">
        <v>5</v>
      </c>
      <c r="Y3" s="111">
        <v>5</v>
      </c>
      <c r="Z3" s="111">
        <v>5</v>
      </c>
      <c r="AA3" s="111">
        <v>5</v>
      </c>
      <c r="AB3" s="111">
        <v>5</v>
      </c>
      <c r="AC3" s="111">
        <v>5</v>
      </c>
      <c r="AD3" s="111">
        <v>5</v>
      </c>
      <c r="AE3" s="111">
        <v>5</v>
      </c>
      <c r="AF3" s="111">
        <v>5</v>
      </c>
      <c r="AG3" s="111">
        <v>5</v>
      </c>
      <c r="AH3" s="111">
        <v>5</v>
      </c>
      <c r="AI3" s="111">
        <v>5</v>
      </c>
      <c r="AJ3" s="111">
        <v>5</v>
      </c>
      <c r="AK3" s="106">
        <v>5</v>
      </c>
    </row>
    <row r="4" spans="1:37">
      <c r="A4" s="106" t="s">
        <v>399</v>
      </c>
      <c r="B4" s="106" t="s">
        <v>291</v>
      </c>
      <c r="C4" s="106" t="s">
        <v>292</v>
      </c>
      <c r="D4" s="106" t="s">
        <v>269</v>
      </c>
      <c r="E4" s="106" t="s">
        <v>270</v>
      </c>
      <c r="F4" s="106" t="s">
        <v>293</v>
      </c>
      <c r="G4" s="111">
        <v>4</v>
      </c>
      <c r="H4" s="111">
        <v>4</v>
      </c>
      <c r="I4" s="111">
        <v>2</v>
      </c>
      <c r="J4" s="111">
        <v>3</v>
      </c>
      <c r="K4" s="111">
        <v>5</v>
      </c>
      <c r="L4" s="111">
        <v>5</v>
      </c>
      <c r="M4" s="111">
        <v>3</v>
      </c>
      <c r="N4" s="111">
        <v>5</v>
      </c>
      <c r="O4" s="111">
        <v>5</v>
      </c>
      <c r="P4" s="111">
        <v>2</v>
      </c>
      <c r="Q4" s="111">
        <v>5</v>
      </c>
      <c r="R4" s="111">
        <v>2</v>
      </c>
      <c r="S4" s="111">
        <v>3</v>
      </c>
      <c r="T4" s="111">
        <v>2</v>
      </c>
      <c r="U4" s="111">
        <v>2</v>
      </c>
      <c r="V4" s="111">
        <v>4</v>
      </c>
      <c r="W4" s="111">
        <v>3</v>
      </c>
      <c r="X4" s="111">
        <v>2</v>
      </c>
      <c r="Y4" s="111">
        <v>4</v>
      </c>
      <c r="Z4" s="111">
        <v>3</v>
      </c>
      <c r="AA4" s="111">
        <v>4</v>
      </c>
      <c r="AB4" s="111">
        <v>4</v>
      </c>
      <c r="AC4" s="111">
        <v>5</v>
      </c>
      <c r="AD4" s="111">
        <v>5</v>
      </c>
      <c r="AE4" s="111">
        <v>5</v>
      </c>
      <c r="AF4" s="111">
        <v>4</v>
      </c>
      <c r="AG4" s="111">
        <v>5</v>
      </c>
      <c r="AH4" s="111">
        <v>5</v>
      </c>
      <c r="AI4" s="111">
        <v>3</v>
      </c>
      <c r="AJ4" s="111">
        <v>4</v>
      </c>
    </row>
    <row r="5" spans="1:37">
      <c r="A5" s="106" t="s">
        <v>400</v>
      </c>
      <c r="B5" s="106" t="s">
        <v>295</v>
      </c>
      <c r="C5" s="106" t="s">
        <v>296</v>
      </c>
      <c r="D5" s="106" t="s">
        <v>269</v>
      </c>
      <c r="E5" s="106" t="s">
        <v>259</v>
      </c>
      <c r="G5" s="111">
        <v>4</v>
      </c>
      <c r="H5" s="111">
        <v>3</v>
      </c>
      <c r="I5" s="111">
        <v>4</v>
      </c>
      <c r="J5" s="111">
        <v>3</v>
      </c>
      <c r="K5" s="111">
        <v>5</v>
      </c>
      <c r="L5" s="111">
        <v>5</v>
      </c>
      <c r="M5" s="111">
        <v>4</v>
      </c>
      <c r="N5" s="111">
        <v>4</v>
      </c>
      <c r="O5" s="111">
        <v>5</v>
      </c>
      <c r="P5" s="111">
        <v>4</v>
      </c>
      <c r="Q5" s="111">
        <v>4</v>
      </c>
      <c r="R5" s="111">
        <v>2</v>
      </c>
      <c r="S5" s="111">
        <v>4</v>
      </c>
      <c r="T5" s="111">
        <v>4</v>
      </c>
      <c r="U5" s="111">
        <v>4</v>
      </c>
      <c r="V5" s="111">
        <v>5</v>
      </c>
      <c r="W5" s="111">
        <v>4</v>
      </c>
      <c r="X5" s="111">
        <v>5</v>
      </c>
      <c r="Y5" s="111">
        <v>3</v>
      </c>
      <c r="Z5" s="111">
        <v>4</v>
      </c>
      <c r="AA5" s="111">
        <v>5</v>
      </c>
      <c r="AB5" s="111">
        <v>5</v>
      </c>
      <c r="AC5" s="111">
        <v>5</v>
      </c>
      <c r="AD5" s="111">
        <v>4</v>
      </c>
      <c r="AE5" s="111">
        <v>4</v>
      </c>
      <c r="AF5" s="111">
        <v>4</v>
      </c>
      <c r="AG5" s="111">
        <v>4</v>
      </c>
      <c r="AH5" s="111">
        <v>4</v>
      </c>
      <c r="AI5" s="111">
        <v>5</v>
      </c>
      <c r="AJ5" s="111">
        <v>4</v>
      </c>
    </row>
    <row r="6" spans="1:37">
      <c r="A6" s="106" t="s">
        <v>401</v>
      </c>
      <c r="B6" s="106" t="s">
        <v>311</v>
      </c>
      <c r="C6" s="106" t="s">
        <v>312</v>
      </c>
      <c r="D6" s="106" t="s">
        <v>269</v>
      </c>
      <c r="E6" s="106" t="s">
        <v>259</v>
      </c>
      <c r="F6" s="106" t="s">
        <v>313</v>
      </c>
      <c r="G6" s="111">
        <v>3</v>
      </c>
      <c r="H6" s="111">
        <v>4</v>
      </c>
      <c r="I6" s="111">
        <v>5</v>
      </c>
      <c r="J6" s="111">
        <v>4</v>
      </c>
      <c r="K6" s="111">
        <v>3</v>
      </c>
      <c r="L6" s="111">
        <v>3</v>
      </c>
      <c r="M6" s="111">
        <v>4</v>
      </c>
      <c r="N6" s="111">
        <v>5</v>
      </c>
      <c r="O6" s="111">
        <v>5</v>
      </c>
      <c r="P6" s="111">
        <v>4</v>
      </c>
      <c r="Q6" s="111">
        <v>5</v>
      </c>
      <c r="R6" s="111">
        <v>2</v>
      </c>
      <c r="S6" s="111">
        <v>5</v>
      </c>
      <c r="T6" s="111">
        <v>5</v>
      </c>
      <c r="U6" s="111">
        <v>4</v>
      </c>
      <c r="V6" s="111">
        <v>4</v>
      </c>
      <c r="W6" s="111">
        <v>5</v>
      </c>
      <c r="X6" s="111">
        <v>2</v>
      </c>
      <c r="Y6" s="111">
        <v>3</v>
      </c>
      <c r="Z6" s="111">
        <v>4</v>
      </c>
      <c r="AA6" s="111">
        <v>4</v>
      </c>
      <c r="AB6" s="111">
        <v>3</v>
      </c>
      <c r="AC6" s="111">
        <v>5</v>
      </c>
      <c r="AD6" s="111">
        <v>4</v>
      </c>
      <c r="AE6" s="111">
        <v>4</v>
      </c>
      <c r="AF6" s="111">
        <v>4</v>
      </c>
      <c r="AG6" s="111">
        <v>5</v>
      </c>
      <c r="AH6" s="111">
        <v>2</v>
      </c>
      <c r="AI6" s="111">
        <v>3</v>
      </c>
      <c r="AJ6" s="111">
        <v>4</v>
      </c>
    </row>
    <row r="7" spans="1:37">
      <c r="A7" s="106" t="s">
        <v>393</v>
      </c>
      <c r="G7" s="112">
        <f>AVERAGE(G3:G6)</f>
        <v>4</v>
      </c>
      <c r="H7" s="112">
        <f t="shared" ref="H7:AK7" si="0">AVERAGE(H3:H6)</f>
        <v>3.75</v>
      </c>
      <c r="I7" s="112">
        <f t="shared" si="0"/>
        <v>4</v>
      </c>
      <c r="J7" s="112">
        <f t="shared" si="0"/>
        <v>3.75</v>
      </c>
      <c r="K7" s="112">
        <f t="shared" si="0"/>
        <v>4.5</v>
      </c>
      <c r="L7" s="112">
        <f t="shared" si="0"/>
        <v>4.5</v>
      </c>
      <c r="M7" s="112">
        <f t="shared" si="0"/>
        <v>4</v>
      </c>
      <c r="N7" s="112">
        <f t="shared" si="0"/>
        <v>4.75</v>
      </c>
      <c r="O7" s="112">
        <f t="shared" si="0"/>
        <v>5</v>
      </c>
      <c r="P7" s="112">
        <f t="shared" si="0"/>
        <v>3.75</v>
      </c>
      <c r="Q7" s="112">
        <f t="shared" si="0"/>
        <v>4.75</v>
      </c>
      <c r="R7" s="112">
        <f t="shared" si="0"/>
        <v>2.75</v>
      </c>
      <c r="S7" s="112">
        <f t="shared" si="0"/>
        <v>4.25</v>
      </c>
      <c r="T7" s="112">
        <f t="shared" si="0"/>
        <v>4</v>
      </c>
      <c r="U7" s="112">
        <f t="shared" si="0"/>
        <v>3.75</v>
      </c>
      <c r="V7" s="112">
        <f t="shared" si="0"/>
        <v>4.5</v>
      </c>
      <c r="W7" s="112">
        <f t="shared" si="0"/>
        <v>4.25</v>
      </c>
      <c r="X7" s="112">
        <f t="shared" si="0"/>
        <v>3.5</v>
      </c>
      <c r="Y7" s="112">
        <f t="shared" si="0"/>
        <v>3.75</v>
      </c>
      <c r="Z7" s="112">
        <f t="shared" si="0"/>
        <v>4</v>
      </c>
      <c r="AA7" s="112">
        <f t="shared" si="0"/>
        <v>4.5</v>
      </c>
      <c r="AB7" s="112">
        <f t="shared" si="0"/>
        <v>4.25</v>
      </c>
      <c r="AC7" s="112">
        <f t="shared" si="0"/>
        <v>5</v>
      </c>
      <c r="AD7" s="112">
        <f>AVERAGE(AD3:AD6)</f>
        <v>4.5</v>
      </c>
      <c r="AE7" s="112">
        <f t="shared" si="0"/>
        <v>4.5</v>
      </c>
      <c r="AF7" s="112">
        <f t="shared" si="0"/>
        <v>4.25</v>
      </c>
      <c r="AG7" s="112">
        <f t="shared" si="0"/>
        <v>4.75</v>
      </c>
      <c r="AH7" s="112">
        <f t="shared" si="0"/>
        <v>4</v>
      </c>
      <c r="AI7" s="112">
        <f t="shared" si="0"/>
        <v>4</v>
      </c>
      <c r="AJ7" s="112">
        <f t="shared" si="0"/>
        <v>4.25</v>
      </c>
      <c r="AK7" s="112">
        <f t="shared" si="0"/>
        <v>5</v>
      </c>
    </row>
    <row r="8" spans="1:37">
      <c r="I8" s="111"/>
      <c r="J8" s="111"/>
      <c r="K8" s="111"/>
      <c r="L8" s="111"/>
      <c r="M8" s="111"/>
      <c r="N8" s="111"/>
      <c r="O8" s="111"/>
      <c r="P8" s="111"/>
      <c r="Q8" s="111"/>
      <c r="R8" s="111"/>
      <c r="S8" s="111"/>
      <c r="T8" s="111"/>
      <c r="U8" s="111"/>
      <c r="V8" s="111"/>
      <c r="W8" s="111"/>
      <c r="X8" s="111"/>
      <c r="Y8" s="111"/>
      <c r="Z8" s="111"/>
      <c r="AA8" s="111"/>
      <c r="AB8" s="111"/>
      <c r="AC8" s="111"/>
      <c r="AD8" s="111"/>
      <c r="AE8" s="111"/>
      <c r="AF8" s="111"/>
      <c r="AG8" s="111"/>
      <c r="AH8" s="111"/>
      <c r="AI8" s="111"/>
      <c r="AJ8" s="111"/>
    </row>
    <row r="9" spans="1:37">
      <c r="I9" s="111"/>
      <c r="J9" s="111"/>
      <c r="K9" s="111"/>
      <c r="L9" s="111"/>
      <c r="M9" s="111"/>
      <c r="N9" s="111"/>
      <c r="O9" s="111"/>
      <c r="P9" s="111"/>
      <c r="Q9" s="111"/>
      <c r="R9" s="111"/>
      <c r="S9" s="111"/>
      <c r="T9" s="111"/>
      <c r="U9" s="111"/>
      <c r="V9" s="111"/>
      <c r="W9" s="111"/>
      <c r="X9" s="111"/>
      <c r="Y9" s="111"/>
      <c r="Z9" s="111"/>
      <c r="AA9" s="111"/>
      <c r="AB9" s="111"/>
      <c r="AC9" s="111"/>
      <c r="AD9" s="111"/>
      <c r="AE9" s="111"/>
      <c r="AF9" s="111"/>
      <c r="AG9" s="111"/>
      <c r="AH9" s="111"/>
      <c r="AI9" s="111"/>
      <c r="AJ9" s="111"/>
    </row>
    <row r="10" spans="1:37">
      <c r="I10" s="111"/>
      <c r="J10" s="111"/>
      <c r="K10" s="111"/>
      <c r="L10" s="111"/>
      <c r="M10" s="111"/>
      <c r="N10" s="111"/>
      <c r="O10" s="111"/>
      <c r="P10" s="111"/>
      <c r="Q10" s="111"/>
      <c r="R10" s="111"/>
      <c r="S10" s="111"/>
      <c r="T10" s="111"/>
      <c r="U10" s="111"/>
      <c r="V10" s="111"/>
      <c r="W10" s="111"/>
      <c r="X10" s="111"/>
      <c r="Y10" s="111"/>
      <c r="Z10" s="111"/>
      <c r="AA10" s="111"/>
      <c r="AB10" s="111"/>
      <c r="AC10" s="111"/>
      <c r="AD10" s="111"/>
      <c r="AE10" s="111"/>
      <c r="AF10" s="111"/>
      <c r="AG10" s="111"/>
      <c r="AH10" s="111"/>
      <c r="AI10" s="111"/>
      <c r="AJ10" s="111"/>
    </row>
    <row r="11" spans="1:37">
      <c r="I11" s="111"/>
      <c r="J11" s="111"/>
      <c r="K11" s="111"/>
      <c r="L11" s="111"/>
      <c r="M11" s="111"/>
      <c r="N11" s="111"/>
      <c r="O11" s="111"/>
      <c r="P11" s="111"/>
      <c r="Q11" s="111"/>
      <c r="R11" s="111"/>
      <c r="S11" s="111"/>
      <c r="T11" s="111"/>
      <c r="U11" s="111"/>
      <c r="V11" s="111"/>
      <c r="W11" s="111"/>
      <c r="X11" s="111"/>
      <c r="Y11" s="111"/>
      <c r="Z11" s="111"/>
      <c r="AA11" s="111"/>
      <c r="AB11" s="111"/>
      <c r="AC11" s="111"/>
      <c r="AD11" s="111"/>
      <c r="AE11" s="111"/>
      <c r="AF11" s="111"/>
      <c r="AG11" s="111"/>
      <c r="AH11" s="111"/>
      <c r="AI11" s="111"/>
      <c r="AJ11" s="111"/>
    </row>
    <row r="12" spans="1:37">
      <c r="I12" s="111"/>
      <c r="J12" s="111"/>
      <c r="K12" s="111"/>
      <c r="L12" s="111"/>
      <c r="M12" s="111"/>
      <c r="N12" s="111"/>
      <c r="O12" s="111"/>
      <c r="P12" s="111"/>
      <c r="Q12" s="111"/>
      <c r="R12" s="111"/>
      <c r="S12" s="111"/>
      <c r="T12" s="111"/>
      <c r="U12" s="111"/>
      <c r="V12" s="111"/>
      <c r="W12" s="111"/>
      <c r="X12" s="111"/>
      <c r="Y12" s="111"/>
      <c r="Z12" s="111"/>
      <c r="AA12" s="111"/>
      <c r="AB12" s="111"/>
      <c r="AC12" s="111"/>
      <c r="AD12" s="111"/>
      <c r="AE12" s="111"/>
      <c r="AF12" s="111"/>
      <c r="AG12" s="111"/>
      <c r="AH12" s="111"/>
      <c r="AI12" s="111"/>
      <c r="AJ12" s="111"/>
    </row>
    <row r="13" spans="1:37">
      <c r="I13" s="111"/>
      <c r="J13" s="111"/>
      <c r="K13" s="111"/>
      <c r="L13" s="111"/>
      <c r="M13" s="111"/>
      <c r="N13" s="111"/>
      <c r="O13" s="111"/>
      <c r="P13" s="111"/>
      <c r="Q13" s="111"/>
      <c r="R13" s="111"/>
      <c r="S13" s="111"/>
      <c r="T13" s="111"/>
      <c r="U13" s="111"/>
      <c r="V13" s="111"/>
      <c r="W13" s="111"/>
      <c r="X13" s="111"/>
      <c r="Y13" s="111"/>
      <c r="Z13" s="111"/>
      <c r="AA13" s="111"/>
      <c r="AB13" s="111"/>
      <c r="AC13" s="111"/>
      <c r="AD13" s="111"/>
      <c r="AE13" s="111"/>
      <c r="AF13" s="111"/>
      <c r="AG13" s="111"/>
      <c r="AH13" s="111"/>
      <c r="AI13" s="111"/>
      <c r="AJ13" s="111"/>
    </row>
    <row r="14" spans="1:37">
      <c r="I14" s="111"/>
      <c r="J14" s="111"/>
      <c r="K14" s="111"/>
      <c r="L14" s="111"/>
      <c r="M14" s="111"/>
      <c r="N14" s="111"/>
      <c r="O14" s="111"/>
      <c r="P14" s="111"/>
      <c r="Q14" s="111"/>
      <c r="R14" s="111"/>
      <c r="S14" s="111"/>
      <c r="T14" s="111"/>
      <c r="U14" s="111"/>
      <c r="V14" s="111"/>
      <c r="W14" s="111"/>
      <c r="X14" s="111"/>
      <c r="Y14" s="111"/>
      <c r="Z14" s="111"/>
      <c r="AA14" s="111"/>
      <c r="AB14" s="111"/>
      <c r="AC14" s="111"/>
      <c r="AD14" s="111"/>
      <c r="AE14" s="111"/>
      <c r="AF14" s="111"/>
      <c r="AG14" s="111"/>
      <c r="AH14" s="111"/>
      <c r="AI14" s="111"/>
      <c r="AJ14" s="111"/>
    </row>
    <row r="15" spans="1:37">
      <c r="I15" s="111"/>
      <c r="J15" s="111"/>
      <c r="K15" s="111"/>
      <c r="L15" s="111"/>
      <c r="M15" s="111"/>
      <c r="N15" s="111"/>
      <c r="O15" s="111"/>
      <c r="P15" s="111"/>
      <c r="Q15" s="111"/>
      <c r="R15" s="111"/>
      <c r="S15" s="111"/>
      <c r="T15" s="111"/>
      <c r="U15" s="111"/>
      <c r="V15" s="111"/>
      <c r="W15" s="111"/>
      <c r="X15" s="111"/>
      <c r="Y15" s="111"/>
      <c r="Z15" s="111"/>
      <c r="AA15" s="111"/>
      <c r="AB15" s="111"/>
      <c r="AC15" s="111"/>
      <c r="AD15" s="111"/>
      <c r="AE15" s="111"/>
      <c r="AF15" s="111"/>
      <c r="AG15" s="111"/>
      <c r="AH15" s="111"/>
      <c r="AI15" s="111"/>
      <c r="AJ15" s="111"/>
    </row>
    <row r="16" spans="1:37">
      <c r="I16" s="111"/>
      <c r="J16" s="111"/>
      <c r="K16" s="111"/>
      <c r="L16" s="111"/>
      <c r="M16" s="111"/>
      <c r="N16" s="111"/>
      <c r="O16" s="111"/>
      <c r="P16" s="111"/>
      <c r="Q16" s="111"/>
      <c r="R16" s="111"/>
      <c r="S16" s="111"/>
      <c r="T16" s="111"/>
      <c r="U16" s="111"/>
      <c r="V16" s="111"/>
      <c r="W16" s="111"/>
      <c r="X16" s="111"/>
      <c r="Y16" s="111"/>
      <c r="Z16" s="111"/>
      <c r="AA16" s="111"/>
      <c r="AB16" s="111"/>
      <c r="AC16" s="111"/>
      <c r="AD16" s="111"/>
      <c r="AE16" s="111"/>
      <c r="AF16" s="111"/>
      <c r="AG16" s="111"/>
      <c r="AH16" s="111"/>
      <c r="AI16" s="111"/>
      <c r="AJ16" s="111"/>
    </row>
    <row r="17" spans="1:37">
      <c r="I17" s="111"/>
      <c r="J17" s="111"/>
      <c r="K17" s="111"/>
      <c r="L17" s="111"/>
      <c r="M17" s="111"/>
      <c r="N17" s="111"/>
      <c r="O17" s="111"/>
      <c r="P17" s="111"/>
      <c r="Q17" s="111"/>
      <c r="R17" s="111"/>
      <c r="S17" s="111"/>
      <c r="T17" s="111"/>
      <c r="U17" s="111"/>
      <c r="V17" s="111"/>
      <c r="W17" s="111"/>
      <c r="X17" s="111"/>
      <c r="Y17" s="111"/>
      <c r="Z17" s="111"/>
      <c r="AA17" s="111"/>
      <c r="AB17" s="111"/>
      <c r="AC17" s="111"/>
      <c r="AD17" s="111"/>
      <c r="AE17" s="111"/>
      <c r="AF17" s="111"/>
      <c r="AG17" s="111"/>
      <c r="AH17" s="111"/>
      <c r="AI17" s="111"/>
      <c r="AJ17" s="111"/>
    </row>
    <row r="18" spans="1:37">
      <c r="A18" s="106" t="s">
        <v>402</v>
      </c>
      <c r="B18" s="106" t="s">
        <v>337</v>
      </c>
      <c r="C18" s="106" t="s">
        <v>338</v>
      </c>
      <c r="D18" s="106" t="s">
        <v>269</v>
      </c>
      <c r="E18" s="106" t="s">
        <v>279</v>
      </c>
      <c r="G18" s="106">
        <v>5</v>
      </c>
      <c r="H18" s="106">
        <v>4</v>
      </c>
      <c r="I18" s="106">
        <v>5</v>
      </c>
      <c r="J18" s="106">
        <v>5</v>
      </c>
      <c r="K18" s="106">
        <v>5</v>
      </c>
      <c r="L18" s="106">
        <v>5</v>
      </c>
      <c r="M18" s="106">
        <v>3</v>
      </c>
      <c r="N18" s="106">
        <v>4</v>
      </c>
      <c r="O18" s="106">
        <v>3</v>
      </c>
      <c r="P18" s="106">
        <v>5</v>
      </c>
      <c r="Q18" s="106">
        <v>2</v>
      </c>
      <c r="R18" s="106">
        <v>2</v>
      </c>
      <c r="S18" s="106">
        <v>4</v>
      </c>
      <c r="T18" s="106">
        <v>1</v>
      </c>
      <c r="U18" s="106">
        <v>2</v>
      </c>
      <c r="V18" s="106">
        <v>3</v>
      </c>
      <c r="W18" s="106">
        <v>3</v>
      </c>
      <c r="X18" s="106">
        <v>2</v>
      </c>
      <c r="Y18" s="106">
        <v>3</v>
      </c>
      <c r="Z18" s="106">
        <v>4</v>
      </c>
      <c r="AA18" s="106">
        <v>3</v>
      </c>
      <c r="AB18" s="106">
        <v>2</v>
      </c>
      <c r="AC18" s="106">
        <v>4</v>
      </c>
      <c r="AD18" s="106">
        <v>4</v>
      </c>
      <c r="AE18" s="106">
        <v>5</v>
      </c>
      <c r="AF18" s="106">
        <v>3</v>
      </c>
      <c r="AG18" s="106">
        <v>3</v>
      </c>
      <c r="AH18" s="106">
        <v>3</v>
      </c>
      <c r="AI18" s="106">
        <v>4</v>
      </c>
      <c r="AJ18" s="106">
        <v>5</v>
      </c>
    </row>
    <row r="19" spans="1:37">
      <c r="A19" s="106" t="s">
        <v>403</v>
      </c>
      <c r="B19" s="106" t="s">
        <v>298</v>
      </c>
      <c r="C19" s="106" t="s">
        <v>299</v>
      </c>
      <c r="D19" s="106" t="s">
        <v>269</v>
      </c>
      <c r="E19" s="106" t="s">
        <v>270</v>
      </c>
      <c r="F19" s="106" t="s">
        <v>300</v>
      </c>
      <c r="G19" s="111">
        <v>3</v>
      </c>
      <c r="H19" s="111">
        <v>4</v>
      </c>
      <c r="I19" s="111">
        <v>3</v>
      </c>
      <c r="J19" s="111">
        <v>4</v>
      </c>
      <c r="K19" s="111">
        <v>4</v>
      </c>
      <c r="L19" s="111">
        <v>3</v>
      </c>
      <c r="M19" s="111">
        <v>2</v>
      </c>
      <c r="N19" s="111">
        <v>4</v>
      </c>
      <c r="O19" s="111">
        <v>4</v>
      </c>
      <c r="P19" s="111">
        <v>4</v>
      </c>
      <c r="Q19" s="111">
        <v>3</v>
      </c>
      <c r="R19" s="111">
        <v>2</v>
      </c>
      <c r="S19" s="111">
        <v>5</v>
      </c>
      <c r="T19" s="111">
        <v>3</v>
      </c>
      <c r="U19" s="111">
        <v>3</v>
      </c>
      <c r="V19" s="111">
        <v>4</v>
      </c>
      <c r="W19" s="111">
        <v>4</v>
      </c>
      <c r="X19" s="111">
        <v>3</v>
      </c>
      <c r="Y19" s="111">
        <v>3</v>
      </c>
      <c r="Z19" s="111">
        <v>5</v>
      </c>
      <c r="AA19" s="111">
        <v>5</v>
      </c>
      <c r="AB19" s="111">
        <v>4</v>
      </c>
      <c r="AC19" s="111">
        <v>3</v>
      </c>
      <c r="AD19" s="111">
        <v>5</v>
      </c>
      <c r="AE19" s="111">
        <v>4</v>
      </c>
      <c r="AF19" s="111">
        <v>5</v>
      </c>
      <c r="AG19" s="111">
        <v>4</v>
      </c>
      <c r="AH19" s="111">
        <v>4</v>
      </c>
      <c r="AI19" s="111">
        <v>3</v>
      </c>
      <c r="AJ19" s="111">
        <v>4</v>
      </c>
    </row>
    <row r="20" spans="1:37">
      <c r="I20" s="111"/>
      <c r="J20" s="111"/>
      <c r="K20" s="111"/>
      <c r="L20" s="111"/>
      <c r="M20" s="111"/>
      <c r="N20" s="111"/>
      <c r="O20" s="111"/>
      <c r="P20" s="111"/>
      <c r="Q20" s="111"/>
      <c r="R20" s="111"/>
      <c r="S20" s="111"/>
      <c r="T20" s="111"/>
      <c r="U20" s="111"/>
      <c r="V20" s="111"/>
      <c r="W20" s="111"/>
      <c r="X20" s="111"/>
      <c r="Y20" s="111"/>
      <c r="Z20" s="111"/>
      <c r="AA20" s="111"/>
      <c r="AB20" s="111"/>
      <c r="AC20" s="111"/>
      <c r="AD20" s="111"/>
      <c r="AE20" s="111"/>
      <c r="AF20" s="111"/>
      <c r="AG20" s="111"/>
      <c r="AH20" s="111"/>
      <c r="AI20" s="111"/>
      <c r="AJ20" s="111"/>
    </row>
    <row r="21" spans="1:37">
      <c r="A21" s="106" t="s">
        <v>404</v>
      </c>
      <c r="B21" s="106" t="s">
        <v>318</v>
      </c>
      <c r="C21" s="106" t="s">
        <v>319</v>
      </c>
      <c r="D21" s="106" t="s">
        <v>269</v>
      </c>
      <c r="E21" s="106" t="s">
        <v>279</v>
      </c>
      <c r="G21" s="111">
        <v>3</v>
      </c>
      <c r="H21" s="111">
        <v>3</v>
      </c>
      <c r="I21" s="111">
        <v>4</v>
      </c>
      <c r="J21" s="111">
        <v>4</v>
      </c>
      <c r="K21" s="111">
        <v>3</v>
      </c>
      <c r="L21" s="111">
        <v>2</v>
      </c>
      <c r="M21" s="111">
        <v>2</v>
      </c>
      <c r="N21" s="111">
        <v>4</v>
      </c>
      <c r="O21" s="111">
        <v>3</v>
      </c>
      <c r="P21" s="111">
        <v>2</v>
      </c>
      <c r="Q21" s="111">
        <v>4</v>
      </c>
      <c r="R21" s="111">
        <v>2</v>
      </c>
      <c r="S21" s="111">
        <v>4</v>
      </c>
      <c r="T21" s="111">
        <v>4</v>
      </c>
      <c r="U21" s="111">
        <v>4</v>
      </c>
      <c r="V21" s="111">
        <v>3</v>
      </c>
      <c r="W21" s="111">
        <v>2</v>
      </c>
      <c r="X21" s="111">
        <v>3</v>
      </c>
      <c r="Y21" s="111">
        <v>2</v>
      </c>
      <c r="Z21" s="111">
        <v>5</v>
      </c>
      <c r="AA21" s="111">
        <v>2</v>
      </c>
      <c r="AB21" s="111">
        <v>3</v>
      </c>
      <c r="AC21" s="111">
        <v>4</v>
      </c>
      <c r="AD21" s="111">
        <v>4</v>
      </c>
      <c r="AE21" s="111">
        <v>3</v>
      </c>
      <c r="AF21" s="111">
        <v>3</v>
      </c>
      <c r="AG21" s="111">
        <v>2</v>
      </c>
      <c r="AH21" s="111">
        <v>3</v>
      </c>
      <c r="AI21" s="111">
        <v>3</v>
      </c>
      <c r="AJ21" s="111">
        <v>2</v>
      </c>
      <c r="AK21" s="106" t="s">
        <v>320</v>
      </c>
    </row>
    <row r="22" spans="1:37">
      <c r="A22" s="106" t="s">
        <v>394</v>
      </c>
      <c r="G22" s="111">
        <f>AVERAGE(G18:G21)</f>
        <v>3.6666666666666665</v>
      </c>
      <c r="H22" s="111">
        <f t="shared" ref="H22:AJ22" si="1">AVERAGE(H18:H21)</f>
        <v>3.6666666666666665</v>
      </c>
      <c r="I22" s="111">
        <f>AVERAGE(I18:I21)</f>
        <v>4</v>
      </c>
      <c r="J22" s="111">
        <f t="shared" si="1"/>
        <v>4.333333333333333</v>
      </c>
      <c r="K22" s="111">
        <f t="shared" si="1"/>
        <v>4</v>
      </c>
      <c r="L22" s="111">
        <f t="shared" si="1"/>
        <v>3.3333333333333335</v>
      </c>
      <c r="M22" s="111">
        <f t="shared" si="1"/>
        <v>2.3333333333333335</v>
      </c>
      <c r="N22" s="111">
        <f t="shared" si="1"/>
        <v>4</v>
      </c>
      <c r="O22" s="111">
        <f t="shared" si="1"/>
        <v>3.3333333333333335</v>
      </c>
      <c r="P22" s="111">
        <f t="shared" si="1"/>
        <v>3.6666666666666665</v>
      </c>
      <c r="Q22" s="111">
        <f>AVERAGE(Q18:Q21)</f>
        <v>3</v>
      </c>
      <c r="R22" s="111">
        <f t="shared" si="1"/>
        <v>2</v>
      </c>
      <c r="S22" s="111">
        <f t="shared" si="1"/>
        <v>4.333333333333333</v>
      </c>
      <c r="T22" s="111">
        <f t="shared" si="1"/>
        <v>2.6666666666666665</v>
      </c>
      <c r="U22" s="111">
        <f t="shared" si="1"/>
        <v>3</v>
      </c>
      <c r="V22" s="111">
        <f t="shared" si="1"/>
        <v>3.3333333333333335</v>
      </c>
      <c r="W22" s="111">
        <f t="shared" si="1"/>
        <v>3</v>
      </c>
      <c r="X22" s="111">
        <f t="shared" si="1"/>
        <v>2.6666666666666665</v>
      </c>
      <c r="Y22" s="111">
        <f t="shared" si="1"/>
        <v>2.6666666666666665</v>
      </c>
      <c r="Z22" s="111">
        <f t="shared" si="1"/>
        <v>4.666666666666667</v>
      </c>
      <c r="AA22" s="111">
        <f t="shared" si="1"/>
        <v>3.3333333333333335</v>
      </c>
      <c r="AB22" s="111">
        <f t="shared" si="1"/>
        <v>3</v>
      </c>
      <c r="AC22" s="111">
        <f t="shared" si="1"/>
        <v>3.6666666666666665</v>
      </c>
      <c r="AD22" s="111">
        <f>AVERAGE(AD18:AD21)</f>
        <v>4.333333333333333</v>
      </c>
      <c r="AE22" s="111">
        <f t="shared" si="1"/>
        <v>4</v>
      </c>
      <c r="AF22" s="111">
        <f t="shared" si="1"/>
        <v>3.6666666666666665</v>
      </c>
      <c r="AG22" s="111">
        <f t="shared" si="1"/>
        <v>3</v>
      </c>
      <c r="AH22" s="111">
        <f t="shared" si="1"/>
        <v>3.3333333333333335</v>
      </c>
      <c r="AI22" s="111">
        <f t="shared" si="1"/>
        <v>3.3333333333333335</v>
      </c>
      <c r="AJ22" s="111">
        <f t="shared" si="1"/>
        <v>3.6666666666666665</v>
      </c>
    </row>
    <row r="23" spans="1:37">
      <c r="I23" s="111"/>
      <c r="J23" s="111"/>
      <c r="K23" s="111"/>
      <c r="L23" s="111"/>
      <c r="M23" s="111"/>
      <c r="N23" s="111"/>
      <c r="O23" s="111"/>
      <c r="P23" s="111"/>
      <c r="Q23" s="111"/>
      <c r="R23" s="111"/>
      <c r="S23" s="111"/>
      <c r="T23" s="111"/>
      <c r="U23" s="111"/>
      <c r="V23" s="111"/>
      <c r="W23" s="111"/>
      <c r="X23" s="111"/>
      <c r="Y23" s="111"/>
      <c r="Z23" s="111"/>
      <c r="AA23" s="111"/>
      <c r="AB23" s="111"/>
      <c r="AC23" s="111"/>
      <c r="AD23" s="111"/>
      <c r="AE23" s="111"/>
      <c r="AF23" s="111"/>
      <c r="AG23" s="111"/>
      <c r="AH23" s="111"/>
      <c r="AI23" s="111"/>
      <c r="AJ23" s="111"/>
      <c r="AK23" s="111"/>
    </row>
    <row r="24" spans="1:37">
      <c r="I24" s="111"/>
      <c r="J24" s="111"/>
      <c r="K24" s="111"/>
      <c r="L24" s="111"/>
      <c r="M24" s="111"/>
      <c r="N24" s="111"/>
      <c r="O24" s="111"/>
      <c r="P24" s="111"/>
      <c r="Q24" s="111"/>
      <c r="R24" s="111"/>
      <c r="S24" s="111"/>
      <c r="T24" s="111"/>
      <c r="U24" s="111"/>
      <c r="V24" s="111"/>
      <c r="W24" s="111"/>
      <c r="X24" s="111"/>
      <c r="Y24" s="111"/>
      <c r="Z24" s="111"/>
      <c r="AA24" s="111"/>
      <c r="AB24" s="111"/>
      <c r="AC24" s="111"/>
      <c r="AD24" s="111"/>
      <c r="AE24" s="111"/>
      <c r="AF24" s="111"/>
      <c r="AG24" s="111"/>
      <c r="AH24" s="111"/>
      <c r="AI24" s="111"/>
      <c r="AJ24" s="111"/>
    </row>
    <row r="25" spans="1:37">
      <c r="I25" s="111"/>
      <c r="J25" s="111"/>
      <c r="K25" s="111"/>
      <c r="L25" s="111"/>
      <c r="M25" s="111"/>
      <c r="N25" s="111"/>
      <c r="O25" s="111"/>
      <c r="P25" s="111"/>
      <c r="Q25" s="111"/>
      <c r="R25" s="111"/>
      <c r="S25" s="111"/>
      <c r="T25" s="111"/>
      <c r="U25" s="111"/>
      <c r="V25" s="111"/>
      <c r="W25" s="111"/>
      <c r="X25" s="111"/>
      <c r="Y25" s="111"/>
      <c r="Z25" s="111"/>
      <c r="AA25" s="111"/>
      <c r="AB25" s="111"/>
      <c r="AC25" s="111"/>
      <c r="AD25" s="111"/>
      <c r="AE25" s="111"/>
      <c r="AF25" s="111"/>
      <c r="AG25" s="111"/>
      <c r="AH25" s="111"/>
      <c r="AI25" s="111"/>
      <c r="AJ25" s="111"/>
    </row>
    <row r="26" spans="1:37">
      <c r="I26" s="111"/>
      <c r="J26" s="111"/>
      <c r="K26" s="111"/>
      <c r="L26" s="111"/>
      <c r="M26" s="111"/>
      <c r="N26" s="111"/>
      <c r="O26" s="111"/>
      <c r="P26" s="111"/>
      <c r="Q26" s="111"/>
      <c r="R26" s="111"/>
      <c r="S26" s="111"/>
      <c r="T26" s="111"/>
      <c r="U26" s="111"/>
      <c r="V26" s="111"/>
      <c r="W26" s="111"/>
      <c r="X26" s="111"/>
      <c r="Y26" s="111"/>
      <c r="Z26" s="111"/>
      <c r="AA26" s="111"/>
      <c r="AB26" s="111"/>
      <c r="AC26" s="111"/>
      <c r="AD26" s="111"/>
      <c r="AE26" s="111"/>
      <c r="AF26" s="111"/>
      <c r="AG26" s="111"/>
      <c r="AH26" s="111"/>
      <c r="AI26" s="111"/>
      <c r="AJ26" s="111"/>
    </row>
    <row r="27" spans="1:37">
      <c r="I27" s="111"/>
      <c r="J27" s="111"/>
      <c r="K27" s="111"/>
      <c r="L27" s="111"/>
      <c r="M27" s="111"/>
      <c r="N27" s="111"/>
      <c r="O27" s="111"/>
      <c r="P27" s="111"/>
      <c r="Q27" s="111"/>
      <c r="R27" s="111"/>
      <c r="S27" s="111"/>
      <c r="T27" s="111"/>
      <c r="U27" s="111"/>
      <c r="V27" s="111"/>
      <c r="W27" s="111"/>
      <c r="X27" s="111"/>
      <c r="Y27" s="111"/>
      <c r="Z27" s="111"/>
      <c r="AA27" s="111"/>
      <c r="AB27" s="111"/>
      <c r="AC27" s="111"/>
      <c r="AD27" s="111"/>
      <c r="AE27" s="111"/>
      <c r="AF27" s="111"/>
      <c r="AG27" s="111"/>
      <c r="AH27" s="111"/>
      <c r="AI27" s="111"/>
      <c r="AJ27" s="111"/>
    </row>
    <row r="28" spans="1:37">
      <c r="I28" s="111"/>
      <c r="J28" s="111"/>
      <c r="K28" s="111"/>
      <c r="L28" s="111"/>
      <c r="M28" s="111"/>
      <c r="N28" s="111"/>
      <c r="O28" s="111"/>
      <c r="P28" s="111"/>
      <c r="Q28" s="111"/>
      <c r="R28" s="111"/>
      <c r="S28" s="111"/>
      <c r="T28" s="111"/>
      <c r="U28" s="111"/>
      <c r="V28" s="111"/>
      <c r="W28" s="111"/>
      <c r="X28" s="111"/>
      <c r="Y28" s="111"/>
      <c r="Z28" s="111"/>
      <c r="AA28" s="111"/>
      <c r="AB28" s="111"/>
      <c r="AC28" s="111"/>
      <c r="AD28" s="111"/>
      <c r="AE28" s="111"/>
      <c r="AF28" s="111"/>
      <c r="AG28" s="111"/>
      <c r="AH28" s="111"/>
      <c r="AI28" s="111"/>
      <c r="AJ28" s="111"/>
    </row>
    <row r="29" spans="1:37">
      <c r="I29" s="111"/>
      <c r="J29" s="111"/>
      <c r="K29" s="111"/>
      <c r="L29" s="111"/>
      <c r="M29" s="111"/>
      <c r="N29" s="111"/>
      <c r="O29" s="111"/>
      <c r="P29" s="111"/>
      <c r="Q29" s="111"/>
      <c r="R29" s="111"/>
      <c r="S29" s="111"/>
      <c r="T29" s="111"/>
      <c r="U29" s="111"/>
      <c r="V29" s="111"/>
      <c r="W29" s="111"/>
      <c r="X29" s="111"/>
      <c r="Y29" s="111"/>
      <c r="Z29" s="111"/>
      <c r="AA29" s="111"/>
      <c r="AB29" s="111"/>
      <c r="AC29" s="111"/>
      <c r="AD29" s="111"/>
      <c r="AE29" s="111"/>
      <c r="AF29" s="111"/>
      <c r="AG29" s="111"/>
      <c r="AH29" s="111"/>
      <c r="AI29" s="111"/>
      <c r="AJ29" s="111"/>
    </row>
    <row r="30" spans="1:37">
      <c r="I30" s="111"/>
      <c r="J30" s="111"/>
      <c r="K30" s="111"/>
      <c r="L30" s="111"/>
      <c r="M30" s="111"/>
      <c r="N30" s="111"/>
      <c r="O30" s="111"/>
      <c r="P30" s="111"/>
      <c r="Q30" s="111"/>
      <c r="R30" s="111"/>
      <c r="S30" s="111"/>
      <c r="T30" s="111"/>
      <c r="U30" s="111"/>
      <c r="V30" s="111"/>
      <c r="W30" s="111"/>
      <c r="X30" s="111"/>
      <c r="Y30" s="111"/>
      <c r="Z30" s="111"/>
      <c r="AA30" s="111"/>
      <c r="AB30" s="111"/>
      <c r="AC30" s="111"/>
      <c r="AD30" s="111"/>
      <c r="AE30" s="111"/>
      <c r="AF30" s="111"/>
      <c r="AG30" s="111"/>
      <c r="AH30" s="111"/>
      <c r="AI30" s="111"/>
      <c r="AJ30" s="111"/>
    </row>
    <row r="31" spans="1:37">
      <c r="A31" s="106" t="s">
        <v>405</v>
      </c>
      <c r="B31" s="106" t="s">
        <v>267</v>
      </c>
      <c r="C31" s="106" t="s">
        <v>268</v>
      </c>
      <c r="D31" s="106" t="s">
        <v>269</v>
      </c>
      <c r="E31" s="106" t="s">
        <v>270</v>
      </c>
      <c r="F31" s="106" t="s">
        <v>271</v>
      </c>
      <c r="G31" s="111">
        <v>4</v>
      </c>
      <c r="H31" s="111">
        <v>5</v>
      </c>
      <c r="I31" s="111">
        <v>2</v>
      </c>
      <c r="J31" s="111">
        <v>2</v>
      </c>
      <c r="K31" s="111">
        <v>5</v>
      </c>
      <c r="L31" s="111">
        <v>5</v>
      </c>
      <c r="M31" s="111">
        <v>4</v>
      </c>
      <c r="N31" s="111">
        <v>3</v>
      </c>
      <c r="O31" s="111">
        <v>4</v>
      </c>
      <c r="P31" s="111">
        <v>3</v>
      </c>
      <c r="Q31" s="111">
        <v>4</v>
      </c>
      <c r="R31" s="111">
        <v>2</v>
      </c>
      <c r="S31" s="111">
        <v>5</v>
      </c>
      <c r="T31" s="111">
        <v>2</v>
      </c>
      <c r="U31" s="111">
        <v>2</v>
      </c>
      <c r="V31" s="111">
        <v>5</v>
      </c>
      <c r="W31" s="111">
        <v>4</v>
      </c>
      <c r="X31" s="111">
        <v>2</v>
      </c>
      <c r="Y31" s="111">
        <v>4</v>
      </c>
      <c r="Z31" s="111">
        <v>2</v>
      </c>
      <c r="AA31" s="111">
        <v>5</v>
      </c>
      <c r="AB31" s="111">
        <v>4</v>
      </c>
      <c r="AC31" s="111">
        <v>5</v>
      </c>
      <c r="AD31" s="111">
        <v>5</v>
      </c>
      <c r="AE31" s="111">
        <v>4</v>
      </c>
      <c r="AF31" s="111">
        <v>4</v>
      </c>
      <c r="AG31" s="111">
        <v>5</v>
      </c>
      <c r="AH31" s="111">
        <v>5</v>
      </c>
      <c r="AI31" s="111">
        <v>4</v>
      </c>
      <c r="AJ31" s="111">
        <v>3</v>
      </c>
      <c r="AK31" s="106" t="s">
        <v>272</v>
      </c>
    </row>
    <row r="32" spans="1:37">
      <c r="A32" s="106" t="s">
        <v>276</v>
      </c>
      <c r="B32" s="106" t="s">
        <v>277</v>
      </c>
      <c r="C32" s="106" t="s">
        <v>278</v>
      </c>
      <c r="D32" s="106" t="s">
        <v>258</v>
      </c>
      <c r="E32" s="106" t="s">
        <v>279</v>
      </c>
      <c r="F32" s="106" t="s">
        <v>280</v>
      </c>
      <c r="G32" s="111">
        <v>2</v>
      </c>
      <c r="H32" s="111">
        <v>4</v>
      </c>
      <c r="I32" s="111">
        <v>4</v>
      </c>
      <c r="J32" s="111">
        <v>3</v>
      </c>
      <c r="K32" s="111">
        <v>4</v>
      </c>
      <c r="L32" s="111">
        <v>4</v>
      </c>
      <c r="M32" s="111">
        <v>5</v>
      </c>
      <c r="N32" s="111">
        <v>4</v>
      </c>
      <c r="O32" s="111">
        <v>3</v>
      </c>
      <c r="P32" s="111">
        <v>3</v>
      </c>
      <c r="Q32" s="111">
        <v>3</v>
      </c>
      <c r="R32" s="111">
        <v>2</v>
      </c>
      <c r="S32" s="111">
        <v>4</v>
      </c>
      <c r="T32" s="111">
        <v>2</v>
      </c>
      <c r="U32" s="111">
        <v>4</v>
      </c>
      <c r="V32" s="111">
        <v>4</v>
      </c>
      <c r="W32" s="111">
        <v>4</v>
      </c>
      <c r="X32" s="111">
        <v>2</v>
      </c>
      <c r="Y32" s="111">
        <v>2</v>
      </c>
      <c r="Z32" s="111">
        <v>4</v>
      </c>
      <c r="AA32" s="111">
        <v>4</v>
      </c>
      <c r="AB32" s="111">
        <v>3</v>
      </c>
      <c r="AC32" s="111">
        <v>4</v>
      </c>
      <c r="AD32" s="111">
        <v>4</v>
      </c>
      <c r="AE32" s="111">
        <v>4</v>
      </c>
      <c r="AF32" s="111">
        <v>4</v>
      </c>
      <c r="AG32" s="111">
        <v>5</v>
      </c>
      <c r="AH32" s="111">
        <v>5</v>
      </c>
      <c r="AI32" s="111">
        <v>3</v>
      </c>
      <c r="AJ32" s="111">
        <v>5</v>
      </c>
    </row>
    <row r="33" spans="1:37">
      <c r="A33" s="106" t="s">
        <v>406</v>
      </c>
      <c r="B33" s="106" t="s">
        <v>307</v>
      </c>
      <c r="C33" s="106" t="s">
        <v>308</v>
      </c>
      <c r="D33" s="106" t="s">
        <v>269</v>
      </c>
      <c r="E33" s="106" t="s">
        <v>259</v>
      </c>
      <c r="F33" s="106" t="s">
        <v>309</v>
      </c>
      <c r="G33" s="111">
        <v>4</v>
      </c>
      <c r="H33" s="111">
        <v>3</v>
      </c>
      <c r="I33" s="111">
        <v>2</v>
      </c>
      <c r="J33" s="111">
        <v>2</v>
      </c>
      <c r="K33" s="111">
        <v>4</v>
      </c>
      <c r="L33" s="111">
        <v>4</v>
      </c>
      <c r="M33" s="111">
        <v>2</v>
      </c>
      <c r="N33" s="111">
        <v>4</v>
      </c>
      <c r="O33" s="111">
        <v>4</v>
      </c>
      <c r="P33" s="111">
        <v>4</v>
      </c>
      <c r="Q33" s="111">
        <v>4</v>
      </c>
      <c r="R33" s="111">
        <v>2</v>
      </c>
      <c r="S33" s="111">
        <v>4</v>
      </c>
      <c r="T33" s="111">
        <v>3</v>
      </c>
      <c r="U33" s="111">
        <v>3</v>
      </c>
      <c r="V33" s="111">
        <v>4</v>
      </c>
      <c r="W33" s="111">
        <v>3</v>
      </c>
      <c r="X33" s="111">
        <v>3</v>
      </c>
      <c r="Y33" s="111">
        <v>2</v>
      </c>
      <c r="Z33" s="111">
        <v>2</v>
      </c>
      <c r="AA33" s="111">
        <v>2</v>
      </c>
      <c r="AB33" s="111">
        <v>4</v>
      </c>
      <c r="AC33" s="111">
        <v>4</v>
      </c>
      <c r="AD33" s="111">
        <v>4</v>
      </c>
      <c r="AE33" s="111">
        <v>4</v>
      </c>
      <c r="AF33" s="111">
        <v>4</v>
      </c>
      <c r="AG33" s="111">
        <v>4</v>
      </c>
      <c r="AH33" s="111">
        <v>4</v>
      </c>
      <c r="AI33" s="111">
        <v>3</v>
      </c>
      <c r="AJ33" s="111">
        <v>4</v>
      </c>
    </row>
    <row r="34" spans="1:37">
      <c r="A34" s="106" t="s">
        <v>395</v>
      </c>
      <c r="G34" s="111">
        <f>AVERAGE(G31:G33)</f>
        <v>3.3333333333333335</v>
      </c>
      <c r="H34" s="111">
        <f t="shared" ref="H34:AK34" si="2">AVERAGE(H31:H33)</f>
        <v>4</v>
      </c>
      <c r="I34" s="111">
        <f t="shared" si="2"/>
        <v>2.6666666666666665</v>
      </c>
      <c r="J34" s="111">
        <f t="shared" si="2"/>
        <v>2.3333333333333335</v>
      </c>
      <c r="K34" s="111">
        <f t="shared" si="2"/>
        <v>4.333333333333333</v>
      </c>
      <c r="L34" s="111">
        <f t="shared" si="2"/>
        <v>4.333333333333333</v>
      </c>
      <c r="M34" s="111">
        <f t="shared" si="2"/>
        <v>3.6666666666666665</v>
      </c>
      <c r="N34" s="111">
        <f t="shared" si="2"/>
        <v>3.6666666666666665</v>
      </c>
      <c r="O34" s="111">
        <f t="shared" si="2"/>
        <v>3.6666666666666665</v>
      </c>
      <c r="P34" s="111">
        <f t="shared" si="2"/>
        <v>3.3333333333333335</v>
      </c>
      <c r="Q34" s="111">
        <f t="shared" si="2"/>
        <v>3.6666666666666665</v>
      </c>
      <c r="R34" s="111">
        <f t="shared" si="2"/>
        <v>2</v>
      </c>
      <c r="S34" s="111">
        <f t="shared" si="2"/>
        <v>4.333333333333333</v>
      </c>
      <c r="T34" s="111">
        <f t="shared" si="2"/>
        <v>2.3333333333333335</v>
      </c>
      <c r="U34" s="111">
        <f t="shared" si="2"/>
        <v>3</v>
      </c>
      <c r="V34" s="111">
        <f t="shared" si="2"/>
        <v>4.333333333333333</v>
      </c>
      <c r="W34" s="111">
        <f t="shared" si="2"/>
        <v>3.6666666666666665</v>
      </c>
      <c r="X34" s="111">
        <f t="shared" si="2"/>
        <v>2.3333333333333335</v>
      </c>
      <c r="Y34" s="111">
        <f t="shared" si="2"/>
        <v>2.6666666666666665</v>
      </c>
      <c r="Z34" s="111">
        <f t="shared" si="2"/>
        <v>2.6666666666666665</v>
      </c>
      <c r="AA34" s="111">
        <f t="shared" si="2"/>
        <v>3.6666666666666665</v>
      </c>
      <c r="AB34" s="111">
        <f t="shared" si="2"/>
        <v>3.6666666666666665</v>
      </c>
      <c r="AC34" s="111">
        <f t="shared" si="2"/>
        <v>4.333333333333333</v>
      </c>
      <c r="AD34" s="111">
        <f>AVERAGE(AD31:AD33)</f>
        <v>4.333333333333333</v>
      </c>
      <c r="AE34" s="111">
        <f t="shared" si="2"/>
        <v>4</v>
      </c>
      <c r="AF34" s="111">
        <f t="shared" si="2"/>
        <v>4</v>
      </c>
      <c r="AG34" s="111">
        <f t="shared" si="2"/>
        <v>4.666666666666667</v>
      </c>
      <c r="AH34" s="111">
        <f t="shared" si="2"/>
        <v>4.666666666666667</v>
      </c>
      <c r="AI34" s="111">
        <f t="shared" si="2"/>
        <v>3.3333333333333335</v>
      </c>
      <c r="AJ34" s="111">
        <f t="shared" si="2"/>
        <v>4</v>
      </c>
      <c r="AK34" s="111" t="e">
        <f t="shared" si="2"/>
        <v>#DIV/0!</v>
      </c>
    </row>
    <row r="35" spans="1:37">
      <c r="I35" s="111"/>
      <c r="J35" s="111"/>
      <c r="K35" s="111"/>
      <c r="L35" s="111"/>
      <c r="M35" s="111"/>
      <c r="N35" s="111"/>
      <c r="O35" s="111"/>
      <c r="P35" s="111"/>
      <c r="Q35" s="111"/>
      <c r="R35" s="111"/>
      <c r="S35" s="111"/>
      <c r="T35" s="111"/>
      <c r="U35" s="111"/>
      <c r="V35" s="111"/>
      <c r="W35" s="111"/>
      <c r="X35" s="111"/>
      <c r="Y35" s="111"/>
      <c r="Z35" s="111"/>
      <c r="AA35" s="111"/>
      <c r="AB35" s="111"/>
      <c r="AC35" s="111"/>
      <c r="AD35" s="111"/>
      <c r="AE35" s="111"/>
      <c r="AF35" s="111"/>
      <c r="AG35" s="111"/>
      <c r="AH35" s="111"/>
      <c r="AI35" s="111"/>
      <c r="AJ35" s="111"/>
    </row>
    <row r="36" spans="1:37">
      <c r="I36" s="111"/>
      <c r="J36" s="111"/>
      <c r="K36" s="111"/>
      <c r="L36" s="111"/>
      <c r="M36" s="111"/>
      <c r="N36" s="111"/>
      <c r="O36" s="111"/>
      <c r="P36" s="111"/>
      <c r="Q36" s="111"/>
      <c r="R36" s="111"/>
      <c r="S36" s="111"/>
      <c r="T36" s="111"/>
      <c r="U36" s="111"/>
      <c r="V36" s="111"/>
      <c r="W36" s="111"/>
      <c r="X36" s="111"/>
      <c r="Y36" s="111"/>
      <c r="Z36" s="111"/>
      <c r="AA36" s="111"/>
      <c r="AB36" s="111"/>
      <c r="AC36" s="111"/>
      <c r="AD36" s="111"/>
      <c r="AE36" s="111"/>
      <c r="AF36" s="111"/>
      <c r="AG36" s="111"/>
      <c r="AH36" s="111"/>
      <c r="AI36" s="111"/>
      <c r="AJ36" s="111"/>
    </row>
    <row r="37" spans="1:37">
      <c r="I37" s="111"/>
      <c r="J37" s="111"/>
      <c r="K37" s="111"/>
      <c r="L37" s="111"/>
      <c r="M37" s="111"/>
      <c r="N37" s="111"/>
      <c r="O37" s="111"/>
      <c r="P37" s="111"/>
      <c r="Q37" s="111"/>
      <c r="R37" s="111"/>
      <c r="S37" s="111"/>
      <c r="T37" s="111"/>
      <c r="U37" s="111"/>
      <c r="V37" s="111"/>
      <c r="W37" s="111"/>
      <c r="X37" s="111"/>
      <c r="Y37" s="111"/>
      <c r="Z37" s="111"/>
      <c r="AA37" s="111"/>
      <c r="AB37" s="111"/>
      <c r="AC37" s="111"/>
      <c r="AD37" s="111"/>
      <c r="AE37" s="111"/>
      <c r="AF37" s="111"/>
      <c r="AG37" s="111"/>
      <c r="AH37" s="111"/>
      <c r="AI37" s="111"/>
      <c r="AJ37" s="111"/>
    </row>
    <row r="38" spans="1:37">
      <c r="I38" s="111"/>
      <c r="J38" s="111"/>
      <c r="K38" s="111"/>
      <c r="L38" s="111"/>
      <c r="M38" s="111"/>
      <c r="N38" s="111"/>
      <c r="O38" s="111"/>
      <c r="P38" s="111"/>
      <c r="Q38" s="111"/>
      <c r="R38" s="111"/>
      <c r="S38" s="111"/>
      <c r="T38" s="111"/>
      <c r="U38" s="111"/>
      <c r="V38" s="111"/>
      <c r="W38" s="111"/>
      <c r="X38" s="111"/>
      <c r="Y38" s="111"/>
      <c r="Z38" s="111"/>
      <c r="AA38" s="111"/>
      <c r="AB38" s="111"/>
      <c r="AC38" s="111"/>
      <c r="AD38" s="111"/>
      <c r="AE38" s="111"/>
      <c r="AF38" s="111"/>
      <c r="AG38" s="111"/>
      <c r="AH38" s="111"/>
      <c r="AI38" s="111"/>
      <c r="AJ38" s="111"/>
    </row>
    <row r="39" spans="1:37">
      <c r="I39" s="111"/>
      <c r="J39" s="111"/>
      <c r="K39" s="111"/>
      <c r="L39" s="111"/>
      <c r="M39" s="111"/>
      <c r="N39" s="111"/>
      <c r="O39" s="111"/>
      <c r="P39" s="111"/>
      <c r="Q39" s="111"/>
      <c r="R39" s="111"/>
      <c r="S39" s="111"/>
      <c r="T39" s="111"/>
      <c r="U39" s="111"/>
      <c r="V39" s="111"/>
      <c r="W39" s="111"/>
      <c r="X39" s="111"/>
      <c r="Y39" s="111"/>
      <c r="Z39" s="111"/>
      <c r="AA39" s="111"/>
      <c r="AB39" s="111"/>
      <c r="AC39" s="111"/>
      <c r="AD39" s="111"/>
      <c r="AE39" s="111"/>
      <c r="AF39" s="111"/>
      <c r="AG39" s="111"/>
      <c r="AH39" s="111"/>
      <c r="AI39" s="111"/>
      <c r="AJ39" s="111"/>
    </row>
    <row r="40" spans="1:37">
      <c r="I40" s="111"/>
      <c r="J40" s="111"/>
      <c r="K40" s="111"/>
      <c r="L40" s="111"/>
      <c r="M40" s="111"/>
      <c r="N40" s="111"/>
      <c r="O40" s="111"/>
      <c r="P40" s="111"/>
      <c r="Q40" s="111"/>
      <c r="R40" s="111"/>
      <c r="S40" s="111"/>
      <c r="T40" s="111"/>
      <c r="U40" s="111"/>
      <c r="V40" s="111"/>
      <c r="W40" s="111"/>
      <c r="X40" s="111"/>
      <c r="Y40" s="111"/>
      <c r="Z40" s="111"/>
      <c r="AA40" s="111"/>
      <c r="AB40" s="111"/>
      <c r="AC40" s="111"/>
      <c r="AD40" s="111"/>
      <c r="AE40" s="111"/>
      <c r="AF40" s="111"/>
      <c r="AG40" s="111"/>
      <c r="AH40" s="111"/>
      <c r="AI40" s="111"/>
      <c r="AJ40" s="111"/>
    </row>
    <row r="41" spans="1:37">
      <c r="I41" s="111"/>
      <c r="J41" s="111"/>
      <c r="K41" s="111"/>
      <c r="L41" s="111"/>
      <c r="M41" s="111"/>
      <c r="N41" s="111"/>
      <c r="O41" s="111"/>
      <c r="P41" s="111"/>
      <c r="Q41" s="111"/>
      <c r="R41" s="111"/>
      <c r="S41" s="111"/>
      <c r="T41" s="111"/>
      <c r="U41" s="111"/>
      <c r="V41" s="111"/>
      <c r="W41" s="111"/>
      <c r="X41" s="111"/>
      <c r="Y41" s="111"/>
      <c r="Z41" s="111"/>
      <c r="AA41" s="111"/>
      <c r="AB41" s="111"/>
      <c r="AC41" s="111"/>
      <c r="AD41" s="111"/>
      <c r="AE41" s="111"/>
      <c r="AF41" s="111"/>
      <c r="AG41" s="111"/>
      <c r="AH41" s="111"/>
      <c r="AI41" s="111"/>
      <c r="AJ41" s="111"/>
    </row>
    <row r="42" spans="1:37">
      <c r="I42" s="111"/>
      <c r="J42" s="111"/>
      <c r="K42" s="111"/>
      <c r="L42" s="111"/>
      <c r="M42" s="111"/>
      <c r="N42" s="111"/>
      <c r="O42" s="111"/>
      <c r="P42" s="111"/>
      <c r="Q42" s="111"/>
      <c r="R42" s="111"/>
      <c r="S42" s="111"/>
      <c r="T42" s="111"/>
      <c r="U42" s="111"/>
      <c r="V42" s="111"/>
      <c r="W42" s="111"/>
      <c r="X42" s="111"/>
      <c r="Y42" s="111"/>
      <c r="Z42" s="111"/>
      <c r="AA42" s="111"/>
      <c r="AB42" s="111"/>
      <c r="AC42" s="111"/>
      <c r="AD42" s="111"/>
      <c r="AE42" s="111"/>
      <c r="AF42" s="111"/>
      <c r="AG42" s="111"/>
      <c r="AH42" s="111"/>
      <c r="AI42" s="111"/>
      <c r="AJ42" s="111"/>
    </row>
    <row r="43" spans="1:37">
      <c r="A43" s="106" t="s">
        <v>407</v>
      </c>
      <c r="B43" s="106" t="s">
        <v>286</v>
      </c>
      <c r="C43" s="106" t="s">
        <v>287</v>
      </c>
      <c r="D43" s="106" t="s">
        <v>288</v>
      </c>
      <c r="E43" s="106" t="s">
        <v>270</v>
      </c>
      <c r="F43" s="106" t="s">
        <v>289</v>
      </c>
      <c r="G43" s="106">
        <v>4</v>
      </c>
      <c r="H43" s="106">
        <v>5</v>
      </c>
      <c r="I43" s="106">
        <v>5</v>
      </c>
      <c r="J43" s="106">
        <v>4</v>
      </c>
      <c r="K43" s="106">
        <v>4</v>
      </c>
      <c r="L43" s="106">
        <v>2</v>
      </c>
      <c r="M43" s="106">
        <v>2</v>
      </c>
      <c r="N43" s="106">
        <v>5</v>
      </c>
      <c r="O43" s="106">
        <v>4</v>
      </c>
      <c r="P43" s="106">
        <v>2</v>
      </c>
      <c r="Q43" s="106">
        <v>2</v>
      </c>
      <c r="R43" s="106">
        <v>2</v>
      </c>
      <c r="S43" s="106">
        <v>5</v>
      </c>
      <c r="T43" s="106">
        <v>5</v>
      </c>
      <c r="U43" s="106">
        <v>4</v>
      </c>
      <c r="V43" s="106">
        <v>5</v>
      </c>
      <c r="W43" s="106">
        <v>3</v>
      </c>
      <c r="X43" s="106">
        <v>2</v>
      </c>
      <c r="Y43" s="106">
        <v>5</v>
      </c>
      <c r="Z43" s="106">
        <v>2</v>
      </c>
      <c r="AA43" s="106">
        <v>2</v>
      </c>
      <c r="AB43" s="106">
        <v>4</v>
      </c>
      <c r="AC43" s="106">
        <v>5</v>
      </c>
      <c r="AD43" s="106">
        <v>5</v>
      </c>
      <c r="AE43" s="106">
        <v>4</v>
      </c>
      <c r="AF43" s="106">
        <v>5</v>
      </c>
      <c r="AG43" s="106">
        <v>4</v>
      </c>
      <c r="AH43" s="106">
        <v>5</v>
      </c>
      <c r="AI43" s="106">
        <v>2</v>
      </c>
      <c r="AJ43" s="106">
        <v>2</v>
      </c>
    </row>
    <row r="44" spans="1:37">
      <c r="A44" s="106" t="s">
        <v>408</v>
      </c>
      <c r="B44" s="106" t="s">
        <v>256</v>
      </c>
      <c r="C44" s="106" t="s">
        <v>257</v>
      </c>
      <c r="D44" s="106" t="s">
        <v>258</v>
      </c>
      <c r="E44" s="106" t="s">
        <v>259</v>
      </c>
      <c r="F44" s="106" t="s">
        <v>260</v>
      </c>
      <c r="G44" s="111">
        <v>3</v>
      </c>
      <c r="H44" s="111">
        <v>2</v>
      </c>
      <c r="I44" s="111">
        <v>4</v>
      </c>
      <c r="J44" s="111">
        <v>4</v>
      </c>
      <c r="K44" s="111">
        <v>3</v>
      </c>
      <c r="L44" s="111">
        <v>3</v>
      </c>
      <c r="M44" s="111">
        <v>4</v>
      </c>
      <c r="N44" s="111">
        <v>3</v>
      </c>
      <c r="O44" s="111">
        <v>4</v>
      </c>
      <c r="P44" s="111">
        <v>3</v>
      </c>
      <c r="Q44" s="111">
        <v>4</v>
      </c>
      <c r="R44" s="111">
        <v>2</v>
      </c>
      <c r="S44" s="111">
        <v>5</v>
      </c>
      <c r="T44" s="111">
        <v>2</v>
      </c>
      <c r="U44" s="111">
        <v>3</v>
      </c>
      <c r="V44" s="111">
        <v>5</v>
      </c>
      <c r="W44" s="111">
        <v>4</v>
      </c>
      <c r="X44" s="111">
        <v>2</v>
      </c>
      <c r="Y44" s="111">
        <v>4</v>
      </c>
      <c r="Z44" s="111">
        <v>3</v>
      </c>
      <c r="AA44" s="111">
        <v>3</v>
      </c>
      <c r="AB44" s="111">
        <v>4</v>
      </c>
      <c r="AC44" s="111">
        <v>5</v>
      </c>
      <c r="AD44" s="111">
        <v>4</v>
      </c>
      <c r="AE44" s="111">
        <v>4</v>
      </c>
      <c r="AF44" s="111">
        <v>4</v>
      </c>
      <c r="AG44" s="111">
        <v>4</v>
      </c>
      <c r="AH44" s="111">
        <v>3</v>
      </c>
      <c r="AI44" s="111">
        <v>4</v>
      </c>
      <c r="AJ44" s="111">
        <v>5</v>
      </c>
    </row>
    <row r="45" spans="1:37">
      <c r="A45" s="106" t="s">
        <v>409</v>
      </c>
      <c r="B45" s="106" t="s">
        <v>302</v>
      </c>
      <c r="C45" s="106" t="s">
        <v>303</v>
      </c>
      <c r="D45" s="106" t="s">
        <v>269</v>
      </c>
      <c r="E45" s="106" t="s">
        <v>270</v>
      </c>
      <c r="F45" s="106" t="s">
        <v>304</v>
      </c>
      <c r="G45" s="111">
        <v>3</v>
      </c>
      <c r="H45" s="111">
        <v>4</v>
      </c>
      <c r="I45" s="111">
        <v>5</v>
      </c>
      <c r="J45" s="111">
        <v>4</v>
      </c>
      <c r="K45" s="111">
        <v>3</v>
      </c>
      <c r="L45" s="111">
        <v>3</v>
      </c>
      <c r="M45" s="111">
        <v>2</v>
      </c>
      <c r="N45" s="111">
        <v>3</v>
      </c>
      <c r="O45" s="111">
        <v>5</v>
      </c>
      <c r="P45" s="111">
        <v>4</v>
      </c>
      <c r="Q45" s="111">
        <v>3</v>
      </c>
      <c r="R45" s="111">
        <v>2</v>
      </c>
      <c r="S45" s="111">
        <v>5</v>
      </c>
      <c r="T45" s="111">
        <v>3</v>
      </c>
      <c r="U45" s="111">
        <v>2</v>
      </c>
      <c r="V45" s="111">
        <v>4</v>
      </c>
      <c r="W45" s="111">
        <v>3</v>
      </c>
      <c r="X45" s="111">
        <v>4</v>
      </c>
      <c r="Y45" s="111">
        <v>4</v>
      </c>
      <c r="Z45" s="111">
        <v>4</v>
      </c>
      <c r="AA45" s="111">
        <v>2</v>
      </c>
      <c r="AB45" s="111">
        <v>5</v>
      </c>
      <c r="AC45" s="111">
        <v>5</v>
      </c>
      <c r="AD45" s="111">
        <v>4</v>
      </c>
      <c r="AE45" s="111">
        <v>2</v>
      </c>
      <c r="AF45" s="111">
        <v>4</v>
      </c>
      <c r="AG45" s="111">
        <v>5</v>
      </c>
      <c r="AH45" s="111">
        <v>4</v>
      </c>
      <c r="AI45" s="111">
        <v>4</v>
      </c>
      <c r="AJ45" s="111" t="s">
        <v>305</v>
      </c>
    </row>
    <row r="46" spans="1:37">
      <c r="A46" s="106" t="s">
        <v>410</v>
      </c>
      <c r="B46" s="106" t="s">
        <v>326</v>
      </c>
      <c r="C46" s="106" t="s">
        <v>327</v>
      </c>
      <c r="D46" s="106" t="s">
        <v>288</v>
      </c>
      <c r="E46" s="106" t="s">
        <v>279</v>
      </c>
      <c r="G46" s="111">
        <v>3</v>
      </c>
      <c r="H46" s="111">
        <v>4</v>
      </c>
      <c r="I46" s="111">
        <v>5</v>
      </c>
      <c r="J46" s="111">
        <v>5</v>
      </c>
      <c r="K46" s="111">
        <v>5</v>
      </c>
      <c r="L46" s="111">
        <v>3</v>
      </c>
      <c r="M46" s="111">
        <v>4</v>
      </c>
      <c r="N46" s="111">
        <v>5</v>
      </c>
      <c r="O46" s="111">
        <v>5</v>
      </c>
      <c r="P46" s="111">
        <v>4</v>
      </c>
      <c r="Q46" s="111">
        <v>4</v>
      </c>
      <c r="R46" s="111">
        <v>2</v>
      </c>
      <c r="S46" s="111">
        <v>5</v>
      </c>
      <c r="T46" s="111">
        <v>2</v>
      </c>
      <c r="U46" s="111">
        <v>3</v>
      </c>
      <c r="V46" s="111">
        <v>4</v>
      </c>
      <c r="W46" s="111">
        <v>4</v>
      </c>
      <c r="X46" s="111" t="s">
        <v>305</v>
      </c>
      <c r="Y46" s="111" t="s">
        <v>305</v>
      </c>
      <c r="Z46" s="111">
        <v>5</v>
      </c>
      <c r="AA46" s="111">
        <v>5</v>
      </c>
      <c r="AB46" s="111">
        <v>5</v>
      </c>
      <c r="AC46" s="111">
        <v>5</v>
      </c>
      <c r="AD46" s="111" t="s">
        <v>305</v>
      </c>
      <c r="AE46" s="111" t="s">
        <v>305</v>
      </c>
      <c r="AF46" s="111" t="s">
        <v>305</v>
      </c>
      <c r="AG46" s="111">
        <v>5</v>
      </c>
      <c r="AH46" s="111">
        <v>5</v>
      </c>
      <c r="AI46" s="111">
        <v>4</v>
      </c>
      <c r="AJ46" s="111">
        <v>4</v>
      </c>
    </row>
    <row r="47" spans="1:37">
      <c r="A47" s="106" t="s">
        <v>396</v>
      </c>
      <c r="G47" s="111">
        <f>AVERAGE(G43:G46)</f>
        <v>3.25</v>
      </c>
      <c r="H47" s="111">
        <f t="shared" ref="H47:AK47" si="3">AVERAGE(H43:H46)</f>
        <v>3.75</v>
      </c>
      <c r="I47" s="111">
        <f t="shared" si="3"/>
        <v>4.75</v>
      </c>
      <c r="J47" s="111">
        <f t="shared" si="3"/>
        <v>4.25</v>
      </c>
      <c r="K47" s="111">
        <f t="shared" si="3"/>
        <v>3.75</v>
      </c>
      <c r="L47" s="111">
        <f t="shared" si="3"/>
        <v>2.75</v>
      </c>
      <c r="M47" s="111">
        <f t="shared" si="3"/>
        <v>3</v>
      </c>
      <c r="N47" s="111">
        <f t="shared" si="3"/>
        <v>4</v>
      </c>
      <c r="O47" s="111">
        <f t="shared" si="3"/>
        <v>4.5</v>
      </c>
      <c r="P47" s="111">
        <f t="shared" si="3"/>
        <v>3.25</v>
      </c>
      <c r="Q47" s="111">
        <f t="shared" si="3"/>
        <v>3.25</v>
      </c>
      <c r="R47" s="111">
        <f t="shared" si="3"/>
        <v>2</v>
      </c>
      <c r="S47" s="111">
        <f t="shared" si="3"/>
        <v>5</v>
      </c>
      <c r="T47" s="111">
        <f t="shared" si="3"/>
        <v>3</v>
      </c>
      <c r="U47" s="111">
        <f t="shared" si="3"/>
        <v>3</v>
      </c>
      <c r="V47" s="111">
        <f t="shared" si="3"/>
        <v>4.5</v>
      </c>
      <c r="W47" s="111">
        <f t="shared" si="3"/>
        <v>3.5</v>
      </c>
      <c r="X47" s="111">
        <f t="shared" si="3"/>
        <v>2.6666666666666665</v>
      </c>
      <c r="Y47" s="111">
        <f t="shared" si="3"/>
        <v>4.333333333333333</v>
      </c>
      <c r="Z47" s="111">
        <f t="shared" si="3"/>
        <v>3.5</v>
      </c>
      <c r="AA47" s="111">
        <f t="shared" si="3"/>
        <v>3</v>
      </c>
      <c r="AB47" s="111">
        <f t="shared" si="3"/>
        <v>4.5</v>
      </c>
      <c r="AC47" s="111">
        <f t="shared" si="3"/>
        <v>5</v>
      </c>
      <c r="AD47" s="111">
        <f>AVERAGE(AD43:AD46)</f>
        <v>4.333333333333333</v>
      </c>
      <c r="AE47" s="111">
        <f t="shared" si="3"/>
        <v>3.3333333333333335</v>
      </c>
      <c r="AF47" s="111">
        <f t="shared" si="3"/>
        <v>4.333333333333333</v>
      </c>
      <c r="AG47" s="111">
        <f t="shared" si="3"/>
        <v>4.5</v>
      </c>
      <c r="AH47" s="111">
        <f t="shared" si="3"/>
        <v>4.25</v>
      </c>
      <c r="AI47" s="111">
        <f t="shared" si="3"/>
        <v>3.5</v>
      </c>
      <c r="AJ47" s="111">
        <f t="shared" si="3"/>
        <v>3.6666666666666665</v>
      </c>
      <c r="AK47" s="111" t="e">
        <f t="shared" si="3"/>
        <v>#DIV/0!</v>
      </c>
    </row>
    <row r="48" spans="1:37">
      <c r="I48" s="111"/>
      <c r="J48" s="111"/>
      <c r="K48" s="111"/>
      <c r="L48" s="111"/>
      <c r="M48" s="111"/>
      <c r="N48" s="111"/>
      <c r="O48" s="111"/>
      <c r="P48" s="111"/>
      <c r="Q48" s="111"/>
      <c r="R48" s="111"/>
      <c r="S48" s="111"/>
      <c r="T48" s="111"/>
      <c r="U48" s="111"/>
      <c r="V48" s="111"/>
      <c r="W48" s="111"/>
      <c r="X48" s="111"/>
      <c r="Y48" s="111"/>
      <c r="Z48" s="111"/>
      <c r="AA48" s="111"/>
      <c r="AB48" s="111"/>
      <c r="AC48" s="111"/>
      <c r="AD48" s="111"/>
      <c r="AE48" s="111"/>
      <c r="AF48" s="111"/>
      <c r="AG48" s="111"/>
      <c r="AH48" s="111"/>
      <c r="AI48" s="111"/>
      <c r="AJ48" s="111"/>
    </row>
    <row r="49" spans="1:37">
      <c r="I49" s="111"/>
      <c r="J49" s="111"/>
      <c r="K49" s="111"/>
      <c r="L49" s="111"/>
      <c r="M49" s="111"/>
      <c r="N49" s="111"/>
      <c r="O49" s="111"/>
      <c r="P49" s="111"/>
      <c r="Q49" s="111"/>
      <c r="R49" s="111"/>
      <c r="S49" s="111"/>
      <c r="T49" s="111"/>
      <c r="U49" s="111"/>
      <c r="V49" s="111"/>
      <c r="W49" s="111"/>
      <c r="X49" s="111"/>
      <c r="Y49" s="111"/>
      <c r="Z49" s="111"/>
      <c r="AA49" s="111"/>
      <c r="AB49" s="111"/>
      <c r="AC49" s="111"/>
      <c r="AD49" s="111"/>
      <c r="AE49" s="111"/>
      <c r="AF49" s="111"/>
      <c r="AG49" s="111"/>
      <c r="AH49" s="111"/>
      <c r="AI49" s="111"/>
      <c r="AJ49" s="111"/>
    </row>
    <row r="50" spans="1:37">
      <c r="I50" s="111"/>
      <c r="J50" s="111"/>
      <c r="K50" s="111"/>
      <c r="L50" s="111"/>
      <c r="M50" s="111"/>
      <c r="N50" s="111"/>
      <c r="O50" s="111"/>
      <c r="P50" s="111"/>
      <c r="Q50" s="111"/>
      <c r="R50" s="111"/>
      <c r="S50" s="111"/>
      <c r="T50" s="111"/>
      <c r="U50" s="111"/>
      <c r="V50" s="111"/>
      <c r="W50" s="111"/>
      <c r="X50" s="111"/>
      <c r="Y50" s="111"/>
      <c r="Z50" s="111"/>
      <c r="AA50" s="111"/>
      <c r="AB50" s="111"/>
      <c r="AC50" s="111"/>
      <c r="AD50" s="111"/>
      <c r="AE50" s="111"/>
      <c r="AF50" s="111"/>
      <c r="AG50" s="111"/>
      <c r="AH50" s="111"/>
      <c r="AI50" s="111"/>
      <c r="AJ50" s="111"/>
    </row>
    <row r="51" spans="1:37">
      <c r="I51" s="111"/>
      <c r="J51" s="111"/>
      <c r="K51" s="111"/>
      <c r="L51" s="111"/>
      <c r="M51" s="111"/>
      <c r="N51" s="111"/>
      <c r="O51" s="111"/>
      <c r="P51" s="111"/>
      <c r="Q51" s="111"/>
      <c r="R51" s="111"/>
      <c r="S51" s="111"/>
      <c r="T51" s="111"/>
      <c r="U51" s="111"/>
      <c r="V51" s="111"/>
      <c r="W51" s="111"/>
      <c r="X51" s="111"/>
      <c r="Y51" s="111"/>
      <c r="Z51" s="111"/>
      <c r="AA51" s="111"/>
      <c r="AB51" s="111"/>
      <c r="AC51" s="111"/>
      <c r="AD51" s="111"/>
      <c r="AE51" s="111"/>
      <c r="AF51" s="111"/>
      <c r="AG51" s="111"/>
      <c r="AH51" s="111"/>
      <c r="AI51" s="111"/>
      <c r="AJ51" s="111"/>
    </row>
    <row r="52" spans="1:37">
      <c r="I52" s="111"/>
      <c r="J52" s="111"/>
      <c r="K52" s="111"/>
      <c r="L52" s="111"/>
      <c r="M52" s="111"/>
      <c r="N52" s="111"/>
      <c r="O52" s="111"/>
      <c r="P52" s="111"/>
      <c r="Q52" s="111"/>
      <c r="R52" s="111"/>
      <c r="S52" s="111"/>
      <c r="T52" s="111"/>
      <c r="U52" s="111"/>
      <c r="V52" s="111"/>
      <c r="W52" s="111"/>
      <c r="X52" s="111"/>
      <c r="Y52" s="111"/>
      <c r="Z52" s="111"/>
      <c r="AA52" s="111"/>
      <c r="AB52" s="111"/>
      <c r="AC52" s="111"/>
      <c r="AD52" s="111"/>
      <c r="AE52" s="111"/>
      <c r="AF52" s="111"/>
      <c r="AG52" s="111"/>
      <c r="AH52" s="111"/>
      <c r="AI52" s="111"/>
      <c r="AJ52" s="111"/>
    </row>
    <row r="53" spans="1:37">
      <c r="I53" s="111"/>
      <c r="J53" s="111"/>
      <c r="K53" s="111"/>
      <c r="L53" s="111"/>
      <c r="M53" s="111"/>
      <c r="N53" s="111"/>
      <c r="O53" s="111"/>
      <c r="P53" s="111"/>
      <c r="Q53" s="111"/>
      <c r="R53" s="111"/>
      <c r="S53" s="111"/>
      <c r="T53" s="111"/>
      <c r="U53" s="111"/>
      <c r="V53" s="111"/>
      <c r="W53" s="111"/>
      <c r="X53" s="111"/>
      <c r="Y53" s="111"/>
      <c r="Z53" s="111"/>
      <c r="AA53" s="111"/>
      <c r="AB53" s="111"/>
      <c r="AC53" s="111"/>
      <c r="AD53" s="111"/>
      <c r="AE53" s="111"/>
      <c r="AF53" s="111"/>
      <c r="AG53" s="111"/>
      <c r="AH53" s="111"/>
      <c r="AI53" s="111"/>
      <c r="AJ53" s="111"/>
    </row>
    <row r="54" spans="1:37">
      <c r="I54" s="111"/>
      <c r="J54" s="111"/>
      <c r="K54" s="111"/>
      <c r="L54" s="111"/>
      <c r="M54" s="111"/>
      <c r="N54" s="111"/>
      <c r="O54" s="111"/>
      <c r="P54" s="111"/>
      <c r="Q54" s="111"/>
      <c r="R54" s="111"/>
      <c r="S54" s="111"/>
      <c r="T54" s="111"/>
      <c r="U54" s="111"/>
      <c r="V54" s="111"/>
      <c r="W54" s="111"/>
      <c r="X54" s="111"/>
      <c r="Y54" s="111"/>
      <c r="Z54" s="111"/>
      <c r="AA54" s="111"/>
      <c r="AB54" s="111"/>
      <c r="AC54" s="111"/>
      <c r="AD54" s="111"/>
      <c r="AE54" s="111"/>
      <c r="AF54" s="111"/>
      <c r="AG54" s="111"/>
      <c r="AH54" s="111"/>
      <c r="AI54" s="111"/>
      <c r="AJ54" s="111"/>
    </row>
    <row r="55" spans="1:37">
      <c r="I55" s="111"/>
      <c r="J55" s="111"/>
      <c r="K55" s="111"/>
      <c r="L55" s="111"/>
      <c r="M55" s="111"/>
      <c r="N55" s="111"/>
      <c r="O55" s="111"/>
      <c r="P55" s="111"/>
      <c r="Q55" s="111"/>
      <c r="R55" s="111"/>
      <c r="S55" s="111"/>
      <c r="T55" s="111"/>
      <c r="U55" s="111"/>
      <c r="V55" s="111"/>
      <c r="W55" s="111"/>
      <c r="X55" s="111"/>
      <c r="Y55" s="111"/>
      <c r="Z55" s="111"/>
      <c r="AA55" s="111"/>
      <c r="AB55" s="111"/>
      <c r="AC55" s="111"/>
      <c r="AD55" s="111"/>
      <c r="AE55" s="111"/>
      <c r="AF55" s="111"/>
      <c r="AG55" s="111"/>
      <c r="AH55" s="111"/>
      <c r="AI55" s="111"/>
      <c r="AJ55" s="111"/>
    </row>
    <row r="56" spans="1:37">
      <c r="I56" s="111"/>
      <c r="J56" s="111"/>
      <c r="K56" s="111"/>
      <c r="L56" s="111"/>
      <c r="M56" s="111"/>
      <c r="N56" s="111"/>
      <c r="O56" s="111"/>
      <c r="P56" s="111"/>
      <c r="Q56" s="111"/>
      <c r="R56" s="111"/>
      <c r="S56" s="111"/>
      <c r="T56" s="111"/>
      <c r="U56" s="111"/>
      <c r="V56" s="111"/>
      <c r="W56" s="111"/>
      <c r="X56" s="111"/>
      <c r="Y56" s="111"/>
      <c r="Z56" s="111"/>
      <c r="AA56" s="111"/>
      <c r="AB56" s="111"/>
      <c r="AC56" s="111"/>
      <c r="AD56" s="111"/>
      <c r="AE56" s="111"/>
      <c r="AF56" s="111"/>
      <c r="AG56" s="111"/>
      <c r="AH56" s="111"/>
      <c r="AI56" s="111"/>
      <c r="AJ56" s="111"/>
    </row>
    <row r="57" spans="1:37">
      <c r="A57" s="106" t="s">
        <v>398</v>
      </c>
      <c r="B57" s="106" t="s">
        <v>282</v>
      </c>
      <c r="C57" s="106" t="s">
        <v>283</v>
      </c>
      <c r="D57" s="106" t="s">
        <v>269</v>
      </c>
      <c r="E57" s="106" t="s">
        <v>270</v>
      </c>
      <c r="F57" s="106" t="s">
        <v>284</v>
      </c>
      <c r="G57" s="111">
        <v>5</v>
      </c>
      <c r="H57" s="111">
        <v>4</v>
      </c>
      <c r="I57" s="111">
        <v>5</v>
      </c>
      <c r="J57" s="111">
        <v>5</v>
      </c>
      <c r="K57" s="111">
        <v>3</v>
      </c>
      <c r="L57" s="111">
        <v>3</v>
      </c>
      <c r="M57" s="111">
        <v>2</v>
      </c>
      <c r="N57" s="111">
        <v>4</v>
      </c>
      <c r="O57" s="111">
        <v>4</v>
      </c>
      <c r="P57" s="111">
        <v>3</v>
      </c>
      <c r="Q57" s="111">
        <v>4</v>
      </c>
      <c r="R57" s="111">
        <v>2</v>
      </c>
      <c r="S57" s="111">
        <v>5</v>
      </c>
      <c r="T57" s="111">
        <v>2</v>
      </c>
      <c r="U57" s="111">
        <v>2</v>
      </c>
      <c r="V57" s="111">
        <v>3</v>
      </c>
      <c r="W57" s="111">
        <v>4</v>
      </c>
      <c r="X57" s="111">
        <v>2</v>
      </c>
      <c r="Y57" s="111">
        <v>2</v>
      </c>
      <c r="Z57" s="111">
        <v>5</v>
      </c>
      <c r="AA57" s="111">
        <v>5</v>
      </c>
      <c r="AB57" s="111">
        <v>2</v>
      </c>
      <c r="AC57" s="111">
        <v>3</v>
      </c>
      <c r="AD57" s="111">
        <v>4</v>
      </c>
      <c r="AE57" s="111">
        <v>5</v>
      </c>
      <c r="AF57" s="111">
        <v>5</v>
      </c>
      <c r="AG57" s="111">
        <v>5</v>
      </c>
      <c r="AH57" s="111">
        <v>4</v>
      </c>
      <c r="AI57" s="111">
        <v>2</v>
      </c>
      <c r="AJ57" s="111">
        <v>4</v>
      </c>
    </row>
    <row r="58" spans="1:37">
      <c r="A58" s="106" t="s">
        <v>399</v>
      </c>
      <c r="B58" s="106" t="s">
        <v>291</v>
      </c>
      <c r="C58" s="106" t="s">
        <v>292</v>
      </c>
      <c r="D58" s="106" t="s">
        <v>269</v>
      </c>
      <c r="E58" s="106" t="s">
        <v>270</v>
      </c>
      <c r="F58" s="106" t="s">
        <v>293</v>
      </c>
      <c r="G58" s="111">
        <v>4</v>
      </c>
      <c r="H58" s="111">
        <v>4</v>
      </c>
      <c r="I58" s="111">
        <v>2</v>
      </c>
      <c r="J58" s="111">
        <v>3</v>
      </c>
      <c r="K58" s="111">
        <v>5</v>
      </c>
      <c r="L58" s="111">
        <v>5</v>
      </c>
      <c r="M58" s="111">
        <v>3</v>
      </c>
      <c r="N58" s="111">
        <v>5</v>
      </c>
      <c r="O58" s="111">
        <v>5</v>
      </c>
      <c r="P58" s="111">
        <v>2</v>
      </c>
      <c r="Q58" s="111">
        <v>5</v>
      </c>
      <c r="R58" s="111">
        <v>2</v>
      </c>
      <c r="S58" s="111">
        <v>3</v>
      </c>
      <c r="T58" s="111">
        <v>2</v>
      </c>
      <c r="U58" s="111">
        <v>2</v>
      </c>
      <c r="V58" s="111">
        <v>4</v>
      </c>
      <c r="W58" s="111">
        <v>3</v>
      </c>
      <c r="X58" s="111">
        <v>2</v>
      </c>
      <c r="Y58" s="111">
        <v>4</v>
      </c>
      <c r="Z58" s="111">
        <v>3</v>
      </c>
      <c r="AA58" s="111">
        <v>4</v>
      </c>
      <c r="AB58" s="111">
        <v>4</v>
      </c>
      <c r="AC58" s="111">
        <v>5</v>
      </c>
      <c r="AD58" s="111">
        <v>5</v>
      </c>
      <c r="AE58" s="111">
        <v>5</v>
      </c>
      <c r="AF58" s="111">
        <v>4</v>
      </c>
      <c r="AG58" s="111">
        <v>5</v>
      </c>
      <c r="AH58" s="111">
        <v>5</v>
      </c>
      <c r="AI58" s="111">
        <v>3</v>
      </c>
      <c r="AJ58" s="111">
        <v>4</v>
      </c>
    </row>
    <row r="59" spans="1:37" ht="30">
      <c r="A59" s="106" t="s">
        <v>411</v>
      </c>
      <c r="B59" s="106" t="s">
        <v>322</v>
      </c>
      <c r="C59" s="106" t="s">
        <v>323</v>
      </c>
      <c r="D59" s="106" t="s">
        <v>269</v>
      </c>
      <c r="E59" s="106" t="s">
        <v>270</v>
      </c>
      <c r="F59" s="107" t="s">
        <v>324</v>
      </c>
      <c r="G59" s="111">
        <v>4</v>
      </c>
      <c r="H59" s="111">
        <v>5</v>
      </c>
      <c r="I59" s="111">
        <v>2</v>
      </c>
      <c r="J59" s="111">
        <v>2</v>
      </c>
      <c r="K59" s="111">
        <v>3</v>
      </c>
      <c r="L59" s="111">
        <v>3</v>
      </c>
      <c r="M59" s="111">
        <v>2</v>
      </c>
      <c r="N59" s="111">
        <v>2</v>
      </c>
      <c r="O59" s="111">
        <v>3</v>
      </c>
      <c r="P59" s="111">
        <v>3</v>
      </c>
      <c r="Q59" s="111">
        <v>3</v>
      </c>
      <c r="R59" s="111">
        <v>2</v>
      </c>
      <c r="S59" s="111">
        <v>4</v>
      </c>
      <c r="T59" s="111">
        <v>2</v>
      </c>
      <c r="U59" s="111">
        <v>3</v>
      </c>
      <c r="V59" s="111">
        <v>5</v>
      </c>
      <c r="W59" s="111">
        <v>4</v>
      </c>
      <c r="X59" s="111">
        <v>2</v>
      </c>
      <c r="Y59" s="111">
        <v>3</v>
      </c>
      <c r="Z59" s="111">
        <v>4</v>
      </c>
      <c r="AA59" s="111">
        <v>4</v>
      </c>
      <c r="AB59" s="111">
        <v>2</v>
      </c>
      <c r="AC59" s="111">
        <v>5</v>
      </c>
      <c r="AD59" s="111">
        <v>5</v>
      </c>
      <c r="AE59" s="111">
        <v>5</v>
      </c>
      <c r="AF59" s="111">
        <v>5</v>
      </c>
      <c r="AG59" s="111">
        <v>5</v>
      </c>
      <c r="AH59" s="111">
        <v>5</v>
      </c>
      <c r="AI59" s="111">
        <v>3</v>
      </c>
      <c r="AJ59" s="111">
        <v>3</v>
      </c>
    </row>
    <row r="60" spans="1:37">
      <c r="A60" s="106" t="s">
        <v>412</v>
      </c>
      <c r="B60" s="106" t="s">
        <v>329</v>
      </c>
      <c r="C60" s="106" t="s">
        <v>330</v>
      </c>
      <c r="D60" s="106" t="s">
        <v>288</v>
      </c>
      <c r="E60" s="106" t="s">
        <v>259</v>
      </c>
      <c r="G60" s="111">
        <v>4</v>
      </c>
      <c r="H60" s="111">
        <v>2</v>
      </c>
      <c r="I60" s="111">
        <v>5</v>
      </c>
      <c r="J60" s="111">
        <v>4</v>
      </c>
      <c r="K60" s="111">
        <v>3</v>
      </c>
      <c r="L60" s="111">
        <v>4</v>
      </c>
      <c r="M60" s="111">
        <v>4</v>
      </c>
      <c r="N60" s="111">
        <v>2</v>
      </c>
      <c r="O60" s="111">
        <v>3</v>
      </c>
      <c r="P60" s="111">
        <v>2</v>
      </c>
      <c r="Q60" s="111">
        <v>4</v>
      </c>
      <c r="R60" s="111">
        <v>2</v>
      </c>
      <c r="S60" s="111">
        <v>4</v>
      </c>
      <c r="T60" s="111">
        <v>2</v>
      </c>
      <c r="U60" s="111">
        <v>2</v>
      </c>
      <c r="V60" s="111">
        <v>3</v>
      </c>
      <c r="W60" s="111">
        <v>4</v>
      </c>
      <c r="X60" s="111">
        <v>2</v>
      </c>
      <c r="Y60" s="111">
        <v>4</v>
      </c>
      <c r="Z60" s="111">
        <v>3</v>
      </c>
      <c r="AA60" s="111">
        <v>4</v>
      </c>
      <c r="AB60" s="111">
        <v>4</v>
      </c>
      <c r="AC60" s="111">
        <v>5</v>
      </c>
      <c r="AD60" s="111">
        <v>5</v>
      </c>
      <c r="AE60" s="111">
        <v>5</v>
      </c>
      <c r="AF60" s="111">
        <v>5</v>
      </c>
      <c r="AG60" s="111">
        <v>4</v>
      </c>
      <c r="AH60" s="111">
        <v>3</v>
      </c>
      <c r="AI60" s="111">
        <v>3</v>
      </c>
      <c r="AJ60" s="111">
        <v>5</v>
      </c>
    </row>
    <row r="61" spans="1:37">
      <c r="A61" s="106" t="s">
        <v>413</v>
      </c>
      <c r="B61" s="106" t="s">
        <v>340</v>
      </c>
      <c r="C61" s="106" t="s">
        <v>341</v>
      </c>
      <c r="D61" s="106" t="s">
        <v>269</v>
      </c>
      <c r="E61" s="106" t="s">
        <v>259</v>
      </c>
      <c r="F61" s="106" t="s">
        <v>342</v>
      </c>
      <c r="G61" s="111">
        <v>4</v>
      </c>
      <c r="H61" s="111">
        <v>4</v>
      </c>
      <c r="I61" s="111">
        <v>4</v>
      </c>
      <c r="J61" s="111">
        <v>3</v>
      </c>
      <c r="K61" s="111">
        <v>4</v>
      </c>
      <c r="L61" s="111">
        <v>3</v>
      </c>
      <c r="M61" s="111">
        <v>3</v>
      </c>
      <c r="N61" s="111">
        <v>4</v>
      </c>
      <c r="O61" s="111">
        <v>4</v>
      </c>
      <c r="P61" s="111">
        <v>4</v>
      </c>
      <c r="Q61" s="111">
        <v>4</v>
      </c>
      <c r="R61" s="111">
        <v>2</v>
      </c>
      <c r="S61" s="111">
        <v>5</v>
      </c>
      <c r="T61" s="111">
        <v>2</v>
      </c>
      <c r="U61" s="111">
        <v>2</v>
      </c>
      <c r="V61" s="111">
        <v>5</v>
      </c>
      <c r="W61" s="111">
        <v>4</v>
      </c>
      <c r="X61" s="111">
        <v>2</v>
      </c>
      <c r="Y61" s="111">
        <v>4</v>
      </c>
      <c r="Z61" s="111">
        <v>3</v>
      </c>
      <c r="AA61" s="111">
        <v>4</v>
      </c>
      <c r="AB61" s="111">
        <v>5</v>
      </c>
      <c r="AC61" s="111">
        <v>4</v>
      </c>
      <c r="AD61" s="111">
        <v>5</v>
      </c>
      <c r="AE61" s="111">
        <v>5</v>
      </c>
      <c r="AF61" s="111">
        <v>4</v>
      </c>
      <c r="AG61" s="111">
        <v>5</v>
      </c>
      <c r="AH61" s="111">
        <v>4</v>
      </c>
      <c r="AI61" s="111">
        <v>3</v>
      </c>
      <c r="AJ61" s="111">
        <v>5</v>
      </c>
    </row>
    <row r="62" spans="1:37">
      <c r="A62" s="106" t="s">
        <v>397</v>
      </c>
      <c r="G62" s="111">
        <f>AVERAGE(G57:G61)</f>
        <v>4.2</v>
      </c>
      <c r="H62" s="111">
        <f t="shared" ref="H62:AK62" si="4">AVERAGE(H57:H61)</f>
        <v>3.8</v>
      </c>
      <c r="I62" s="111">
        <f t="shared" si="4"/>
        <v>3.6</v>
      </c>
      <c r="J62" s="111">
        <f t="shared" si="4"/>
        <v>3.4</v>
      </c>
      <c r="K62" s="111">
        <f t="shared" si="4"/>
        <v>3.6</v>
      </c>
      <c r="L62" s="111">
        <f t="shared" si="4"/>
        <v>3.6</v>
      </c>
      <c r="M62" s="111">
        <f t="shared" si="4"/>
        <v>2.8</v>
      </c>
      <c r="N62" s="111">
        <f t="shared" si="4"/>
        <v>3.4</v>
      </c>
      <c r="O62" s="111">
        <f t="shared" si="4"/>
        <v>3.8</v>
      </c>
      <c r="P62" s="111">
        <f t="shared" si="4"/>
        <v>2.8</v>
      </c>
      <c r="Q62" s="111">
        <f t="shared" si="4"/>
        <v>4</v>
      </c>
      <c r="R62" s="111">
        <f t="shared" si="4"/>
        <v>2</v>
      </c>
      <c r="S62" s="111">
        <f t="shared" si="4"/>
        <v>4.2</v>
      </c>
      <c r="T62" s="111">
        <f t="shared" si="4"/>
        <v>2</v>
      </c>
      <c r="U62" s="111">
        <f t="shared" si="4"/>
        <v>2.2000000000000002</v>
      </c>
      <c r="V62" s="111">
        <f t="shared" si="4"/>
        <v>4</v>
      </c>
      <c r="W62" s="111">
        <f t="shared" si="4"/>
        <v>3.8</v>
      </c>
      <c r="X62" s="111">
        <f t="shared" si="4"/>
        <v>2</v>
      </c>
      <c r="Y62" s="111">
        <f t="shared" si="4"/>
        <v>3.4</v>
      </c>
      <c r="Z62" s="111">
        <f t="shared" si="4"/>
        <v>3.6</v>
      </c>
      <c r="AA62" s="111">
        <f t="shared" si="4"/>
        <v>4.2</v>
      </c>
      <c r="AB62" s="111">
        <f t="shared" si="4"/>
        <v>3.4</v>
      </c>
      <c r="AC62" s="111">
        <f t="shared" si="4"/>
        <v>4.4000000000000004</v>
      </c>
      <c r="AD62" s="111">
        <f t="shared" si="4"/>
        <v>4.8</v>
      </c>
      <c r="AE62" s="111">
        <f t="shared" si="4"/>
        <v>5</v>
      </c>
      <c r="AF62" s="111">
        <f t="shared" si="4"/>
        <v>4.5999999999999996</v>
      </c>
      <c r="AG62" s="111">
        <f t="shared" si="4"/>
        <v>4.8</v>
      </c>
      <c r="AH62" s="111">
        <f t="shared" si="4"/>
        <v>4.2</v>
      </c>
      <c r="AI62" s="111">
        <f t="shared" si="4"/>
        <v>2.8</v>
      </c>
      <c r="AJ62" s="111">
        <f t="shared" si="4"/>
        <v>4.2</v>
      </c>
      <c r="AK62" s="111" t="e">
        <f t="shared" si="4"/>
        <v>#DIV/0!</v>
      </c>
    </row>
    <row r="92" spans="1:3" ht="15.75" thickBot="1">
      <c r="A92" s="108"/>
      <c r="B92" s="109"/>
      <c r="C92" s="110"/>
    </row>
    <row r="93" spans="1:3" ht="15.75" thickBot="1">
      <c r="A93" s="108"/>
      <c r="B93" s="109"/>
      <c r="C93" s="110"/>
    </row>
    <row r="94" spans="1:3" ht="15.75" thickBot="1">
      <c r="A94" s="108"/>
      <c r="B94" s="109"/>
      <c r="C94" s="110"/>
    </row>
    <row r="95" spans="1:3" ht="15.75" thickBot="1">
      <c r="A95" s="108"/>
      <c r="B95" s="109"/>
      <c r="C95" s="110"/>
    </row>
    <row r="96" spans="1:3" ht="15.75" thickBot="1">
      <c r="A96" s="108"/>
      <c r="B96" s="40"/>
      <c r="C96" s="110"/>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48B6D-8301-40EB-8ACF-AAC82F34B834}">
  <dimension ref="A1:AL103"/>
  <sheetViews>
    <sheetView topLeftCell="B38" zoomScaleNormal="100" workbookViewId="0">
      <selection activeCell="P87" sqref="P87"/>
    </sheetView>
  </sheetViews>
  <sheetFormatPr baseColWidth="10" defaultColWidth="11.42578125" defaultRowHeight="15"/>
  <cols>
    <col min="16" max="17" width="11.42578125" style="77" customWidth="1"/>
    <col min="18" max="18" width="23.140625" style="84" bestFit="1" customWidth="1"/>
    <col min="19" max="19" width="28" style="53" customWidth="1"/>
    <col min="20" max="20" width="178.28515625" bestFit="1" customWidth="1"/>
    <col min="21" max="21" width="21" bestFit="1" customWidth="1"/>
  </cols>
  <sheetData>
    <row r="1" spans="1:38" ht="23.25">
      <c r="B1" s="15"/>
      <c r="D1" s="15"/>
      <c r="F1" s="15"/>
      <c r="H1" s="15"/>
      <c r="J1" s="15"/>
      <c r="L1" s="15"/>
      <c r="N1" s="15"/>
      <c r="P1" s="52" t="s">
        <v>414</v>
      </c>
      <c r="Q1" s="52"/>
      <c r="R1" s="83" t="s">
        <v>415</v>
      </c>
      <c r="S1" s="52" t="s">
        <v>416</v>
      </c>
      <c r="T1" s="15"/>
      <c r="U1" s="42" t="s">
        <v>417</v>
      </c>
      <c r="V1" s="15"/>
      <c r="X1" s="15"/>
      <c r="Z1" s="15"/>
      <c r="AB1" s="15"/>
      <c r="AD1" s="15"/>
      <c r="AF1" s="15"/>
      <c r="AH1" s="15"/>
      <c r="AJ1" s="15"/>
      <c r="AL1" s="15"/>
    </row>
    <row r="2" spans="1:38">
      <c r="R2" s="84" t="s">
        <v>418</v>
      </c>
    </row>
    <row r="3" spans="1:38" ht="21">
      <c r="C3" s="19" t="s">
        <v>2</v>
      </c>
    </row>
    <row r="4" spans="1:38" s="9" customFormat="1" ht="18.75">
      <c r="B4" s="13" t="s">
        <v>3</v>
      </c>
      <c r="C4" s="14" t="s">
        <v>4</v>
      </c>
      <c r="P4" s="78"/>
      <c r="Q4" s="78"/>
      <c r="R4" s="85"/>
      <c r="S4" s="54"/>
      <c r="T4" s="32" t="s">
        <v>419</v>
      </c>
      <c r="U4" s="9" t="s">
        <v>420</v>
      </c>
    </row>
    <row r="5" spans="1:38" ht="18.75">
      <c r="B5" s="1" t="s">
        <v>5</v>
      </c>
      <c r="C5" s="2" t="s">
        <v>6</v>
      </c>
      <c r="T5" s="59">
        <v>2018</v>
      </c>
      <c r="U5" t="s">
        <v>420</v>
      </c>
    </row>
    <row r="6" spans="1:38" ht="18.75">
      <c r="B6" s="1"/>
      <c r="C6" s="2"/>
    </row>
    <row r="7" spans="1:38" ht="21">
      <c r="C7" s="19" t="s">
        <v>7</v>
      </c>
    </row>
    <row r="8" spans="1:38" s="9" customFormat="1" ht="18.75">
      <c r="A8" s="16"/>
      <c r="B8" s="48" t="s">
        <v>8</v>
      </c>
      <c r="C8" s="14" t="s">
        <v>9</v>
      </c>
      <c r="P8" s="78">
        <v>1</v>
      </c>
      <c r="Q8" s="78"/>
      <c r="R8" s="85">
        <v>0.9375</v>
      </c>
      <c r="S8" s="54">
        <v>1</v>
      </c>
      <c r="T8" s="32" t="s">
        <v>421</v>
      </c>
      <c r="U8" t="s">
        <v>422</v>
      </c>
      <c r="AB8" s="27"/>
    </row>
    <row r="9" spans="1:38" ht="18.75">
      <c r="A9" s="10"/>
      <c r="B9" s="1" t="s">
        <v>10</v>
      </c>
      <c r="C9" s="2" t="s">
        <v>11</v>
      </c>
      <c r="P9" s="77">
        <v>0</v>
      </c>
      <c r="R9" s="86">
        <v>0</v>
      </c>
      <c r="S9" s="57" t="s">
        <v>423</v>
      </c>
      <c r="T9" s="60" t="s">
        <v>424</v>
      </c>
      <c r="U9" t="s">
        <v>422</v>
      </c>
    </row>
    <row r="10" spans="1:38" ht="18.75">
      <c r="A10" s="4"/>
      <c r="B10" s="1" t="s">
        <v>12</v>
      </c>
      <c r="C10" s="2" t="s">
        <v>13</v>
      </c>
      <c r="P10" s="77">
        <v>3</v>
      </c>
      <c r="R10" s="86">
        <v>3</v>
      </c>
      <c r="S10" s="64" t="s">
        <v>425</v>
      </c>
      <c r="T10" s="60" t="s">
        <v>426</v>
      </c>
      <c r="U10" t="s">
        <v>422</v>
      </c>
    </row>
    <row r="11" spans="1:38" ht="18.75">
      <c r="A11" s="4"/>
      <c r="B11" s="1" t="s">
        <v>14</v>
      </c>
      <c r="C11" s="2" t="s">
        <v>15</v>
      </c>
      <c r="P11" s="77">
        <v>3</v>
      </c>
      <c r="R11" s="86">
        <v>3</v>
      </c>
      <c r="S11" s="64" t="s">
        <v>425</v>
      </c>
      <c r="T11" s="60" t="s">
        <v>427</v>
      </c>
      <c r="U11" t="s">
        <v>422</v>
      </c>
    </row>
    <row r="12" spans="1:38" ht="18.75">
      <c r="A12" s="12"/>
      <c r="B12" s="1" t="s">
        <v>16</v>
      </c>
      <c r="C12" s="2" t="s">
        <v>17</v>
      </c>
      <c r="P12" s="77">
        <v>3</v>
      </c>
      <c r="R12" s="86">
        <v>2.8125</v>
      </c>
      <c r="S12" s="64" t="s">
        <v>425</v>
      </c>
      <c r="T12" s="60" t="s">
        <v>428</v>
      </c>
      <c r="U12" t="s">
        <v>422</v>
      </c>
    </row>
    <row r="13" spans="1:38" ht="18.75">
      <c r="A13" s="11"/>
      <c r="B13" s="1" t="s">
        <v>18</v>
      </c>
      <c r="C13" s="2" t="s">
        <v>19</v>
      </c>
      <c r="P13" s="77">
        <v>3</v>
      </c>
      <c r="R13" s="89">
        <v>2.8125</v>
      </c>
      <c r="S13" s="64" t="s">
        <v>425</v>
      </c>
      <c r="T13" s="60"/>
      <c r="U13" t="s">
        <v>422</v>
      </c>
    </row>
    <row r="14" spans="1:38" ht="18.75">
      <c r="B14" s="1"/>
      <c r="C14" s="2"/>
      <c r="P14" s="78"/>
      <c r="Q14" s="78"/>
      <c r="T14" s="30"/>
    </row>
    <row r="15" spans="1:38" s="7" customFormat="1" ht="21">
      <c r="A15"/>
      <c r="C15" s="18" t="s">
        <v>20</v>
      </c>
      <c r="P15" s="79"/>
      <c r="Q15" s="79"/>
      <c r="R15" s="87"/>
      <c r="S15" s="63"/>
    </row>
    <row r="16" spans="1:38" s="9" customFormat="1" ht="18.75">
      <c r="A16" s="16"/>
      <c r="B16" s="13" t="s">
        <v>21</v>
      </c>
      <c r="C16" s="14" t="s">
        <v>351</v>
      </c>
      <c r="P16" s="77">
        <v>1</v>
      </c>
      <c r="Q16" s="77"/>
      <c r="R16" s="84">
        <v>1</v>
      </c>
      <c r="S16" s="54">
        <v>42</v>
      </c>
      <c r="T16" s="30"/>
    </row>
    <row r="17" spans="1:20" ht="18.75">
      <c r="A17" s="10"/>
      <c r="B17" s="1" t="s">
        <v>23</v>
      </c>
      <c r="C17" s="2" t="s">
        <v>353</v>
      </c>
      <c r="P17" s="77">
        <v>2</v>
      </c>
      <c r="R17" s="84">
        <v>2</v>
      </c>
      <c r="S17" s="53">
        <v>6</v>
      </c>
      <c r="T17" s="30"/>
    </row>
    <row r="18" spans="1:20" ht="18.75">
      <c r="A18" s="10"/>
      <c r="B18" s="1" t="s">
        <v>25</v>
      </c>
      <c r="C18" s="2" t="s">
        <v>355</v>
      </c>
      <c r="P18" s="77">
        <v>1</v>
      </c>
      <c r="R18" s="84">
        <v>1</v>
      </c>
      <c r="S18" s="53">
        <v>1439</v>
      </c>
      <c r="T18" s="30"/>
    </row>
    <row r="19" spans="1:20" ht="18.75">
      <c r="A19" s="10"/>
      <c r="B19" s="1" t="s">
        <v>27</v>
      </c>
      <c r="C19" s="2" t="s">
        <v>357</v>
      </c>
      <c r="P19" s="77">
        <v>2</v>
      </c>
      <c r="R19" s="84">
        <v>2</v>
      </c>
      <c r="S19" s="53">
        <v>22517</v>
      </c>
    </row>
    <row r="20" spans="1:20" ht="18.75">
      <c r="A20" s="4"/>
      <c r="B20" s="1" t="s">
        <v>29</v>
      </c>
      <c r="C20" s="2" t="s">
        <v>358</v>
      </c>
      <c r="P20" s="77">
        <v>2</v>
      </c>
      <c r="R20" s="84">
        <v>2</v>
      </c>
      <c r="S20" s="53">
        <v>5</v>
      </c>
    </row>
    <row r="21" spans="1:20" ht="18.75">
      <c r="A21" s="4"/>
      <c r="B21" s="1" t="s">
        <v>31</v>
      </c>
      <c r="C21" s="2" t="s">
        <v>359</v>
      </c>
      <c r="P21" s="77">
        <v>1</v>
      </c>
      <c r="R21" s="84">
        <v>1</v>
      </c>
      <c r="S21" s="53">
        <v>205</v>
      </c>
    </row>
    <row r="22" spans="1:20" ht="18.75">
      <c r="A22" s="88"/>
      <c r="B22" s="1" t="s">
        <v>33</v>
      </c>
      <c r="C22" s="2" t="s">
        <v>360</v>
      </c>
      <c r="R22" s="89"/>
      <c r="S22" s="53">
        <v>1037</v>
      </c>
    </row>
    <row r="23" spans="1:20">
      <c r="P23" s="78"/>
      <c r="Q23" s="78"/>
    </row>
    <row r="24" spans="1:20" ht="21">
      <c r="C24" s="19" t="s">
        <v>35</v>
      </c>
    </row>
    <row r="25" spans="1:20" s="9" customFormat="1" ht="18.75">
      <c r="A25" s="16"/>
      <c r="B25" s="13" t="s">
        <v>36</v>
      </c>
      <c r="C25" s="14" t="s">
        <v>37</v>
      </c>
      <c r="P25" s="78">
        <v>0</v>
      </c>
      <c r="Q25" s="78"/>
      <c r="R25" s="78">
        <v>0</v>
      </c>
      <c r="S25" s="54" t="s">
        <v>425</v>
      </c>
      <c r="T25" s="32" t="s">
        <v>429</v>
      </c>
    </row>
    <row r="26" spans="1:20" ht="18.75">
      <c r="A26" s="10"/>
      <c r="B26" s="49" t="s">
        <v>38</v>
      </c>
      <c r="C26" s="2" t="s">
        <v>39</v>
      </c>
      <c r="P26" s="77">
        <v>0</v>
      </c>
      <c r="R26" s="77">
        <v>0</v>
      </c>
      <c r="S26" s="53" t="s">
        <v>425</v>
      </c>
    </row>
    <row r="27" spans="1:20" ht="18.75">
      <c r="A27" s="10"/>
      <c r="B27" s="49" t="s">
        <v>40</v>
      </c>
      <c r="C27" s="2" t="s">
        <v>41</v>
      </c>
      <c r="P27" s="77">
        <v>0</v>
      </c>
      <c r="R27" s="77">
        <v>0</v>
      </c>
      <c r="S27" s="53" t="s">
        <v>425</v>
      </c>
    </row>
    <row r="28" spans="1:20" ht="18.75">
      <c r="A28" s="10"/>
      <c r="B28" s="49" t="s">
        <v>42</v>
      </c>
      <c r="C28" s="2" t="s">
        <v>43</v>
      </c>
      <c r="P28" s="77">
        <v>0</v>
      </c>
      <c r="R28" s="77">
        <v>0</v>
      </c>
      <c r="S28" s="53" t="s">
        <v>425</v>
      </c>
    </row>
    <row r="29" spans="1:20" ht="18.75">
      <c r="A29" s="10"/>
      <c r="B29" s="49" t="s">
        <v>44</v>
      </c>
      <c r="C29" s="2" t="s">
        <v>45</v>
      </c>
      <c r="P29" s="77">
        <v>0</v>
      </c>
      <c r="R29" s="77">
        <v>0</v>
      </c>
      <c r="S29" s="53" t="s">
        <v>425</v>
      </c>
    </row>
    <row r="30" spans="1:20" ht="18.75">
      <c r="A30" s="10"/>
      <c r="B30" s="49" t="s">
        <v>46</v>
      </c>
      <c r="C30" s="2" t="s">
        <v>47</v>
      </c>
      <c r="P30" s="77">
        <v>0</v>
      </c>
      <c r="R30" s="77">
        <v>0</v>
      </c>
      <c r="S30" s="53" t="s">
        <v>425</v>
      </c>
    </row>
    <row r="31" spans="1:20" ht="18.75">
      <c r="A31" s="4"/>
      <c r="B31" s="1" t="s">
        <v>48</v>
      </c>
      <c r="C31" s="2" t="s">
        <v>49</v>
      </c>
      <c r="P31" s="77">
        <v>0</v>
      </c>
      <c r="R31" s="77">
        <v>0</v>
      </c>
      <c r="S31" s="53" t="s">
        <v>425</v>
      </c>
    </row>
    <row r="32" spans="1:20" ht="18.75">
      <c r="A32" s="12"/>
      <c r="B32" s="1" t="s">
        <v>50</v>
      </c>
      <c r="C32" s="2" t="s">
        <v>51</v>
      </c>
      <c r="R32" s="77"/>
    </row>
    <row r="33" spans="1:31" ht="18.75">
      <c r="A33" s="12"/>
      <c r="B33" s="1" t="s">
        <v>52</v>
      </c>
      <c r="C33" s="2" t="s">
        <v>53</v>
      </c>
      <c r="P33" s="77">
        <v>0</v>
      </c>
      <c r="R33" s="77">
        <v>0</v>
      </c>
      <c r="S33" s="55"/>
    </row>
    <row r="34" spans="1:31" ht="18.75">
      <c r="A34" s="12"/>
      <c r="B34" s="1" t="s">
        <v>54</v>
      </c>
      <c r="C34" s="2" t="s">
        <v>55</v>
      </c>
      <c r="P34" s="77">
        <v>0</v>
      </c>
      <c r="R34" s="77">
        <v>0</v>
      </c>
    </row>
    <row r="35" spans="1:31" ht="18.75">
      <c r="A35" s="6"/>
      <c r="B35" s="1" t="s">
        <v>56</v>
      </c>
      <c r="C35" s="2" t="s">
        <v>57</v>
      </c>
      <c r="P35" s="77">
        <v>0</v>
      </c>
      <c r="R35" s="77">
        <v>0</v>
      </c>
    </row>
    <row r="36" spans="1:31" ht="18.75">
      <c r="A36" s="21"/>
      <c r="B36" s="1" t="s">
        <v>58</v>
      </c>
      <c r="C36" s="2" t="s">
        <v>59</v>
      </c>
      <c r="P36" s="77">
        <v>0</v>
      </c>
      <c r="R36" s="77">
        <v>0</v>
      </c>
      <c r="V36" t="s">
        <v>430</v>
      </c>
    </row>
    <row r="37" spans="1:31" ht="18.75">
      <c r="A37" s="21"/>
      <c r="B37" s="1" t="s">
        <v>60</v>
      </c>
      <c r="C37" s="2" t="s">
        <v>61</v>
      </c>
      <c r="P37" s="77">
        <v>0</v>
      </c>
      <c r="R37" s="77">
        <v>0</v>
      </c>
      <c r="S37" s="44"/>
      <c r="V37" t="s">
        <v>431</v>
      </c>
    </row>
    <row r="38" spans="1:31" ht="18.75">
      <c r="A38" s="21"/>
      <c r="B38" s="1" t="s">
        <v>62</v>
      </c>
      <c r="C38" s="2" t="s">
        <v>63</v>
      </c>
      <c r="P38" s="77">
        <v>0</v>
      </c>
      <c r="R38" s="77">
        <v>0</v>
      </c>
    </row>
    <row r="39" spans="1:31" ht="18.75">
      <c r="A39" s="22"/>
      <c r="B39" s="1" t="s">
        <v>64</v>
      </c>
      <c r="C39" s="2" t="s">
        <v>65</v>
      </c>
      <c r="P39" s="77">
        <v>0</v>
      </c>
      <c r="R39" s="77">
        <v>0</v>
      </c>
      <c r="S39" s="53" t="s">
        <v>425</v>
      </c>
      <c r="T39" t="s">
        <v>432</v>
      </c>
      <c r="V39" t="s">
        <v>433</v>
      </c>
    </row>
    <row r="40" spans="1:31" ht="18.75">
      <c r="B40" s="1"/>
      <c r="C40" s="2"/>
      <c r="P40" s="78">
        <f>SUM(P25:P39)</f>
        <v>0</v>
      </c>
      <c r="Q40" s="78"/>
      <c r="R40" s="78"/>
    </row>
    <row r="41" spans="1:31" s="7" customFormat="1" ht="21">
      <c r="C41" s="18" t="s">
        <v>66</v>
      </c>
      <c r="P41" s="80"/>
      <c r="Q41" s="80"/>
      <c r="R41" s="87"/>
      <c r="S41" s="56"/>
    </row>
    <row r="42" spans="1:31" ht="18.75">
      <c r="A42" s="10"/>
      <c r="B42" s="1" t="s">
        <v>67</v>
      </c>
      <c r="C42" s="2" t="s">
        <v>68</v>
      </c>
      <c r="P42" s="77">
        <v>3</v>
      </c>
      <c r="R42" s="84">
        <v>3</v>
      </c>
      <c r="S42" s="53" t="s">
        <v>423</v>
      </c>
      <c r="T42" s="30"/>
      <c r="U42" t="s">
        <v>422</v>
      </c>
    </row>
    <row r="43" spans="1:31" ht="18.75">
      <c r="A43" s="10"/>
      <c r="B43" s="1" t="s">
        <v>69</v>
      </c>
      <c r="C43" s="2" t="s">
        <v>70</v>
      </c>
      <c r="P43" s="77">
        <v>0</v>
      </c>
      <c r="R43" s="84">
        <v>0</v>
      </c>
      <c r="S43" s="53" t="s">
        <v>425</v>
      </c>
      <c r="U43" t="s">
        <v>422</v>
      </c>
    </row>
    <row r="44" spans="1:31" ht="18.75">
      <c r="A44" s="10"/>
      <c r="B44" s="49" t="s">
        <v>71</v>
      </c>
      <c r="C44" s="2" t="s">
        <v>72</v>
      </c>
      <c r="P44" s="77">
        <v>3</v>
      </c>
      <c r="R44" s="84">
        <v>3</v>
      </c>
      <c r="S44" s="53">
        <v>3</v>
      </c>
      <c r="T44" s="60" t="s">
        <v>434</v>
      </c>
      <c r="U44" t="s">
        <v>422</v>
      </c>
    </row>
    <row r="45" spans="1:31" ht="18.75">
      <c r="A45" s="4"/>
      <c r="B45" s="1" t="s">
        <v>73</v>
      </c>
      <c r="C45" s="2" t="s">
        <v>74</v>
      </c>
      <c r="P45" s="77">
        <v>0</v>
      </c>
      <c r="R45" s="84">
        <v>0</v>
      </c>
      <c r="S45" s="53" t="s">
        <v>425</v>
      </c>
      <c r="T45" s="60" t="s">
        <v>435</v>
      </c>
      <c r="U45" t="s">
        <v>422</v>
      </c>
    </row>
    <row r="46" spans="1:31" ht="18.75">
      <c r="A46" s="4"/>
      <c r="B46" s="49" t="s">
        <v>75</v>
      </c>
      <c r="C46" s="2" t="s">
        <v>76</v>
      </c>
      <c r="P46" s="77">
        <v>1</v>
      </c>
      <c r="R46" s="84">
        <v>0.75</v>
      </c>
      <c r="S46" s="53">
        <v>1</v>
      </c>
      <c r="T46" s="60" t="s">
        <v>436</v>
      </c>
      <c r="U46" t="s">
        <v>422</v>
      </c>
      <c r="AE46" s="28"/>
    </row>
    <row r="47" spans="1:31" ht="18.75">
      <c r="A47" s="12"/>
      <c r="B47" s="1" t="s">
        <v>77</v>
      </c>
      <c r="C47" s="2" t="s">
        <v>78</v>
      </c>
      <c r="P47" s="77">
        <v>0</v>
      </c>
      <c r="R47" s="84">
        <v>0</v>
      </c>
      <c r="S47" s="53" t="s">
        <v>425</v>
      </c>
      <c r="T47" s="60" t="s">
        <v>437</v>
      </c>
      <c r="U47" t="s">
        <v>422</v>
      </c>
    </row>
    <row r="48" spans="1:31" ht="18.75">
      <c r="A48" s="12"/>
      <c r="B48" s="49" t="s">
        <v>79</v>
      </c>
      <c r="C48" s="2" t="s">
        <v>80</v>
      </c>
      <c r="P48" s="77">
        <v>0</v>
      </c>
      <c r="R48" s="84">
        <v>0</v>
      </c>
      <c r="S48" s="53">
        <v>0</v>
      </c>
      <c r="U48" t="s">
        <v>422</v>
      </c>
    </row>
    <row r="49" spans="1:21" ht="18.75">
      <c r="A49" s="12"/>
      <c r="B49" s="49" t="s">
        <v>81</v>
      </c>
      <c r="C49" s="2" t="s">
        <v>82</v>
      </c>
      <c r="P49" s="77">
        <v>0</v>
      </c>
      <c r="R49" s="84">
        <v>0</v>
      </c>
      <c r="S49" s="53">
        <v>0</v>
      </c>
      <c r="U49" t="s">
        <v>422</v>
      </c>
    </row>
    <row r="50" spans="1:21" ht="18.75">
      <c r="A50" s="6"/>
      <c r="B50" s="49" t="s">
        <v>83</v>
      </c>
      <c r="C50" s="2" t="s">
        <v>84</v>
      </c>
      <c r="P50" s="77">
        <v>2</v>
      </c>
      <c r="R50" s="84">
        <v>2</v>
      </c>
      <c r="S50" s="53">
        <v>2</v>
      </c>
      <c r="T50" t="s">
        <v>438</v>
      </c>
      <c r="U50" t="s">
        <v>422</v>
      </c>
    </row>
    <row r="51" spans="1:21" ht="18.75">
      <c r="B51" s="1" t="s">
        <v>85</v>
      </c>
      <c r="C51" s="2" t="s">
        <v>86</v>
      </c>
      <c r="P51" s="77">
        <v>3</v>
      </c>
      <c r="R51" s="84">
        <v>3</v>
      </c>
      <c r="S51" s="53" t="s">
        <v>423</v>
      </c>
      <c r="T51" t="s">
        <v>439</v>
      </c>
      <c r="U51" t="s">
        <v>422</v>
      </c>
    </row>
    <row r="52" spans="1:21" ht="18.75">
      <c r="A52" s="21"/>
      <c r="B52" s="1" t="s">
        <v>87</v>
      </c>
      <c r="C52" s="2" t="s">
        <v>88</v>
      </c>
      <c r="P52" s="77">
        <v>1</v>
      </c>
      <c r="R52" s="84">
        <v>1</v>
      </c>
      <c r="S52" s="53">
        <v>1</v>
      </c>
      <c r="T52" t="s">
        <v>440</v>
      </c>
      <c r="U52" t="s">
        <v>422</v>
      </c>
    </row>
    <row r="53" spans="1:21" ht="18.75">
      <c r="A53" s="21"/>
      <c r="B53" s="1" t="s">
        <v>89</v>
      </c>
      <c r="C53" s="2" t="s">
        <v>90</v>
      </c>
      <c r="P53" s="77">
        <v>1</v>
      </c>
      <c r="R53" s="84">
        <v>1</v>
      </c>
      <c r="S53" s="53">
        <v>1</v>
      </c>
      <c r="T53" t="s">
        <v>440</v>
      </c>
      <c r="U53" t="s">
        <v>422</v>
      </c>
    </row>
    <row r="54" spans="1:21" ht="18.75">
      <c r="A54" s="21"/>
      <c r="B54" s="1" t="s">
        <v>91</v>
      </c>
      <c r="C54" s="2" t="s">
        <v>92</v>
      </c>
      <c r="P54" s="77">
        <v>0</v>
      </c>
      <c r="R54" s="84">
        <v>0</v>
      </c>
      <c r="S54" s="53">
        <v>0</v>
      </c>
      <c r="T54" t="s">
        <v>441</v>
      </c>
      <c r="U54" t="s">
        <v>422</v>
      </c>
    </row>
    <row r="55" spans="1:21" ht="18.75">
      <c r="A55" s="21"/>
      <c r="B55" s="1" t="s">
        <v>93</v>
      </c>
      <c r="C55" s="2" t="s">
        <v>94</v>
      </c>
      <c r="P55" s="77">
        <v>0</v>
      </c>
      <c r="R55" s="84">
        <v>0</v>
      </c>
      <c r="S55" s="53">
        <v>0</v>
      </c>
      <c r="T55" s="60" t="s">
        <v>442</v>
      </c>
      <c r="U55" t="s">
        <v>422</v>
      </c>
    </row>
    <row r="56" spans="1:21" ht="18.75">
      <c r="A56" s="21"/>
      <c r="B56" s="1" t="s">
        <v>95</v>
      </c>
      <c r="C56" s="2" t="s">
        <v>96</v>
      </c>
      <c r="P56" s="77">
        <v>1</v>
      </c>
      <c r="R56" s="84">
        <v>1</v>
      </c>
      <c r="S56" s="53">
        <v>1</v>
      </c>
      <c r="T56" t="s">
        <v>440</v>
      </c>
      <c r="U56" t="s">
        <v>422</v>
      </c>
    </row>
    <row r="57" spans="1:21" ht="18.75">
      <c r="A57" s="21"/>
      <c r="B57" s="1" t="s">
        <v>97</v>
      </c>
      <c r="C57" s="2" t="s">
        <v>98</v>
      </c>
      <c r="P57" s="77">
        <v>1</v>
      </c>
      <c r="R57" s="84">
        <v>1</v>
      </c>
      <c r="S57" s="53">
        <v>1</v>
      </c>
      <c r="T57" t="s">
        <v>440</v>
      </c>
      <c r="U57" t="s">
        <v>422</v>
      </c>
    </row>
    <row r="58" spans="1:21" ht="18.75">
      <c r="A58" s="22"/>
      <c r="B58" s="49" t="s">
        <v>99</v>
      </c>
      <c r="C58" s="2" t="s">
        <v>100</v>
      </c>
      <c r="P58" s="77">
        <v>0</v>
      </c>
      <c r="R58" s="84">
        <v>0</v>
      </c>
      <c r="S58" s="53">
        <v>0</v>
      </c>
      <c r="T58" s="60"/>
      <c r="U58" t="s">
        <v>422</v>
      </c>
    </row>
    <row r="59" spans="1:21" ht="18.75">
      <c r="A59" s="5"/>
      <c r="B59" s="49" t="s">
        <v>101</v>
      </c>
      <c r="C59" s="2" t="s">
        <v>102</v>
      </c>
      <c r="P59" s="77">
        <v>3</v>
      </c>
      <c r="R59" s="84">
        <v>3</v>
      </c>
      <c r="S59" s="53">
        <v>3</v>
      </c>
      <c r="T59" s="60" t="s">
        <v>443</v>
      </c>
      <c r="U59" t="s">
        <v>422</v>
      </c>
    </row>
    <row r="60" spans="1:21" ht="18.75">
      <c r="A60" s="5"/>
      <c r="B60" s="49" t="s">
        <v>103</v>
      </c>
      <c r="C60" s="2" t="s">
        <v>104</v>
      </c>
      <c r="P60" s="77">
        <v>0</v>
      </c>
      <c r="R60" s="84">
        <v>0</v>
      </c>
      <c r="S60" s="53">
        <v>0</v>
      </c>
      <c r="T60" s="60"/>
      <c r="U60" t="s">
        <v>422</v>
      </c>
    </row>
    <row r="61" spans="1:21">
      <c r="P61" s="78"/>
      <c r="Q61" s="78"/>
      <c r="R61" s="90"/>
    </row>
    <row r="64" spans="1:21" s="7" customFormat="1" ht="21">
      <c r="C64" s="18" t="s">
        <v>105</v>
      </c>
      <c r="P64" s="80"/>
      <c r="Q64" s="80"/>
      <c r="R64" s="87"/>
      <c r="S64" s="56"/>
    </row>
    <row r="65" spans="1:21" ht="18.75">
      <c r="A65" s="16"/>
      <c r="B65" s="1" t="s">
        <v>106</v>
      </c>
      <c r="C65" s="35" t="s">
        <v>107</v>
      </c>
      <c r="F65" s="40"/>
      <c r="G65" s="40"/>
      <c r="H65" s="40"/>
      <c r="I65" s="40"/>
      <c r="J65" s="40"/>
      <c r="K65" s="40"/>
      <c r="L65" s="40"/>
      <c r="M65" s="40"/>
      <c r="S65" s="53" t="s">
        <v>423</v>
      </c>
      <c r="T65" s="29" t="s">
        <v>444</v>
      </c>
      <c r="U65" t="s">
        <v>422</v>
      </c>
    </row>
    <row r="66" spans="1:21" ht="18.75">
      <c r="B66" s="49" t="s">
        <v>108</v>
      </c>
      <c r="C66" s="35" t="s">
        <v>109</v>
      </c>
      <c r="F66" s="40"/>
      <c r="G66" s="40"/>
      <c r="H66" s="40"/>
      <c r="I66" s="40"/>
      <c r="J66" s="40"/>
      <c r="K66" s="40"/>
      <c r="L66" s="40"/>
      <c r="M66" s="40"/>
      <c r="P66" s="77">
        <v>3</v>
      </c>
      <c r="S66" s="53">
        <v>3</v>
      </c>
      <c r="T66" s="60" t="s">
        <v>445</v>
      </c>
      <c r="U66" t="s">
        <v>422</v>
      </c>
    </row>
    <row r="67" spans="1:21" ht="18.75">
      <c r="B67" s="49" t="s">
        <v>110</v>
      </c>
      <c r="C67" s="35" t="s">
        <v>111</v>
      </c>
      <c r="F67" s="40"/>
      <c r="G67" s="40"/>
      <c r="H67" s="40"/>
      <c r="I67" s="40"/>
      <c r="J67" s="40"/>
      <c r="K67" s="40"/>
      <c r="L67" s="40"/>
      <c r="M67" s="40"/>
      <c r="S67" s="53">
        <v>3</v>
      </c>
      <c r="T67" s="60" t="s">
        <v>445</v>
      </c>
      <c r="U67" t="s">
        <v>422</v>
      </c>
    </row>
    <row r="68" spans="1:21" ht="18.75">
      <c r="A68" s="4"/>
      <c r="B68" s="1" t="s">
        <v>112</v>
      </c>
      <c r="C68" s="35" t="s">
        <v>113</v>
      </c>
      <c r="D68" s="34"/>
      <c r="E68" s="34"/>
      <c r="F68" s="40"/>
      <c r="G68" s="40"/>
      <c r="H68" s="40"/>
      <c r="I68" s="40"/>
      <c r="J68" s="40"/>
      <c r="K68" s="40"/>
      <c r="L68" s="40"/>
      <c r="M68" s="40"/>
      <c r="P68" s="77">
        <v>0</v>
      </c>
      <c r="S68" s="53" t="s">
        <v>423</v>
      </c>
      <c r="T68" s="60" t="s">
        <v>446</v>
      </c>
      <c r="U68" t="s">
        <v>422</v>
      </c>
    </row>
    <row r="69" spans="1:21" ht="18.75">
      <c r="A69" s="4"/>
      <c r="B69" s="1" t="s">
        <v>114</v>
      </c>
      <c r="C69" s="35" t="s">
        <v>115</v>
      </c>
      <c r="D69" s="34"/>
      <c r="E69" s="34"/>
      <c r="F69" s="40"/>
      <c r="G69" s="40"/>
      <c r="H69" s="40"/>
      <c r="I69" s="40"/>
      <c r="J69" s="40"/>
      <c r="K69" s="40"/>
      <c r="L69" s="40"/>
      <c r="M69" s="40"/>
      <c r="P69" s="77">
        <v>3</v>
      </c>
      <c r="S69" s="53" t="s">
        <v>425</v>
      </c>
      <c r="T69" t="s">
        <v>447</v>
      </c>
      <c r="U69" t="s">
        <v>422</v>
      </c>
    </row>
    <row r="70" spans="1:21" ht="18.75">
      <c r="A70" s="4"/>
      <c r="B70" s="1" t="s">
        <v>116</v>
      </c>
      <c r="C70" s="35" t="s">
        <v>117</v>
      </c>
      <c r="D70" s="34"/>
      <c r="E70" s="34"/>
      <c r="F70" s="40"/>
      <c r="G70" s="40"/>
      <c r="H70" s="40"/>
      <c r="I70" s="40"/>
      <c r="J70" s="40"/>
      <c r="K70" s="40"/>
      <c r="L70" s="40"/>
      <c r="M70" s="40"/>
      <c r="P70" s="77">
        <v>3</v>
      </c>
      <c r="S70" s="53" t="s">
        <v>425</v>
      </c>
      <c r="U70" t="s">
        <v>422</v>
      </c>
    </row>
    <row r="71" spans="1:21" ht="18.75">
      <c r="A71" s="4"/>
      <c r="B71" s="1" t="s">
        <v>118</v>
      </c>
      <c r="C71" s="35" t="s">
        <v>119</v>
      </c>
      <c r="D71" s="34"/>
      <c r="E71" s="34"/>
      <c r="F71" s="40"/>
      <c r="G71" s="40"/>
      <c r="H71" s="40"/>
      <c r="I71" s="40"/>
      <c r="J71" s="40"/>
      <c r="K71" s="40"/>
      <c r="L71" s="40"/>
      <c r="M71" s="40"/>
      <c r="P71" s="77">
        <v>0</v>
      </c>
      <c r="S71" s="53" t="s">
        <v>423</v>
      </c>
      <c r="T71" s="60" t="s">
        <v>448</v>
      </c>
      <c r="U71" t="s">
        <v>422</v>
      </c>
    </row>
    <row r="72" spans="1:21" ht="18.75">
      <c r="A72" s="4"/>
      <c r="B72" s="1" t="s">
        <v>120</v>
      </c>
      <c r="C72" s="35" t="s">
        <v>121</v>
      </c>
      <c r="D72" s="34"/>
      <c r="E72" s="34"/>
      <c r="F72" s="40"/>
      <c r="G72" s="40"/>
      <c r="H72" s="40"/>
      <c r="I72" s="40"/>
      <c r="J72" s="40"/>
      <c r="K72" s="40"/>
      <c r="L72" s="40"/>
      <c r="M72" s="40"/>
      <c r="P72" s="77">
        <v>3</v>
      </c>
      <c r="S72" s="53" t="s">
        <v>425</v>
      </c>
      <c r="T72" t="s">
        <v>449</v>
      </c>
      <c r="U72" t="s">
        <v>422</v>
      </c>
    </row>
    <row r="73" spans="1:21" ht="18.75">
      <c r="A73" s="4"/>
      <c r="B73" s="1" t="s">
        <v>122</v>
      </c>
      <c r="C73" s="35" t="s">
        <v>123</v>
      </c>
      <c r="D73" s="34"/>
      <c r="E73" s="34"/>
      <c r="F73" s="40"/>
      <c r="G73" s="40"/>
      <c r="H73" s="40"/>
      <c r="I73" s="40"/>
      <c r="J73" s="40"/>
      <c r="K73" s="40"/>
      <c r="L73" s="40"/>
      <c r="M73" s="40"/>
      <c r="P73" s="77">
        <v>3</v>
      </c>
      <c r="S73" s="53" t="s">
        <v>425</v>
      </c>
      <c r="T73" t="s">
        <v>449</v>
      </c>
      <c r="U73" t="s">
        <v>422</v>
      </c>
    </row>
    <row r="74" spans="1:21" ht="18.75">
      <c r="A74" s="4"/>
      <c r="B74" s="1" t="s">
        <v>124</v>
      </c>
      <c r="C74" s="35" t="s">
        <v>125</v>
      </c>
      <c r="D74" s="34"/>
      <c r="E74" s="34"/>
      <c r="F74" s="40"/>
      <c r="G74" s="40"/>
      <c r="H74" s="40"/>
      <c r="I74" s="40"/>
      <c r="J74" s="40"/>
      <c r="K74" s="40"/>
      <c r="L74" s="40"/>
      <c r="M74" s="40"/>
      <c r="P74" s="77">
        <v>3</v>
      </c>
      <c r="S74" s="53" t="s">
        <v>425</v>
      </c>
      <c r="T74" t="s">
        <v>449</v>
      </c>
      <c r="U74" t="s">
        <v>422</v>
      </c>
    </row>
    <row r="75" spans="1:21" ht="18.75">
      <c r="A75" s="12"/>
      <c r="B75" s="1" t="s">
        <v>126</v>
      </c>
      <c r="C75" s="35" t="s">
        <v>127</v>
      </c>
      <c r="F75" s="40"/>
      <c r="G75" s="40"/>
      <c r="H75" s="40"/>
      <c r="I75" s="40"/>
      <c r="J75" s="40"/>
      <c r="K75" s="40"/>
      <c r="L75" s="40"/>
      <c r="M75" s="40"/>
      <c r="P75" s="77">
        <v>0</v>
      </c>
      <c r="S75" s="53" t="s">
        <v>425</v>
      </c>
      <c r="T75" t="s">
        <v>450</v>
      </c>
      <c r="U75" t="s">
        <v>422</v>
      </c>
    </row>
    <row r="76" spans="1:21" ht="18.75">
      <c r="A76" s="12"/>
      <c r="B76" s="1" t="s">
        <v>128</v>
      </c>
      <c r="C76" s="35" t="s">
        <v>129</v>
      </c>
      <c r="F76" s="40"/>
      <c r="G76" s="40"/>
      <c r="H76" s="40"/>
      <c r="I76" s="40"/>
      <c r="J76" s="40"/>
      <c r="K76" s="40"/>
      <c r="L76" s="40"/>
      <c r="M76" s="40"/>
      <c r="P76" s="77">
        <v>0</v>
      </c>
      <c r="S76" s="53" t="s">
        <v>425</v>
      </c>
      <c r="T76" s="60" t="s">
        <v>451</v>
      </c>
      <c r="U76" t="s">
        <v>422</v>
      </c>
    </row>
    <row r="77" spans="1:21" ht="18.75">
      <c r="A77" s="12"/>
      <c r="B77" s="1" t="s">
        <v>130</v>
      </c>
      <c r="C77" s="35" t="s">
        <v>131</v>
      </c>
      <c r="F77" s="40"/>
      <c r="G77" s="40"/>
      <c r="H77" s="40"/>
      <c r="I77" s="40"/>
      <c r="J77" s="40"/>
      <c r="K77" s="40"/>
      <c r="L77" s="40"/>
      <c r="M77" s="40"/>
      <c r="P77" s="77">
        <v>0</v>
      </c>
      <c r="S77" s="53" t="s">
        <v>425</v>
      </c>
      <c r="T77" s="60" t="s">
        <v>451</v>
      </c>
      <c r="U77" t="s">
        <v>422</v>
      </c>
    </row>
    <row r="78" spans="1:21" ht="18.75">
      <c r="A78" s="6"/>
      <c r="B78" s="41" t="s">
        <v>132</v>
      </c>
      <c r="C78" s="35" t="s">
        <v>133</v>
      </c>
      <c r="F78" s="40"/>
      <c r="G78" s="40"/>
      <c r="H78" s="40"/>
      <c r="I78" s="40"/>
      <c r="J78" s="40"/>
      <c r="K78" s="40"/>
      <c r="L78" s="40"/>
      <c r="M78" s="40"/>
      <c r="P78" s="77">
        <v>0</v>
      </c>
      <c r="S78" s="58" t="s">
        <v>425</v>
      </c>
      <c r="T78" s="60" t="s">
        <v>452</v>
      </c>
      <c r="U78" t="s">
        <v>422</v>
      </c>
    </row>
    <row r="79" spans="1:21" ht="18.75">
      <c r="A79" s="6"/>
      <c r="B79" s="1" t="s">
        <v>134</v>
      </c>
      <c r="C79" s="35" t="s">
        <v>135</v>
      </c>
      <c r="F79" s="40"/>
      <c r="G79" s="40"/>
      <c r="H79" s="40"/>
      <c r="I79" s="40"/>
      <c r="J79" s="40"/>
      <c r="K79" s="40"/>
      <c r="L79" s="40"/>
      <c r="M79" s="40"/>
      <c r="P79" s="77">
        <v>0</v>
      </c>
      <c r="S79" s="53" t="s">
        <v>425</v>
      </c>
      <c r="T79" s="60" t="s">
        <v>452</v>
      </c>
      <c r="U79" t="s">
        <v>422</v>
      </c>
    </row>
    <row r="80" spans="1:21" ht="18.75">
      <c r="A80" s="6"/>
      <c r="B80" s="49" t="s">
        <v>136</v>
      </c>
      <c r="C80" s="2" t="s">
        <v>137</v>
      </c>
      <c r="F80" s="40"/>
      <c r="G80" s="40"/>
      <c r="H80" s="40"/>
      <c r="I80" s="40"/>
      <c r="J80" s="40"/>
      <c r="K80" s="40"/>
      <c r="L80" s="40"/>
      <c r="M80" s="40"/>
      <c r="P80" s="77">
        <v>0</v>
      </c>
      <c r="S80" s="53">
        <v>0</v>
      </c>
      <c r="T80" s="60" t="s">
        <v>453</v>
      </c>
      <c r="U80" t="s">
        <v>422</v>
      </c>
    </row>
    <row r="81" spans="1:21" ht="18.75">
      <c r="A81" s="21"/>
      <c r="B81" s="1" t="s">
        <v>138</v>
      </c>
      <c r="C81" s="35" t="s">
        <v>139</v>
      </c>
      <c r="F81" s="40"/>
      <c r="G81" s="40"/>
      <c r="H81" s="40"/>
      <c r="I81" s="40"/>
      <c r="J81" s="40"/>
      <c r="K81" s="40"/>
      <c r="L81" s="40"/>
      <c r="M81" s="40"/>
      <c r="P81" s="77">
        <v>3</v>
      </c>
      <c r="S81" s="53" t="s">
        <v>423</v>
      </c>
      <c r="T81" s="60" t="s">
        <v>454</v>
      </c>
      <c r="U81" t="s">
        <v>422</v>
      </c>
    </row>
    <row r="82" spans="1:21" ht="18.75">
      <c r="A82" s="21"/>
      <c r="B82" s="1" t="s">
        <v>140</v>
      </c>
      <c r="C82" s="35" t="s">
        <v>141</v>
      </c>
      <c r="F82" s="40"/>
      <c r="G82" s="40"/>
      <c r="H82" s="40"/>
      <c r="I82" s="40"/>
      <c r="J82" s="40"/>
      <c r="K82" s="40"/>
      <c r="L82" s="40"/>
      <c r="M82" s="40"/>
      <c r="P82" s="77">
        <v>3</v>
      </c>
      <c r="S82" s="53" t="s">
        <v>423</v>
      </c>
      <c r="T82" s="60" t="s">
        <v>455</v>
      </c>
      <c r="U82" t="s">
        <v>422</v>
      </c>
    </row>
    <row r="83" spans="1:21" ht="18.75">
      <c r="A83" s="21"/>
      <c r="B83" s="1" t="s">
        <v>142</v>
      </c>
      <c r="C83" s="2" t="s">
        <v>143</v>
      </c>
      <c r="F83" s="40"/>
      <c r="G83" s="40"/>
      <c r="H83" s="40"/>
      <c r="I83" s="40"/>
      <c r="J83" s="40"/>
      <c r="K83" s="40"/>
      <c r="L83" s="40"/>
      <c r="M83" s="40"/>
      <c r="P83" s="77">
        <v>0</v>
      </c>
      <c r="S83" s="53" t="s">
        <v>425</v>
      </c>
      <c r="T83" s="60" t="s">
        <v>456</v>
      </c>
      <c r="U83" t="s">
        <v>422</v>
      </c>
    </row>
    <row r="84" spans="1:21" ht="18.75">
      <c r="A84" s="22"/>
      <c r="B84" s="1" t="s">
        <v>144</v>
      </c>
      <c r="C84" s="2" t="s">
        <v>145</v>
      </c>
      <c r="F84" s="40"/>
      <c r="G84" s="40"/>
      <c r="H84" s="40"/>
      <c r="I84" s="40"/>
      <c r="J84" s="40"/>
      <c r="K84" s="40"/>
      <c r="L84" s="40"/>
      <c r="M84" s="40"/>
      <c r="P84" s="77">
        <v>0</v>
      </c>
      <c r="S84" s="53" t="s">
        <v>425</v>
      </c>
      <c r="T84" s="60" t="s">
        <v>457</v>
      </c>
      <c r="U84" t="s">
        <v>422</v>
      </c>
    </row>
    <row r="85" spans="1:21" ht="18.75">
      <c r="A85" s="22"/>
      <c r="B85" s="1" t="s">
        <v>146</v>
      </c>
      <c r="C85" s="2" t="s">
        <v>147</v>
      </c>
      <c r="F85" s="40"/>
      <c r="G85" s="40"/>
      <c r="H85" s="40"/>
      <c r="I85" s="40"/>
      <c r="J85" s="40"/>
      <c r="K85" s="40"/>
      <c r="L85" s="40"/>
      <c r="M85" s="40"/>
      <c r="P85" s="77">
        <v>3</v>
      </c>
      <c r="S85" s="53" t="s">
        <v>423</v>
      </c>
      <c r="T85" s="60" t="s">
        <v>458</v>
      </c>
      <c r="U85" t="s">
        <v>422</v>
      </c>
    </row>
    <row r="86" spans="1:21" ht="18.75">
      <c r="A86" s="5"/>
      <c r="B86" s="49" t="s">
        <v>148</v>
      </c>
      <c r="C86" s="35" t="s">
        <v>149</v>
      </c>
      <c r="F86" s="40"/>
      <c r="G86" s="40"/>
      <c r="H86" s="40"/>
      <c r="I86" s="40"/>
      <c r="J86" s="40"/>
      <c r="K86" s="40"/>
      <c r="L86" s="40"/>
      <c r="M86" s="40"/>
      <c r="P86" s="77">
        <v>3</v>
      </c>
      <c r="S86" s="53" t="s">
        <v>423</v>
      </c>
      <c r="T86" s="60" t="s">
        <v>459</v>
      </c>
      <c r="U86" t="s">
        <v>422</v>
      </c>
    </row>
    <row r="87" spans="1:21" ht="18.75">
      <c r="A87" s="5"/>
      <c r="B87" s="1" t="s">
        <v>150</v>
      </c>
      <c r="C87" s="35" t="s">
        <v>151</v>
      </c>
      <c r="F87" s="40"/>
      <c r="G87" s="40"/>
      <c r="H87" s="40"/>
      <c r="I87" s="40"/>
      <c r="J87" s="40"/>
      <c r="K87" s="40"/>
      <c r="L87" s="40"/>
      <c r="M87" s="40"/>
      <c r="P87" s="77">
        <v>3</v>
      </c>
      <c r="S87" s="53" t="s">
        <v>423</v>
      </c>
      <c r="T87" s="60"/>
      <c r="U87" t="s">
        <v>422</v>
      </c>
    </row>
    <row r="88" spans="1:21" ht="18.75">
      <c r="A88" s="5"/>
      <c r="B88" s="49" t="s">
        <v>152</v>
      </c>
      <c r="C88" s="35" t="s">
        <v>153</v>
      </c>
      <c r="F88" s="40"/>
      <c r="G88" s="40"/>
      <c r="H88" s="40"/>
      <c r="I88" s="40"/>
      <c r="J88" s="40"/>
      <c r="K88" s="40"/>
      <c r="L88" s="40"/>
      <c r="M88" s="40"/>
      <c r="P88" s="77">
        <v>2</v>
      </c>
      <c r="T88" t="s">
        <v>460</v>
      </c>
      <c r="U88" t="s">
        <v>422</v>
      </c>
    </row>
    <row r="89" spans="1:21" ht="18.75">
      <c r="A89" s="5"/>
      <c r="B89" s="1" t="s">
        <v>154</v>
      </c>
      <c r="C89" s="2" t="s">
        <v>155</v>
      </c>
      <c r="F89" s="40"/>
      <c r="G89" s="40"/>
      <c r="H89" s="40"/>
      <c r="I89" s="40"/>
      <c r="J89" s="40"/>
      <c r="K89" s="40"/>
      <c r="L89" s="40"/>
      <c r="M89" s="40"/>
      <c r="P89" s="77">
        <v>0</v>
      </c>
      <c r="S89" s="53" t="s">
        <v>425</v>
      </c>
      <c r="T89" s="60"/>
      <c r="U89" t="s">
        <v>422</v>
      </c>
    </row>
    <row r="90" spans="1:21" ht="18.75">
      <c r="A90" s="26"/>
      <c r="B90" s="1" t="s">
        <v>156</v>
      </c>
      <c r="C90" s="35" t="s">
        <v>157</v>
      </c>
      <c r="F90" s="40"/>
      <c r="G90" s="40"/>
      <c r="H90" s="40"/>
      <c r="I90" s="40"/>
      <c r="J90" s="40"/>
      <c r="K90" s="40"/>
      <c r="L90" s="40"/>
      <c r="M90" s="40"/>
      <c r="P90" s="77">
        <v>3</v>
      </c>
      <c r="S90" s="53" t="s">
        <v>423</v>
      </c>
      <c r="T90" s="60" t="s">
        <v>461</v>
      </c>
      <c r="U90" t="s">
        <v>422</v>
      </c>
    </row>
    <row r="91" spans="1:21" ht="18.75">
      <c r="A91" s="26"/>
      <c r="B91" s="1" t="s">
        <v>158</v>
      </c>
      <c r="C91" s="35" t="s">
        <v>159</v>
      </c>
      <c r="F91" s="40"/>
      <c r="G91" s="40"/>
      <c r="H91" s="40"/>
      <c r="I91" s="40"/>
      <c r="J91" s="40"/>
      <c r="K91" s="40"/>
      <c r="L91" s="40"/>
      <c r="M91" s="40"/>
      <c r="P91" s="77">
        <v>3</v>
      </c>
      <c r="S91" s="53" t="s">
        <v>423</v>
      </c>
      <c r="T91" s="60" t="s">
        <v>462</v>
      </c>
      <c r="U91" t="s">
        <v>422</v>
      </c>
    </row>
    <row r="92" spans="1:21" ht="18.75">
      <c r="A92" s="73"/>
      <c r="B92" s="1" t="s">
        <v>160</v>
      </c>
      <c r="C92" s="35" t="s">
        <v>161</v>
      </c>
      <c r="F92" s="40"/>
      <c r="G92" s="40"/>
      <c r="H92" s="40"/>
      <c r="I92" s="40"/>
      <c r="J92" s="40"/>
      <c r="K92" s="40"/>
      <c r="L92" s="40"/>
      <c r="M92" s="40"/>
      <c r="P92" s="77">
        <v>3</v>
      </c>
      <c r="S92" s="53" t="s">
        <v>423</v>
      </c>
      <c r="U92" t="s">
        <v>422</v>
      </c>
    </row>
    <row r="93" spans="1:21" ht="18.75">
      <c r="B93" s="1" t="s">
        <v>162</v>
      </c>
      <c r="C93" s="35" t="s">
        <v>163</v>
      </c>
      <c r="F93" s="40"/>
      <c r="G93" s="40"/>
      <c r="H93" s="40"/>
      <c r="I93" s="40"/>
      <c r="J93" s="40"/>
      <c r="K93" s="40"/>
      <c r="L93" s="40"/>
      <c r="M93" s="40"/>
      <c r="T93" t="s">
        <v>463</v>
      </c>
      <c r="U93" t="s">
        <v>422</v>
      </c>
    </row>
    <row r="94" spans="1:21" ht="18.75">
      <c r="B94" s="49" t="s">
        <v>164</v>
      </c>
      <c r="C94" s="35" t="s">
        <v>165</v>
      </c>
      <c r="F94" s="40"/>
      <c r="G94" s="40"/>
      <c r="H94" s="40"/>
      <c r="I94" s="40"/>
      <c r="J94" s="40"/>
      <c r="K94" s="40"/>
      <c r="L94" s="40"/>
      <c r="M94" s="40"/>
      <c r="U94" t="s">
        <v>422</v>
      </c>
    </row>
    <row r="95" spans="1:21" ht="18.75">
      <c r="A95" s="26"/>
      <c r="B95" s="1" t="s">
        <v>166</v>
      </c>
      <c r="C95" s="35" t="s">
        <v>167</v>
      </c>
      <c r="F95" s="40"/>
      <c r="G95" s="40"/>
      <c r="H95" s="40"/>
      <c r="I95" s="40"/>
      <c r="J95" s="40"/>
      <c r="K95" s="40"/>
      <c r="L95" s="40"/>
      <c r="M95" s="40"/>
      <c r="P95" s="77">
        <v>3</v>
      </c>
      <c r="S95" s="53" t="s">
        <v>423</v>
      </c>
      <c r="T95" t="s">
        <v>440</v>
      </c>
      <c r="U95" t="s">
        <v>422</v>
      </c>
    </row>
    <row r="96" spans="1:21" ht="18.75">
      <c r="A96" s="25"/>
      <c r="B96" s="1" t="s">
        <v>168</v>
      </c>
      <c r="C96" s="2" t="s">
        <v>169</v>
      </c>
      <c r="F96" s="40"/>
      <c r="G96" s="40"/>
      <c r="H96" s="40"/>
      <c r="I96" s="40"/>
      <c r="J96" s="40"/>
      <c r="K96" s="40"/>
      <c r="L96" s="40"/>
      <c r="M96" s="40"/>
      <c r="P96" s="77">
        <v>0</v>
      </c>
      <c r="S96" s="53" t="s">
        <v>425</v>
      </c>
      <c r="U96" t="s">
        <v>422</v>
      </c>
    </row>
    <row r="97" spans="1:21" ht="18.75">
      <c r="A97" s="38"/>
      <c r="B97" s="1" t="s">
        <v>170</v>
      </c>
      <c r="C97" s="35" t="s">
        <v>171</v>
      </c>
      <c r="D97" s="34"/>
      <c r="E97" s="34"/>
      <c r="F97" s="40"/>
      <c r="G97" s="40"/>
      <c r="H97" s="40"/>
      <c r="I97" s="40"/>
      <c r="J97" s="40"/>
      <c r="K97" s="40"/>
      <c r="L97" s="40"/>
      <c r="M97" s="40"/>
      <c r="P97" s="77">
        <v>3</v>
      </c>
      <c r="S97" s="53" t="s">
        <v>425</v>
      </c>
      <c r="U97" t="s">
        <v>422</v>
      </c>
    </row>
    <row r="98" spans="1:21" ht="18.75">
      <c r="A98" s="38"/>
      <c r="B98" s="1" t="s">
        <v>172</v>
      </c>
      <c r="C98" s="35" t="s">
        <v>173</v>
      </c>
      <c r="D98" s="34"/>
      <c r="E98" s="34"/>
      <c r="F98" s="40"/>
      <c r="G98" s="40"/>
      <c r="H98" s="40"/>
      <c r="I98" s="40"/>
      <c r="J98" s="40"/>
      <c r="K98" s="40"/>
      <c r="L98" s="40"/>
      <c r="M98" s="40"/>
      <c r="P98" s="77">
        <v>3</v>
      </c>
      <c r="S98" s="53" t="s">
        <v>425</v>
      </c>
      <c r="U98" t="s">
        <v>422</v>
      </c>
    </row>
    <row r="99" spans="1:21" ht="18.75">
      <c r="A99" s="38"/>
      <c r="B99" s="1" t="s">
        <v>174</v>
      </c>
      <c r="C99" s="35" t="s">
        <v>175</v>
      </c>
      <c r="D99" s="34"/>
      <c r="E99" s="34"/>
      <c r="F99" s="40"/>
      <c r="G99" s="40"/>
      <c r="H99" s="40"/>
      <c r="I99" s="40"/>
      <c r="J99" s="40"/>
      <c r="K99" s="40"/>
      <c r="L99" s="40"/>
      <c r="M99" s="40"/>
      <c r="P99" s="77">
        <v>3</v>
      </c>
      <c r="S99" s="53" t="s">
        <v>425</v>
      </c>
      <c r="U99" t="s">
        <v>422</v>
      </c>
    </row>
    <row r="100" spans="1:21" ht="18.75">
      <c r="A100" s="36"/>
      <c r="B100" s="1" t="s">
        <v>176</v>
      </c>
      <c r="C100" s="35" t="s">
        <v>177</v>
      </c>
      <c r="F100" s="40"/>
      <c r="G100" s="40"/>
      <c r="H100" s="40"/>
      <c r="I100" s="40"/>
      <c r="J100" s="40"/>
      <c r="K100" s="40"/>
      <c r="L100" s="40"/>
      <c r="M100" s="40"/>
      <c r="P100" s="77">
        <v>3</v>
      </c>
      <c r="S100" s="53" t="s">
        <v>423</v>
      </c>
      <c r="T100" t="s">
        <v>464</v>
      </c>
      <c r="U100" t="s">
        <v>422</v>
      </c>
    </row>
    <row r="101" spans="1:21" ht="18.75">
      <c r="A101" s="72"/>
      <c r="B101" s="1" t="s">
        <v>178</v>
      </c>
      <c r="C101" s="35" t="s">
        <v>179</v>
      </c>
      <c r="F101" s="40"/>
      <c r="G101" s="40"/>
      <c r="H101" s="40"/>
      <c r="I101" s="40"/>
      <c r="J101" s="40"/>
      <c r="K101" s="40"/>
      <c r="L101" s="40"/>
      <c r="M101" s="40"/>
      <c r="P101" s="77">
        <v>3</v>
      </c>
      <c r="S101" s="53" t="s">
        <v>423</v>
      </c>
      <c r="T101" s="60" t="s">
        <v>465</v>
      </c>
      <c r="U101" t="s">
        <v>422</v>
      </c>
    </row>
    <row r="102" spans="1:21" ht="18.75">
      <c r="A102" s="36"/>
      <c r="B102" s="1" t="s">
        <v>180</v>
      </c>
      <c r="C102" s="35" t="s">
        <v>181</v>
      </c>
      <c r="F102" s="40"/>
      <c r="G102" s="40"/>
      <c r="H102" s="40"/>
      <c r="I102" s="40"/>
      <c r="J102" s="40"/>
      <c r="K102" s="40"/>
      <c r="L102" s="40"/>
      <c r="M102" s="40"/>
      <c r="P102" s="77">
        <v>3</v>
      </c>
      <c r="S102" s="53" t="s">
        <v>423</v>
      </c>
      <c r="U102" t="s">
        <v>422</v>
      </c>
    </row>
    <row r="103" spans="1:21">
      <c r="P103" s="78"/>
      <c r="Q103" s="78"/>
    </row>
  </sheetData>
  <phoneticPr fontId="4" type="noConversion"/>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4B1DE-5310-4477-A230-5987E3E59092}">
  <dimension ref="A1:AT134"/>
  <sheetViews>
    <sheetView topLeftCell="A93" zoomScale="85" zoomScaleNormal="85" workbookViewId="0">
      <selection activeCell="AM81" sqref="AM81:AM115"/>
    </sheetView>
  </sheetViews>
  <sheetFormatPr baseColWidth="10" defaultColWidth="11.42578125" defaultRowHeight="15"/>
  <cols>
    <col min="1" max="1" width="35.42578125" bestFit="1" customWidth="1"/>
    <col min="2" max="2" width="34.42578125" bestFit="1" customWidth="1"/>
    <col min="3" max="3" width="11.42578125" style="77" bestFit="1" customWidth="1"/>
    <col min="4" max="4" width="28.28515625" style="84" bestFit="1" customWidth="1"/>
    <col min="5" max="5" width="28.28515625" style="93" bestFit="1" customWidth="1"/>
    <col min="6" max="6" width="21.140625" style="86" bestFit="1" customWidth="1"/>
    <col min="7" max="7" width="18.7109375" style="84" bestFit="1" customWidth="1"/>
    <col min="8" max="8" width="23.85546875" style="93" bestFit="1" customWidth="1"/>
    <col min="9" max="9" width="23.140625" style="92" customWidth="1"/>
    <col min="10" max="10" width="23.140625" style="93" customWidth="1"/>
    <col min="11" max="11" width="225.5703125" style="93" hidden="1" customWidth="1"/>
    <col min="12" max="12" width="40.7109375" style="93" bestFit="1" customWidth="1"/>
    <col min="13" max="13" width="34" bestFit="1" customWidth="1"/>
    <col min="14" max="14" width="11.42578125" style="77" bestFit="1" customWidth="1"/>
    <col min="15" max="15" width="23.140625" bestFit="1" customWidth="1"/>
    <col min="16" max="16" width="28.28515625" bestFit="1" customWidth="1"/>
    <col min="17" max="17" width="21.140625" bestFit="1" customWidth="1"/>
    <col min="18" max="18" width="18.7109375" bestFit="1" customWidth="1"/>
    <col min="19" max="19" width="23.85546875" bestFit="1" customWidth="1"/>
    <col min="20" max="20" width="35.42578125" bestFit="1" customWidth="1"/>
    <col min="21" max="21" width="36.85546875" bestFit="1" customWidth="1"/>
    <col min="22" max="22" width="35.42578125" bestFit="1" customWidth="1"/>
    <col min="23" max="23" width="11.42578125" style="77" bestFit="1" customWidth="1"/>
    <col min="24" max="24" width="23.140625" bestFit="1" customWidth="1"/>
    <col min="25" max="25" width="28.28515625" bestFit="1" customWidth="1"/>
    <col min="26" max="26" width="21.140625" bestFit="1" customWidth="1"/>
    <col min="27" max="27" width="18.7109375" bestFit="1" customWidth="1"/>
    <col min="28" max="28" width="23.85546875" bestFit="1" customWidth="1"/>
    <col min="29" max="29" width="34" bestFit="1" customWidth="1"/>
    <col min="30" max="30" width="41.7109375" bestFit="1" customWidth="1"/>
    <col min="31" max="31" width="35.42578125" bestFit="1" customWidth="1"/>
    <col min="32" max="32" width="11.42578125" style="77" bestFit="1" customWidth="1"/>
    <col min="33" max="33" width="23.85546875" bestFit="1" customWidth="1"/>
    <col min="34" max="34" width="28.28515625" bestFit="1" customWidth="1"/>
    <col min="35" max="35" width="21.140625" bestFit="1" customWidth="1"/>
    <col min="36" max="36" width="18.7109375" bestFit="1" customWidth="1"/>
    <col min="37" max="37" width="23.85546875" bestFit="1" customWidth="1"/>
    <col min="39" max="39" width="41.7109375" bestFit="1" customWidth="1"/>
    <col min="40" max="40" width="28.28515625" bestFit="1" customWidth="1"/>
    <col min="41" max="41" width="11.42578125" style="77" bestFit="1" customWidth="1"/>
    <col min="42" max="42" width="23.140625" bestFit="1" customWidth="1"/>
    <col min="43" max="43" width="28.28515625" bestFit="1" customWidth="1"/>
    <col min="44" max="44" width="21.140625" bestFit="1" customWidth="1"/>
    <col min="45" max="45" width="18.7109375" bestFit="1" customWidth="1"/>
    <col min="46" max="46" width="23.85546875" bestFit="1" customWidth="1"/>
  </cols>
  <sheetData>
    <row r="1" spans="1:46" ht="36">
      <c r="A1" s="104" t="s">
        <v>466</v>
      </c>
      <c r="L1" s="104" t="s">
        <v>466</v>
      </c>
      <c r="O1" s="84"/>
      <c r="P1" s="93"/>
      <c r="Q1" s="86"/>
      <c r="R1" s="84"/>
      <c r="S1" s="93"/>
      <c r="T1" s="104"/>
      <c r="U1" s="104" t="s">
        <v>466</v>
      </c>
      <c r="X1" s="84"/>
      <c r="Y1" s="93"/>
      <c r="Z1" s="86"/>
      <c r="AA1" s="84"/>
      <c r="AB1" s="93"/>
      <c r="AD1" s="104" t="s">
        <v>466</v>
      </c>
      <c r="AG1" s="84"/>
      <c r="AH1" s="93"/>
      <c r="AI1" s="86"/>
      <c r="AJ1" s="84"/>
      <c r="AK1" s="93"/>
      <c r="AL1" s="66"/>
      <c r="AM1" s="104" t="s">
        <v>466</v>
      </c>
      <c r="AP1" s="84"/>
      <c r="AQ1" s="93"/>
      <c r="AR1" s="86"/>
      <c r="AS1" s="84"/>
      <c r="AT1" s="93"/>
    </row>
    <row r="2" spans="1:46" ht="28.5">
      <c r="A2" s="103" t="s">
        <v>418</v>
      </c>
      <c r="C2" s="52" t="s">
        <v>467</v>
      </c>
      <c r="D2" s="83" t="s">
        <v>468</v>
      </c>
      <c r="E2" s="94" t="s">
        <v>469</v>
      </c>
      <c r="F2" s="114" t="s">
        <v>470</v>
      </c>
      <c r="G2" s="83" t="s">
        <v>471</v>
      </c>
      <c r="H2" s="94" t="s">
        <v>472</v>
      </c>
      <c r="I2" s="97"/>
      <c r="J2" s="94"/>
      <c r="K2" s="94"/>
      <c r="L2" s="103" t="s">
        <v>394</v>
      </c>
      <c r="N2" s="52" t="s">
        <v>467</v>
      </c>
      <c r="O2" s="83" t="s">
        <v>468</v>
      </c>
      <c r="P2" s="94" t="s">
        <v>469</v>
      </c>
      <c r="Q2" s="114" t="s">
        <v>470</v>
      </c>
      <c r="R2" s="83" t="s">
        <v>471</v>
      </c>
      <c r="S2" s="94" t="s">
        <v>472</v>
      </c>
      <c r="T2" s="103"/>
      <c r="U2" s="103" t="s">
        <v>395</v>
      </c>
      <c r="W2" s="52" t="s">
        <v>467</v>
      </c>
      <c r="X2" s="83" t="s">
        <v>468</v>
      </c>
      <c r="Y2" s="94" t="s">
        <v>469</v>
      </c>
      <c r="Z2" s="114" t="s">
        <v>470</v>
      </c>
      <c r="AA2" s="83" t="s">
        <v>471</v>
      </c>
      <c r="AB2" s="94" t="s">
        <v>472</v>
      </c>
      <c r="AD2" s="103" t="s">
        <v>396</v>
      </c>
      <c r="AF2" s="52" t="s">
        <v>467</v>
      </c>
      <c r="AG2" s="83" t="s">
        <v>468</v>
      </c>
      <c r="AH2" s="94" t="s">
        <v>469</v>
      </c>
      <c r="AI2" s="114" t="s">
        <v>470</v>
      </c>
      <c r="AJ2" s="83" t="s">
        <v>471</v>
      </c>
      <c r="AK2" s="94" t="s">
        <v>472</v>
      </c>
      <c r="AL2" s="116"/>
      <c r="AM2" s="103" t="s">
        <v>397</v>
      </c>
      <c r="AO2" s="52" t="s">
        <v>467</v>
      </c>
      <c r="AP2" s="83" t="s">
        <v>468</v>
      </c>
      <c r="AQ2" s="94" t="s">
        <v>469</v>
      </c>
      <c r="AR2" s="114" t="s">
        <v>470</v>
      </c>
      <c r="AS2" s="83" t="s">
        <v>471</v>
      </c>
      <c r="AT2" s="94" t="s">
        <v>472</v>
      </c>
    </row>
    <row r="3" spans="1:46">
      <c r="A3" t="s">
        <v>393</v>
      </c>
      <c r="D3" s="84" t="s">
        <v>473</v>
      </c>
      <c r="F3" s="86" t="s">
        <v>474</v>
      </c>
      <c r="G3" s="86" t="s">
        <v>474</v>
      </c>
      <c r="H3" s="86"/>
      <c r="L3" t="s">
        <v>394</v>
      </c>
      <c r="O3" s="84"/>
      <c r="P3" s="93"/>
      <c r="Q3" s="86"/>
      <c r="R3" s="84"/>
      <c r="S3" s="93"/>
      <c r="U3" t="s">
        <v>395</v>
      </c>
      <c r="X3" s="84"/>
      <c r="Y3" s="93"/>
      <c r="Z3" s="86"/>
      <c r="AA3" s="84"/>
      <c r="AB3" s="93"/>
      <c r="AD3" t="s">
        <v>396</v>
      </c>
      <c r="AG3" s="84"/>
      <c r="AH3" s="93"/>
      <c r="AI3" s="86"/>
      <c r="AJ3" s="84"/>
      <c r="AK3" s="93"/>
      <c r="AL3" s="66"/>
      <c r="AM3" t="s">
        <v>397</v>
      </c>
      <c r="AP3" s="84"/>
      <c r="AQ3" s="93"/>
      <c r="AR3" s="86"/>
      <c r="AS3" s="84"/>
      <c r="AT3" s="93"/>
    </row>
    <row r="4" spans="1:46">
      <c r="L4"/>
      <c r="O4" s="84"/>
      <c r="P4" s="93"/>
      <c r="Q4" s="86"/>
      <c r="R4" s="84"/>
      <c r="S4" s="93"/>
      <c r="X4" s="84"/>
      <c r="Y4" s="93"/>
      <c r="Z4" s="86"/>
      <c r="AA4" s="84"/>
      <c r="AB4" s="93"/>
      <c r="AG4" s="84"/>
      <c r="AH4" s="93"/>
      <c r="AI4" s="86"/>
      <c r="AJ4" s="84"/>
      <c r="AK4" s="93"/>
      <c r="AL4" s="66"/>
      <c r="AP4" s="84"/>
      <c r="AQ4" s="93"/>
      <c r="AR4" s="86"/>
      <c r="AS4" s="84"/>
      <c r="AT4" s="93"/>
    </row>
    <row r="5" spans="1:46">
      <c r="B5" s="9"/>
      <c r="C5" s="78"/>
      <c r="D5" s="85"/>
      <c r="E5" s="95"/>
      <c r="F5" s="90"/>
      <c r="G5" s="85"/>
      <c r="H5" s="95"/>
      <c r="L5"/>
      <c r="M5" s="9"/>
      <c r="N5" s="78"/>
      <c r="O5" s="85"/>
      <c r="P5" s="95"/>
      <c r="Q5" s="90"/>
      <c r="R5" s="85"/>
      <c r="S5" s="95"/>
      <c r="V5" s="9"/>
      <c r="W5" s="78"/>
      <c r="X5" s="85"/>
      <c r="Y5" s="95"/>
      <c r="Z5" s="90"/>
      <c r="AA5" s="85"/>
      <c r="AB5" s="95"/>
      <c r="AE5" s="9"/>
      <c r="AF5" s="78"/>
      <c r="AG5" s="85"/>
      <c r="AH5" s="95"/>
      <c r="AI5" s="90"/>
      <c r="AJ5" s="85"/>
      <c r="AK5" s="95"/>
      <c r="AL5" s="66"/>
      <c r="AN5" s="9"/>
      <c r="AO5" s="78"/>
      <c r="AP5" s="85"/>
      <c r="AQ5" s="95"/>
      <c r="AR5" s="90"/>
      <c r="AS5" s="85"/>
      <c r="AT5" s="95"/>
    </row>
    <row r="6" spans="1:46">
      <c r="L6"/>
      <c r="O6" s="84"/>
      <c r="P6" s="93"/>
      <c r="Q6" s="86"/>
      <c r="R6" s="84"/>
      <c r="S6" s="93"/>
      <c r="X6" s="84"/>
      <c r="Y6" s="93"/>
      <c r="Z6" s="86"/>
      <c r="AA6" s="84"/>
      <c r="AB6" s="93"/>
      <c r="AG6" s="84"/>
      <c r="AH6" s="93"/>
      <c r="AI6" s="86"/>
      <c r="AJ6" s="84"/>
      <c r="AK6" s="93"/>
      <c r="AL6" s="66"/>
      <c r="AP6" s="84"/>
      <c r="AQ6" s="93"/>
      <c r="AR6" s="86"/>
      <c r="AS6" s="84"/>
      <c r="AT6" s="93"/>
    </row>
    <row r="7" spans="1:46">
      <c r="L7"/>
      <c r="O7" s="84"/>
      <c r="P7" s="93"/>
      <c r="Q7" s="86"/>
      <c r="R7" s="84"/>
      <c r="S7" s="93"/>
      <c r="X7" s="84"/>
      <c r="Y7" s="93"/>
      <c r="Z7" s="86"/>
      <c r="AA7" s="84"/>
      <c r="AB7" s="93"/>
      <c r="AG7" s="84"/>
      <c r="AH7" s="93"/>
      <c r="AI7" s="86"/>
      <c r="AJ7" s="84"/>
      <c r="AK7" s="93"/>
      <c r="AL7" s="66"/>
      <c r="AP7" s="84"/>
      <c r="AQ7" s="93"/>
      <c r="AR7" s="86"/>
      <c r="AS7" s="84"/>
      <c r="AT7" s="93"/>
    </row>
    <row r="8" spans="1:46">
      <c r="F8" s="89"/>
      <c r="G8" s="87"/>
      <c r="L8"/>
      <c r="O8" s="84"/>
      <c r="P8" s="93"/>
      <c r="Q8" s="89"/>
      <c r="R8" s="87"/>
      <c r="S8" s="93"/>
      <c r="X8" s="84"/>
      <c r="Y8" s="93"/>
      <c r="Z8" s="89"/>
      <c r="AA8" s="87"/>
      <c r="AB8" s="93"/>
      <c r="AG8" s="84"/>
      <c r="AH8" s="93"/>
      <c r="AI8" s="89"/>
      <c r="AJ8" s="87"/>
      <c r="AK8" s="93"/>
      <c r="AL8" s="66"/>
      <c r="AP8" s="84"/>
      <c r="AQ8" s="93"/>
      <c r="AR8" s="89"/>
      <c r="AS8" s="87"/>
      <c r="AT8" s="93"/>
    </row>
    <row r="9" spans="1:46" ht="21">
      <c r="A9" s="19" t="s">
        <v>7</v>
      </c>
      <c r="B9" s="16"/>
      <c r="C9" s="120">
        <f>ATTPwn!$P8</f>
        <v>1</v>
      </c>
      <c r="D9" s="85">
        <f>H9*C9</f>
        <v>1.0355815188528943</v>
      </c>
      <c r="E9" s="85">
        <f>INDEX('UmfrageWerte berechnung'!$A:$Z, MATCH(A$3, 'UmfrageWerte berechnung'!$A:$A, 0), MATCH($K9, 'UmfrageWerte berechnung'!$1:$1, 0))</f>
        <v>1.25</v>
      </c>
      <c r="F9" s="86">
        <f>(E9^2)*C9</f>
        <v>1.5625</v>
      </c>
      <c r="G9" s="84">
        <f>E9*C9</f>
        <v>1.25</v>
      </c>
      <c r="H9" s="95">
        <f t="shared" ref="H9:H14" si="0">E9/(H$120/H$119)</f>
        <v>1.0355815188528943</v>
      </c>
      <c r="K9" s="115" t="s">
        <v>225</v>
      </c>
      <c r="L9" s="19" t="s">
        <v>7</v>
      </c>
      <c r="M9" s="16"/>
      <c r="N9" s="120">
        <f>ATTPwn!$P8</f>
        <v>1</v>
      </c>
      <c r="O9" s="85">
        <f>S9*N9</f>
        <v>1.1126961483594864</v>
      </c>
      <c r="P9" s="85">
        <f>INDEX('UmfrageWerte berechnung'!$A:$Z, MATCH(L$3, 'UmfrageWerte berechnung'!$A:$A, 0), MATCH($K9, 'UmfrageWerte berechnung'!$1:$1, 0))</f>
        <v>1.25</v>
      </c>
      <c r="Q9" s="86">
        <f>(P9^2)*N9</f>
        <v>1.5625</v>
      </c>
      <c r="R9" s="84">
        <f>P9*N9</f>
        <v>1.25</v>
      </c>
      <c r="S9" s="95">
        <f t="shared" ref="S9:S14" si="1">P9/(S$120/S$119)</f>
        <v>1.1126961483594864</v>
      </c>
      <c r="T9" s="19"/>
      <c r="U9" s="19" t="s">
        <v>7</v>
      </c>
      <c r="V9" s="16"/>
      <c r="W9" s="120">
        <f>ATTPwn!$P8</f>
        <v>1</v>
      </c>
      <c r="X9" s="85">
        <f>AB9*W9</f>
        <v>1.0803324099723</v>
      </c>
      <c r="Y9" s="85">
        <f>INDEX('UmfrageWerte berechnung'!$A:$Z, MATCH(U$3, 'UmfrageWerte berechnung'!$A:$A, 0), MATCH($K9, 'UmfrageWerte berechnung'!$1:$1, 0))</f>
        <v>1.25</v>
      </c>
      <c r="Z9" s="86">
        <f>(Y9^2)*W9</f>
        <v>1.5625</v>
      </c>
      <c r="AA9" s="84">
        <f>Y9*W9</f>
        <v>1.25</v>
      </c>
      <c r="AB9" s="95">
        <f t="shared" ref="AB9:AB14" si="2">Y9/(AB$120/AB$119)</f>
        <v>1.0803324099723</v>
      </c>
      <c r="AD9" s="19" t="s">
        <v>7</v>
      </c>
      <c r="AE9" s="16"/>
      <c r="AF9" s="120">
        <f>ATTPwn!$P8</f>
        <v>1</v>
      </c>
      <c r="AG9" s="85">
        <f>AK9*AF9</f>
        <v>1.0065655422232287</v>
      </c>
      <c r="AH9" s="85">
        <f>INDEX('UmfrageWerte berechnung'!$A:$Z, MATCH(AD$3, 'UmfrageWerte berechnung'!$A:$A, 0), MATCH($K9, 'UmfrageWerte berechnung'!$1:$1, 0))</f>
        <v>1.1875</v>
      </c>
      <c r="AI9" s="86">
        <f>(AH9^2)*AF9</f>
        <v>1.41015625</v>
      </c>
      <c r="AJ9" s="84">
        <f>AH9*AF9</f>
        <v>1.1875</v>
      </c>
      <c r="AK9" s="95">
        <f t="shared" ref="AK9:AK14" si="3">AH9/(AK$120/AK$119)</f>
        <v>1.0065655422232287</v>
      </c>
      <c r="AL9" s="66"/>
      <c r="AM9" s="19" t="s">
        <v>7</v>
      </c>
      <c r="AN9" s="16"/>
      <c r="AO9" s="120">
        <f>ATTPwn!$P8</f>
        <v>1</v>
      </c>
      <c r="AP9" s="85">
        <f>AT9*AO9</f>
        <v>0.90326975476839233</v>
      </c>
      <c r="AQ9" s="85">
        <f>INDEX('UmfrageWerte berechnung'!$A:$Z, MATCH(AM$3, 'UmfrageWerte berechnung'!$A:$A, 0), MATCH($K9, 'UmfrageWerte berechnung'!$1:$1, 0))</f>
        <v>1.0625</v>
      </c>
      <c r="AR9" s="86">
        <f>(AQ9^2)*AO9</f>
        <v>1.12890625</v>
      </c>
      <c r="AS9" s="84">
        <f>AQ9*AO9</f>
        <v>1.0625</v>
      </c>
      <c r="AT9" s="95">
        <f t="shared" ref="AT9:AT14" si="4">AQ9/(AT$120/AT$119)</f>
        <v>0.90326975476839233</v>
      </c>
    </row>
    <row r="10" spans="1:46">
      <c r="B10" s="10"/>
      <c r="C10" s="121">
        <f>ATTPwn!$P9</f>
        <v>0</v>
      </c>
      <c r="D10" s="93">
        <f t="shared" ref="D10:D70" si="5">H10*C10</f>
        <v>0</v>
      </c>
      <c r="E10" s="86">
        <f>INDEX('UmfrageWerte berechnung'!$A:$Z, MATCH(A$3, 'UmfrageWerte berechnung'!$A:$A, 0), MATCH($K10, 'UmfrageWerte berechnung'!$1:$1, 0))</f>
        <v>1.25</v>
      </c>
      <c r="F10" s="84">
        <f t="shared" ref="F10:F70" si="6">(E10^2)*C10</f>
        <v>0</v>
      </c>
      <c r="G10" s="84">
        <f t="shared" ref="G10:G70" si="7">E10*C10</f>
        <v>0</v>
      </c>
      <c r="H10" s="84">
        <f t="shared" si="0"/>
        <v>1.0355815188528943</v>
      </c>
      <c r="I10" s="93"/>
      <c r="K10" s="115" t="s">
        <v>225</v>
      </c>
      <c r="L10"/>
      <c r="M10" s="10"/>
      <c r="N10" s="121">
        <f>ATTPwn!$P9</f>
        <v>0</v>
      </c>
      <c r="O10" s="93">
        <f t="shared" ref="O10:O14" si="8">S10*N10</f>
        <v>0</v>
      </c>
      <c r="P10" s="86">
        <f>INDEX('UmfrageWerte berechnung'!$A:$Z, MATCH(L$3, 'UmfrageWerte berechnung'!$A:$A, 0), MATCH($K10, 'UmfrageWerte berechnung'!$1:$1, 0))</f>
        <v>1.25</v>
      </c>
      <c r="Q10" s="84">
        <f t="shared" ref="Q10:Q13" si="9">(P10^2)*N10</f>
        <v>0</v>
      </c>
      <c r="R10" s="84">
        <f t="shared" ref="R10:R11" si="10">P10*N10</f>
        <v>0</v>
      </c>
      <c r="S10" s="84">
        <f t="shared" si="1"/>
        <v>1.1126961483594864</v>
      </c>
      <c r="V10" s="10"/>
      <c r="W10" s="121">
        <f>ATTPwn!$P9</f>
        <v>0</v>
      </c>
      <c r="X10" s="93">
        <f t="shared" ref="X10:X14" si="11">AB10*W10</f>
        <v>0</v>
      </c>
      <c r="Y10" s="86">
        <f>INDEX('UmfrageWerte berechnung'!$A:$Z, MATCH(U$3, 'UmfrageWerte berechnung'!$A:$A, 0), MATCH($K10, 'UmfrageWerte berechnung'!$1:$1, 0))</f>
        <v>1.25</v>
      </c>
      <c r="Z10" s="84">
        <f t="shared" ref="Z10:Z13" si="12">(Y10^2)*W10</f>
        <v>0</v>
      </c>
      <c r="AA10" s="84">
        <f t="shared" ref="AA10:AA11" si="13">Y10*W10</f>
        <v>0</v>
      </c>
      <c r="AB10" s="84">
        <f t="shared" si="2"/>
        <v>1.0803324099723</v>
      </c>
      <c r="AE10" s="10"/>
      <c r="AF10" s="121">
        <f>ATTPwn!$P9</f>
        <v>0</v>
      </c>
      <c r="AG10" s="93">
        <f t="shared" ref="AG10:AG14" si="14">AK10*AF10</f>
        <v>0</v>
      </c>
      <c r="AH10" s="86">
        <f>INDEX('UmfrageWerte berechnung'!$A:$Z, MATCH(AD$3, 'UmfrageWerte berechnung'!$A:$A, 0), MATCH($K10, 'UmfrageWerte berechnung'!$1:$1, 0))</f>
        <v>1.1875</v>
      </c>
      <c r="AI10" s="84">
        <f t="shared" ref="AI10:AI13" si="15">(AH10^2)*AF10</f>
        <v>0</v>
      </c>
      <c r="AJ10" s="84">
        <f t="shared" ref="AJ10:AJ11" si="16">AH10*AF10</f>
        <v>0</v>
      </c>
      <c r="AK10" s="84">
        <f t="shared" si="3"/>
        <v>1.0065655422232287</v>
      </c>
      <c r="AL10" s="66"/>
      <c r="AN10" s="10"/>
      <c r="AO10" s="121">
        <f>ATTPwn!$P9</f>
        <v>0</v>
      </c>
      <c r="AP10" s="93">
        <f t="shared" ref="AP10:AP14" si="17">AT10*AO10</f>
        <v>0</v>
      </c>
      <c r="AQ10" s="86">
        <f>INDEX('UmfrageWerte berechnung'!$A:$Z, MATCH(AM$3, 'UmfrageWerte berechnung'!$A:$A, 0), MATCH($K10, 'UmfrageWerte berechnung'!$1:$1, 0))</f>
        <v>1.0625</v>
      </c>
      <c r="AR10" s="84">
        <f t="shared" ref="AR10:AR13" si="18">(AQ10^2)*AO10</f>
        <v>0</v>
      </c>
      <c r="AS10" s="84">
        <f t="shared" ref="AS10:AS11" si="19">AQ10*AO10</f>
        <v>0</v>
      </c>
      <c r="AT10" s="84">
        <f t="shared" si="4"/>
        <v>0.90326975476839233</v>
      </c>
    </row>
    <row r="11" spans="1:46">
      <c r="B11" s="4"/>
      <c r="C11" s="121">
        <f>ATTPwn!$P10</f>
        <v>3</v>
      </c>
      <c r="D11" s="93">
        <f t="shared" si="5"/>
        <v>2.7339352097716407</v>
      </c>
      <c r="E11" s="86">
        <f>INDEX('UmfrageWerte berechnung'!$A:$Z, MATCH(A$3, 'UmfrageWerte berechnung'!$A:$A, 0), MATCH($K11, 'UmfrageWerte berechnung'!$1:$1, 0))</f>
        <v>1.1000000000000001</v>
      </c>
      <c r="F11" s="84">
        <f t="shared" si="6"/>
        <v>3.6300000000000008</v>
      </c>
      <c r="G11" s="84">
        <f t="shared" si="7"/>
        <v>3.3000000000000003</v>
      </c>
      <c r="H11" s="84">
        <f t="shared" si="0"/>
        <v>0.91131173659054698</v>
      </c>
      <c r="I11" s="93"/>
      <c r="K11" s="115" t="str">
        <f>"Wie wichtig ist es Ihnen, dass das Tool 'out of the box' funktioniert und keine Drittanbietersoftware erfordert?
How important is it to you that the tool works 'out of the box' and does not require third-party software?"</f>
        <v>Wie wichtig ist es Ihnen, dass das Tool 'out of the box' funktioniert und keine Drittanbietersoftware erfordert?
How important is it to you that the tool works 'out of the box' and does not require third-party software?</v>
      </c>
      <c r="L11"/>
      <c r="M11" s="4"/>
      <c r="N11" s="121">
        <f>ATTPwn!$P10</f>
        <v>3</v>
      </c>
      <c r="O11" s="93">
        <f t="shared" si="8"/>
        <v>3.1711840228245363</v>
      </c>
      <c r="P11" s="86">
        <f>INDEX('UmfrageWerte berechnung'!$A:$Z, MATCH(L$3, 'UmfrageWerte berechnung'!$A:$A, 0), MATCH($K11, 'UmfrageWerte berechnung'!$1:$1, 0))</f>
        <v>1.1875</v>
      </c>
      <c r="Q11" s="84">
        <f t="shared" si="9"/>
        <v>4.23046875</v>
      </c>
      <c r="R11" s="84">
        <f t="shared" si="10"/>
        <v>3.5625</v>
      </c>
      <c r="S11" s="84">
        <f t="shared" si="1"/>
        <v>1.0570613409415122</v>
      </c>
      <c r="V11" s="4"/>
      <c r="W11" s="121">
        <f>ATTPwn!$P10</f>
        <v>3</v>
      </c>
      <c r="X11" s="93">
        <f t="shared" si="11"/>
        <v>2.1606648199445999</v>
      </c>
      <c r="Y11" s="86">
        <f>INDEX('UmfrageWerte berechnung'!$A:$Z, MATCH(U$3, 'UmfrageWerte berechnung'!$A:$A, 0), MATCH($K11, 'UmfrageWerte berechnung'!$1:$1, 0))</f>
        <v>0.83333333333333337</v>
      </c>
      <c r="Z11" s="84">
        <f t="shared" si="12"/>
        <v>2.0833333333333335</v>
      </c>
      <c r="AA11" s="84">
        <f t="shared" si="13"/>
        <v>2.5</v>
      </c>
      <c r="AB11" s="84">
        <f t="shared" si="2"/>
        <v>0.72022160664820001</v>
      </c>
      <c r="AE11" s="4"/>
      <c r="AF11" s="121">
        <f>ATTPwn!$P10</f>
        <v>3</v>
      </c>
      <c r="AG11" s="93">
        <f t="shared" si="14"/>
        <v>3.6554222322843568</v>
      </c>
      <c r="AH11" s="86">
        <f>INDEX('UmfrageWerte berechnung'!$A:$Z, MATCH(AD$3, 'UmfrageWerte berechnung'!$A:$A, 0), MATCH($K11, 'UmfrageWerte berechnung'!$1:$1, 0))</f>
        <v>1.4375</v>
      </c>
      <c r="AI11" s="84">
        <f t="shared" si="15"/>
        <v>6.19921875</v>
      </c>
      <c r="AJ11" s="84">
        <f t="shared" si="16"/>
        <v>4.3125</v>
      </c>
      <c r="AK11" s="84">
        <f t="shared" si="3"/>
        <v>1.2184740774281189</v>
      </c>
      <c r="AL11" s="66"/>
      <c r="AN11" s="4"/>
      <c r="AO11" s="121">
        <f>ATTPwn!$P10</f>
        <v>3</v>
      </c>
      <c r="AP11" s="93">
        <f t="shared" si="17"/>
        <v>3.1880108991825611</v>
      </c>
      <c r="AQ11" s="86">
        <f>INDEX('UmfrageWerte berechnung'!$A:$Z, MATCH(AM$3, 'UmfrageWerte berechnung'!$A:$A, 0), MATCH($K11, 'UmfrageWerte berechnung'!$1:$1, 0))</f>
        <v>1.25</v>
      </c>
      <c r="AR11" s="84">
        <f t="shared" si="18"/>
        <v>4.6875</v>
      </c>
      <c r="AS11" s="84">
        <f t="shared" si="19"/>
        <v>3.75</v>
      </c>
      <c r="AT11" s="84">
        <f t="shared" si="4"/>
        <v>1.0626702997275204</v>
      </c>
    </row>
    <row r="12" spans="1:46">
      <c r="B12" s="4"/>
      <c r="C12" s="121">
        <f>ATTPwn!$P11</f>
        <v>3</v>
      </c>
      <c r="D12" s="93">
        <f t="shared" si="5"/>
        <v>2.7339352097716407</v>
      </c>
      <c r="E12" s="86">
        <f>INDEX('UmfrageWerte berechnung'!$A:$Z, MATCH(A$3, 'UmfrageWerte berechnung'!$A:$A, 0), MATCH($K12, 'UmfrageWerte berechnung'!$1:$1, 0))</f>
        <v>1.1000000000000001</v>
      </c>
      <c r="F12" s="84">
        <f t="shared" si="6"/>
        <v>3.6300000000000008</v>
      </c>
      <c r="G12" s="84">
        <f>E12*C12</f>
        <v>3.3000000000000003</v>
      </c>
      <c r="H12" s="84">
        <f t="shared" si="0"/>
        <v>0.91131173659054698</v>
      </c>
      <c r="I12" s="93"/>
      <c r="K12" s="115" t="str">
        <f>"Wie wichtig ist es Ihnen, dass das Tool 'out of the box' funktioniert und keine Drittanbietersoftware erfordert?
How important is it to you that the tool works 'out of the box' and does not require third-party software?"</f>
        <v>Wie wichtig ist es Ihnen, dass das Tool 'out of the box' funktioniert und keine Drittanbietersoftware erfordert?
How important is it to you that the tool works 'out of the box' and does not require third-party software?</v>
      </c>
      <c r="L12"/>
      <c r="M12" s="4"/>
      <c r="N12" s="121">
        <f>ATTPwn!$P11</f>
        <v>3</v>
      </c>
      <c r="O12" s="93">
        <f t="shared" si="8"/>
        <v>3.1711840228245363</v>
      </c>
      <c r="P12" s="86">
        <f>INDEX('UmfrageWerte berechnung'!$A:$Z, MATCH(L$3, 'UmfrageWerte berechnung'!$A:$A, 0), MATCH($K12, 'UmfrageWerte berechnung'!$1:$1, 0))</f>
        <v>1.1875</v>
      </c>
      <c r="Q12" s="84">
        <f t="shared" si="9"/>
        <v>4.23046875</v>
      </c>
      <c r="R12" s="84">
        <f>P12*N12</f>
        <v>3.5625</v>
      </c>
      <c r="S12" s="84">
        <f t="shared" si="1"/>
        <v>1.0570613409415122</v>
      </c>
      <c r="V12" s="4"/>
      <c r="W12" s="121">
        <f>ATTPwn!$P11</f>
        <v>3</v>
      </c>
      <c r="X12" s="93">
        <f t="shared" si="11"/>
        <v>2.1606648199445999</v>
      </c>
      <c r="Y12" s="86">
        <f>INDEX('UmfrageWerte berechnung'!$A:$Z, MATCH(U$3, 'UmfrageWerte berechnung'!$A:$A, 0), MATCH($K12, 'UmfrageWerte berechnung'!$1:$1, 0))</f>
        <v>0.83333333333333337</v>
      </c>
      <c r="Z12" s="84">
        <f t="shared" si="12"/>
        <v>2.0833333333333335</v>
      </c>
      <c r="AA12" s="84">
        <f>Y12*W12</f>
        <v>2.5</v>
      </c>
      <c r="AB12" s="84">
        <f t="shared" si="2"/>
        <v>0.72022160664820001</v>
      </c>
      <c r="AE12" s="4"/>
      <c r="AF12" s="121">
        <f>ATTPwn!$P11</f>
        <v>3</v>
      </c>
      <c r="AG12" s="93">
        <f t="shared" si="14"/>
        <v>3.6554222322843568</v>
      </c>
      <c r="AH12" s="86">
        <f>INDEX('UmfrageWerte berechnung'!$A:$Z, MATCH(AD$3, 'UmfrageWerte berechnung'!$A:$A, 0), MATCH($K12, 'UmfrageWerte berechnung'!$1:$1, 0))</f>
        <v>1.4375</v>
      </c>
      <c r="AI12" s="84">
        <f t="shared" si="15"/>
        <v>6.19921875</v>
      </c>
      <c r="AJ12" s="84">
        <f>AH12*AF12</f>
        <v>4.3125</v>
      </c>
      <c r="AK12" s="84">
        <f t="shared" si="3"/>
        <v>1.2184740774281189</v>
      </c>
      <c r="AL12" s="66"/>
      <c r="AN12" s="4"/>
      <c r="AO12" s="121">
        <f>ATTPwn!$P11</f>
        <v>3</v>
      </c>
      <c r="AP12" s="93">
        <f t="shared" si="17"/>
        <v>3.1880108991825611</v>
      </c>
      <c r="AQ12" s="86">
        <f>INDEX('UmfrageWerte berechnung'!$A:$Z, MATCH(AM$3, 'UmfrageWerte berechnung'!$A:$A, 0), MATCH($K12, 'UmfrageWerte berechnung'!$1:$1, 0))</f>
        <v>1.25</v>
      </c>
      <c r="AR12" s="84">
        <f t="shared" si="18"/>
        <v>4.6875</v>
      </c>
      <c r="AS12" s="84">
        <f>AQ12*AO12</f>
        <v>3.75</v>
      </c>
      <c r="AT12" s="84">
        <f t="shared" si="4"/>
        <v>1.0626702997275204</v>
      </c>
    </row>
    <row r="13" spans="1:46">
      <c r="B13" s="12"/>
      <c r="C13" s="121">
        <f>ATTPwn!$P12</f>
        <v>3</v>
      </c>
      <c r="D13" s="93">
        <f t="shared" si="5"/>
        <v>2.6096654275092934</v>
      </c>
      <c r="E13" s="86">
        <f>INDEX('UmfrageWerte berechnung'!$A:$Z, MATCH(A$3, 'UmfrageWerte berechnung'!$A:$A, 0), MATCH($K13, 'UmfrageWerte berechnung'!$1:$1, 0))</f>
        <v>1.05</v>
      </c>
      <c r="F13" s="84">
        <f t="shared" si="6"/>
        <v>3.3075000000000001</v>
      </c>
      <c r="G13" s="84">
        <f t="shared" si="7"/>
        <v>3.1500000000000004</v>
      </c>
      <c r="H13" s="84">
        <f t="shared" si="0"/>
        <v>0.86988847583643114</v>
      </c>
      <c r="I13" s="93"/>
      <c r="K13" s="115" t="s">
        <v>387</v>
      </c>
      <c r="L13"/>
      <c r="M13" s="12"/>
      <c r="N13" s="121">
        <f>ATTPwn!$P12</f>
        <v>3</v>
      </c>
      <c r="O13" s="93">
        <f t="shared" si="8"/>
        <v>3.3380884450784594</v>
      </c>
      <c r="P13" s="86">
        <f>INDEX('UmfrageWerte berechnung'!$A:$Z, MATCH(L$3, 'UmfrageWerte berechnung'!$A:$A, 0), MATCH($K13, 'UmfrageWerte berechnung'!$1:$1, 0))</f>
        <v>1.25</v>
      </c>
      <c r="Q13" s="84">
        <f t="shared" si="9"/>
        <v>4.6875</v>
      </c>
      <c r="R13" s="84">
        <f t="shared" ref="R13:R14" si="20">P13*N13</f>
        <v>3.75</v>
      </c>
      <c r="S13" s="84">
        <f t="shared" si="1"/>
        <v>1.1126961483594864</v>
      </c>
      <c r="V13" s="12"/>
      <c r="W13" s="121">
        <f>ATTPwn!$P12</f>
        <v>3</v>
      </c>
      <c r="X13" s="93">
        <f t="shared" si="11"/>
        <v>2.1606648199445999</v>
      </c>
      <c r="Y13" s="86">
        <f>INDEX('UmfrageWerte berechnung'!$A:$Z, MATCH(U$3, 'UmfrageWerte berechnung'!$A:$A, 0), MATCH($K13, 'UmfrageWerte berechnung'!$1:$1, 0))</f>
        <v>0.83333333333333337</v>
      </c>
      <c r="Z13" s="84">
        <f t="shared" si="12"/>
        <v>2.0833333333333335</v>
      </c>
      <c r="AA13" s="84">
        <f t="shared" ref="AA13:AA14" si="21">Y13*W13</f>
        <v>2.5</v>
      </c>
      <c r="AB13" s="84">
        <f t="shared" si="2"/>
        <v>0.72022160664820001</v>
      </c>
      <c r="AE13" s="12"/>
      <c r="AF13" s="121">
        <f>ATTPwn!$P12</f>
        <v>3</v>
      </c>
      <c r="AG13" s="93">
        <f t="shared" si="14"/>
        <v>3.3375594294770217</v>
      </c>
      <c r="AH13" s="86">
        <f>INDEX('UmfrageWerte berechnung'!$A:$Z, MATCH(AD$3, 'UmfrageWerte berechnung'!$A:$A, 0), MATCH($K13, 'UmfrageWerte berechnung'!$1:$1, 0))</f>
        <v>1.3125</v>
      </c>
      <c r="AI13" s="84">
        <f t="shared" si="15"/>
        <v>5.16796875</v>
      </c>
      <c r="AJ13" s="84">
        <f t="shared" ref="AJ13:AJ14" si="22">AH13*AF13</f>
        <v>3.9375</v>
      </c>
      <c r="AK13" s="84">
        <f t="shared" si="3"/>
        <v>1.1125198098256739</v>
      </c>
      <c r="AL13" s="66"/>
      <c r="AN13" s="12"/>
      <c r="AO13" s="121">
        <f>ATTPwn!$P12</f>
        <v>3</v>
      </c>
      <c r="AP13" s="93">
        <f t="shared" si="17"/>
        <v>3.0286103542234328</v>
      </c>
      <c r="AQ13" s="86">
        <f>INDEX('UmfrageWerte berechnung'!$A:$Z, MATCH(AM$3, 'UmfrageWerte berechnung'!$A:$A, 0), MATCH($K13, 'UmfrageWerte berechnung'!$1:$1, 0))</f>
        <v>1.1875</v>
      </c>
      <c r="AR13" s="84">
        <f t="shared" si="18"/>
        <v>4.23046875</v>
      </c>
      <c r="AS13" s="84">
        <f t="shared" ref="AS13:AS14" si="23">AQ13*AO13</f>
        <v>3.5625</v>
      </c>
      <c r="AT13" s="84">
        <f t="shared" si="4"/>
        <v>1.0095367847411443</v>
      </c>
    </row>
    <row r="14" spans="1:46">
      <c r="B14" s="11"/>
      <c r="C14" s="121">
        <f>ATTPwn!$P13</f>
        <v>3</v>
      </c>
      <c r="D14" s="84">
        <f t="shared" si="5"/>
        <v>2.6096654275092934</v>
      </c>
      <c r="E14" s="84">
        <f>INDEX('UmfrageWerte berechnung'!$A:$Z, MATCH(A$3, 'UmfrageWerte berechnung'!$A:$A, 0), MATCH($K14, 'UmfrageWerte berechnung'!$1:$1, 0))</f>
        <v>1.05</v>
      </c>
      <c r="F14" s="86">
        <f>(E14^2)*C14</f>
        <v>3.3075000000000001</v>
      </c>
      <c r="G14" s="84">
        <f t="shared" si="7"/>
        <v>3.1500000000000004</v>
      </c>
      <c r="H14" s="84">
        <f t="shared" si="0"/>
        <v>0.86988847583643114</v>
      </c>
      <c r="I14" s="93"/>
      <c r="K14" s="115" t="s">
        <v>387</v>
      </c>
      <c r="L14"/>
      <c r="M14" s="11"/>
      <c r="N14" s="121">
        <f>ATTPwn!$P13</f>
        <v>3</v>
      </c>
      <c r="O14" s="84">
        <f t="shared" si="8"/>
        <v>3.3380884450784594</v>
      </c>
      <c r="P14" s="84">
        <f>INDEX('UmfrageWerte berechnung'!$A:$Z, MATCH(L$3, 'UmfrageWerte berechnung'!$A:$A, 0), MATCH($K14, 'UmfrageWerte berechnung'!$1:$1, 0))</f>
        <v>1.25</v>
      </c>
      <c r="Q14" s="86">
        <f>(P14^2)*N14</f>
        <v>4.6875</v>
      </c>
      <c r="R14" s="84">
        <f t="shared" si="20"/>
        <v>3.75</v>
      </c>
      <c r="S14" s="84">
        <f t="shared" si="1"/>
        <v>1.1126961483594864</v>
      </c>
      <c r="V14" s="11"/>
      <c r="W14" s="121">
        <f>ATTPwn!$P13</f>
        <v>3</v>
      </c>
      <c r="X14" s="84">
        <f t="shared" si="11"/>
        <v>2.1606648199445999</v>
      </c>
      <c r="Y14" s="84">
        <f>INDEX('UmfrageWerte berechnung'!$A:$Z, MATCH(U$3, 'UmfrageWerte berechnung'!$A:$A, 0), MATCH($K14, 'UmfrageWerte berechnung'!$1:$1, 0))</f>
        <v>0.83333333333333337</v>
      </c>
      <c r="Z14" s="86">
        <f>(Y14^2)*W14</f>
        <v>2.0833333333333335</v>
      </c>
      <c r="AA14" s="84">
        <f t="shared" si="21"/>
        <v>2.5</v>
      </c>
      <c r="AB14" s="84">
        <f t="shared" si="2"/>
        <v>0.72022160664820001</v>
      </c>
      <c r="AC14" s="17"/>
      <c r="AE14" s="11"/>
      <c r="AF14" s="121">
        <f>ATTPwn!$P13</f>
        <v>3</v>
      </c>
      <c r="AG14" s="84">
        <f t="shared" si="14"/>
        <v>3.3375594294770217</v>
      </c>
      <c r="AH14" s="84">
        <f>INDEX('UmfrageWerte berechnung'!$A:$Z, MATCH(AD$3, 'UmfrageWerte berechnung'!$A:$A, 0), MATCH($K14, 'UmfrageWerte berechnung'!$1:$1, 0))</f>
        <v>1.3125</v>
      </c>
      <c r="AI14" s="86">
        <f>(AH14^2)*AF14</f>
        <v>5.16796875</v>
      </c>
      <c r="AJ14" s="84">
        <f t="shared" si="22"/>
        <v>3.9375</v>
      </c>
      <c r="AK14" s="84">
        <f t="shared" si="3"/>
        <v>1.1125198098256739</v>
      </c>
      <c r="AL14" s="66"/>
      <c r="AN14" s="11"/>
      <c r="AO14" s="121">
        <f>ATTPwn!$P13</f>
        <v>3</v>
      </c>
      <c r="AP14" s="93">
        <f t="shared" si="17"/>
        <v>3.0286103542234328</v>
      </c>
      <c r="AQ14" s="86">
        <f>INDEX('UmfrageWerte berechnung'!$A:$Z, MATCH(AM$3, 'UmfrageWerte berechnung'!$A:$A, 0), MATCH($K14, 'UmfrageWerte berechnung'!$1:$1, 0))</f>
        <v>1.1875</v>
      </c>
      <c r="AR14" s="84">
        <f>(AQ14^2)*AO14</f>
        <v>4.23046875</v>
      </c>
      <c r="AS14" s="84">
        <f t="shared" si="23"/>
        <v>3.5625</v>
      </c>
      <c r="AT14" s="84">
        <f t="shared" si="4"/>
        <v>1.0095367847411443</v>
      </c>
    </row>
    <row r="15" spans="1:46">
      <c r="B15" t="s">
        <v>475</v>
      </c>
      <c r="C15" s="78">
        <f t="shared" ref="C15:H15" si="24">SUM(C9:C14)</f>
        <v>13</v>
      </c>
      <c r="D15" s="78">
        <f t="shared" si="24"/>
        <v>11.722782793414764</v>
      </c>
      <c r="E15" s="95">
        <f t="shared" si="24"/>
        <v>6.8</v>
      </c>
      <c r="F15" s="90">
        <f t="shared" si="24"/>
        <v>15.437500000000004</v>
      </c>
      <c r="G15" s="85">
        <f t="shared" si="24"/>
        <v>14.150000000000002</v>
      </c>
      <c r="H15" s="85">
        <f t="shared" si="24"/>
        <v>5.6335634625597448</v>
      </c>
      <c r="I15" s="93"/>
      <c r="L15"/>
      <c r="M15" t="s">
        <v>475</v>
      </c>
      <c r="N15" s="78">
        <f t="shared" ref="N15:S15" si="25">SUM(N9:N14)</f>
        <v>13</v>
      </c>
      <c r="O15" s="78">
        <f t="shared" si="25"/>
        <v>14.131241084165477</v>
      </c>
      <c r="P15" s="95">
        <f t="shared" si="25"/>
        <v>7.375</v>
      </c>
      <c r="Q15" s="90">
        <f t="shared" si="25"/>
        <v>19.3984375</v>
      </c>
      <c r="R15" s="85">
        <f t="shared" si="25"/>
        <v>15.875</v>
      </c>
      <c r="S15" s="85">
        <f t="shared" si="25"/>
        <v>6.5649072753209694</v>
      </c>
      <c r="V15" t="s">
        <v>475</v>
      </c>
      <c r="W15" s="78">
        <f t="shared" ref="W15:AB15" si="26">SUM(W9:W14)</f>
        <v>13</v>
      </c>
      <c r="X15" s="78">
        <f t="shared" si="26"/>
        <v>9.7229916897506996</v>
      </c>
      <c r="Y15" s="95">
        <f t="shared" si="26"/>
        <v>5.833333333333333</v>
      </c>
      <c r="Z15" s="90">
        <f t="shared" si="26"/>
        <v>9.8958333333333339</v>
      </c>
      <c r="AA15" s="85">
        <f t="shared" si="26"/>
        <v>11.25</v>
      </c>
      <c r="AB15" s="85">
        <f t="shared" si="26"/>
        <v>5.0415512465373995</v>
      </c>
      <c r="AE15" t="s">
        <v>475</v>
      </c>
      <c r="AF15" s="78">
        <f t="shared" ref="AF15:AK15" si="27">SUM(AF9:AF14)</f>
        <v>13</v>
      </c>
      <c r="AG15" s="78">
        <f t="shared" si="27"/>
        <v>14.992528865745985</v>
      </c>
      <c r="AH15" s="95">
        <f t="shared" si="27"/>
        <v>7.875</v>
      </c>
      <c r="AI15" s="90">
        <f t="shared" si="27"/>
        <v>24.14453125</v>
      </c>
      <c r="AJ15" s="85">
        <f t="shared" si="27"/>
        <v>17.6875</v>
      </c>
      <c r="AK15" s="85">
        <f t="shared" si="27"/>
        <v>6.6751188589540424</v>
      </c>
      <c r="AL15" s="66"/>
      <c r="AN15" t="s">
        <v>475</v>
      </c>
      <c r="AO15" s="78">
        <f t="shared" ref="AO15:AT15" si="28">SUM(AO9:AO14)</f>
        <v>13</v>
      </c>
      <c r="AP15" s="78">
        <f t="shared" si="28"/>
        <v>13.336512261580381</v>
      </c>
      <c r="AQ15" s="90">
        <f t="shared" si="28"/>
        <v>7</v>
      </c>
      <c r="AR15" s="90">
        <f t="shared" si="28"/>
        <v>18.96484375</v>
      </c>
      <c r="AS15" s="85">
        <f t="shared" si="28"/>
        <v>15.6875</v>
      </c>
      <c r="AT15" s="85">
        <f t="shared" si="28"/>
        <v>5.9509536784741144</v>
      </c>
    </row>
    <row r="16" spans="1:46">
      <c r="B16" t="s">
        <v>476</v>
      </c>
      <c r="C16" s="87">
        <v>18</v>
      </c>
      <c r="D16" s="87">
        <f>SUM(D9:D14)</f>
        <v>11.722782793414764</v>
      </c>
      <c r="E16" s="96">
        <f>COUNT(E9:E14)*5</f>
        <v>30</v>
      </c>
      <c r="F16" s="89">
        <f>C16*5^2</f>
        <v>450</v>
      </c>
      <c r="G16" s="87">
        <f>C16*1.5</f>
        <v>27</v>
      </c>
      <c r="H16" s="87"/>
      <c r="I16" s="93"/>
      <c r="L16"/>
      <c r="M16" t="s">
        <v>476</v>
      </c>
      <c r="N16" s="87">
        <v>18</v>
      </c>
      <c r="O16" s="87">
        <f>SUM(O9:O14)</f>
        <v>14.131241084165477</v>
      </c>
      <c r="P16" s="96">
        <f>COUNT(P9:P14)*5</f>
        <v>30</v>
      </c>
      <c r="Q16" s="89">
        <f>N16*5^2</f>
        <v>450</v>
      </c>
      <c r="R16" s="87">
        <f>N16*1.5</f>
        <v>27</v>
      </c>
      <c r="S16" s="87"/>
      <c r="V16" t="s">
        <v>476</v>
      </c>
      <c r="W16" s="87">
        <v>18</v>
      </c>
      <c r="X16" s="87">
        <f>SUM(X9:X14)</f>
        <v>9.7229916897506996</v>
      </c>
      <c r="Y16" s="96">
        <f>COUNT(Y9:Y14)*5</f>
        <v>30</v>
      </c>
      <c r="Z16" s="89">
        <f>W16*5^2</f>
        <v>450</v>
      </c>
      <c r="AA16" s="87">
        <f>W16*1.5</f>
        <v>27</v>
      </c>
      <c r="AB16" s="87"/>
      <c r="AE16" t="s">
        <v>476</v>
      </c>
      <c r="AF16" s="87">
        <v>18</v>
      </c>
      <c r="AG16" s="87">
        <f>SUM(AG9:AG14)</f>
        <v>14.992528865745985</v>
      </c>
      <c r="AH16" s="96">
        <f>COUNT(AH9:AH14)*1.5</f>
        <v>9</v>
      </c>
      <c r="AI16" s="89">
        <f>AF16*5^2</f>
        <v>450</v>
      </c>
      <c r="AJ16" s="87">
        <f>AF16*1.5</f>
        <v>27</v>
      </c>
      <c r="AK16" s="87"/>
      <c r="AL16" s="93"/>
      <c r="AN16" t="s">
        <v>476</v>
      </c>
      <c r="AO16" s="87">
        <v>18</v>
      </c>
      <c r="AP16" s="87">
        <f>SUM(AP9:AP14)</f>
        <v>13.336512261580381</v>
      </c>
      <c r="AQ16" s="96">
        <f>COUNT(AQ9:AQ14)*5</f>
        <v>30</v>
      </c>
      <c r="AR16" s="89">
        <f>AO16*5^2</f>
        <v>450</v>
      </c>
      <c r="AS16" s="87">
        <f>AO16*1.5</f>
        <v>27</v>
      </c>
      <c r="AT16" s="87"/>
    </row>
    <row r="17" spans="1:46">
      <c r="C17" s="57"/>
      <c r="D17" s="86"/>
      <c r="H17" s="84"/>
      <c r="I17" s="93"/>
      <c r="L17"/>
      <c r="N17" s="57"/>
      <c r="O17" s="86"/>
      <c r="P17" s="93"/>
      <c r="Q17" s="86"/>
      <c r="R17" s="84"/>
      <c r="S17" s="84"/>
      <c r="W17" s="57"/>
      <c r="X17" s="86"/>
      <c r="Y17" s="93"/>
      <c r="Z17" s="86"/>
      <c r="AA17" s="84"/>
      <c r="AB17" s="84"/>
      <c r="AF17" s="57"/>
      <c r="AG17" s="86"/>
      <c r="AH17" s="93"/>
      <c r="AI17" s="86"/>
      <c r="AJ17" s="84"/>
      <c r="AK17" s="84"/>
      <c r="AL17" s="57"/>
      <c r="AO17" s="57"/>
      <c r="AP17" s="86"/>
      <c r="AQ17" s="93"/>
      <c r="AR17" s="86"/>
      <c r="AS17" s="84"/>
      <c r="AT17" s="84"/>
    </row>
    <row r="18" spans="1:46">
      <c r="C18" s="57"/>
      <c r="D18" s="86"/>
      <c r="H18" s="84"/>
      <c r="I18" s="93"/>
      <c r="L18"/>
      <c r="N18" s="57"/>
      <c r="O18" s="86"/>
      <c r="P18" s="93"/>
      <c r="Q18" s="86"/>
      <c r="R18" s="84"/>
      <c r="S18" s="84"/>
      <c r="W18" s="57"/>
      <c r="X18" s="86"/>
      <c r="Y18" s="93"/>
      <c r="Z18" s="86"/>
      <c r="AA18" s="84"/>
      <c r="AB18" s="84"/>
      <c r="AF18" s="57"/>
      <c r="AG18" s="86"/>
      <c r="AH18" s="93"/>
      <c r="AI18" s="86"/>
      <c r="AJ18" s="84"/>
      <c r="AK18" s="84"/>
      <c r="AL18" s="57"/>
      <c r="AO18" s="57"/>
      <c r="AP18" s="86"/>
      <c r="AQ18" s="93"/>
      <c r="AR18" s="86"/>
      <c r="AS18" s="84"/>
      <c r="AT18" s="84"/>
    </row>
    <row r="19" spans="1:46">
      <c r="C19" s="57"/>
      <c r="D19" s="86"/>
      <c r="H19" s="84"/>
      <c r="I19" s="93"/>
      <c r="L19"/>
      <c r="N19" s="57"/>
      <c r="O19" s="86"/>
      <c r="P19" s="93"/>
      <c r="Q19" s="86"/>
      <c r="R19" s="84"/>
      <c r="S19" s="84"/>
      <c r="W19" s="57"/>
      <c r="X19" s="86"/>
      <c r="Y19" s="93"/>
      <c r="Z19" s="86"/>
      <c r="AA19" s="84"/>
      <c r="AB19" s="84"/>
      <c r="AF19" s="57"/>
      <c r="AG19" s="86"/>
      <c r="AH19" s="93"/>
      <c r="AI19" s="86"/>
      <c r="AJ19" s="84"/>
      <c r="AK19" s="84"/>
      <c r="AL19" s="57"/>
      <c r="AO19" s="57"/>
      <c r="AP19" s="86"/>
      <c r="AQ19" s="93"/>
      <c r="AR19" s="86"/>
      <c r="AS19" s="84"/>
      <c r="AT19" s="84"/>
    </row>
    <row r="20" spans="1:46" ht="21">
      <c r="A20" s="19" t="s">
        <v>20</v>
      </c>
      <c r="B20" s="16"/>
      <c r="C20" s="120">
        <f>ATTPwn!$P16</f>
        <v>1</v>
      </c>
      <c r="D20" s="95">
        <f t="shared" si="5"/>
        <v>0.99415825809877834</v>
      </c>
      <c r="E20" s="90">
        <f>INDEX('UmfrageWerte berechnung'!$A:$Z, MATCH(A$3, 'UmfrageWerte berechnung'!$A:$A, 0), MATCH($K20, 'UmfrageWerte berechnung'!$1:$1, 0))</f>
        <v>1.2</v>
      </c>
      <c r="F20" s="85">
        <f t="shared" si="6"/>
        <v>1.44</v>
      </c>
      <c r="G20" s="85">
        <f t="shared" si="7"/>
        <v>1.2</v>
      </c>
      <c r="H20" s="85">
        <f t="shared" ref="H20:H26" si="29">E20/(H$120/H$119)</f>
        <v>0.99415825809877834</v>
      </c>
      <c r="I20" s="93"/>
      <c r="K20" s="93" t="s">
        <v>228</v>
      </c>
      <c r="L20" s="19" t="s">
        <v>20</v>
      </c>
      <c r="M20" s="16"/>
      <c r="N20" s="120">
        <f>ATTPwn!$P16</f>
        <v>1</v>
      </c>
      <c r="O20" s="95">
        <f t="shared" ref="O20:O26" si="30">S20*N20</f>
        <v>1.1683309557774608</v>
      </c>
      <c r="P20" s="90">
        <f>INDEX('UmfrageWerte berechnung'!$A:$Z, MATCH(L$3, 'UmfrageWerte berechnung'!$A:$A, 0), MATCH($K20, 'UmfrageWerte berechnung'!$1:$1, 0))</f>
        <v>1.3125</v>
      </c>
      <c r="Q20" s="85">
        <f t="shared" ref="Q20:Q26" si="31">(P20^2)*N20</f>
        <v>1.72265625</v>
      </c>
      <c r="R20" s="85">
        <f t="shared" ref="R20:R26" si="32">P20*N20</f>
        <v>1.3125</v>
      </c>
      <c r="S20" s="85">
        <f t="shared" ref="S20:S26" si="33">P20/(S$120/S$119)</f>
        <v>1.1683309557774608</v>
      </c>
      <c r="T20" s="19"/>
      <c r="U20" s="19" t="s">
        <v>20</v>
      </c>
      <c r="V20" s="16"/>
      <c r="W20" s="120">
        <f>ATTPwn!$P16</f>
        <v>1</v>
      </c>
      <c r="X20" s="95">
        <f t="shared" ref="X20:X26" si="34">AB20*W20</f>
        <v>1.1523545706371199</v>
      </c>
      <c r="Y20" s="90">
        <f>INDEX('UmfrageWerte berechnung'!$A:$Z, MATCH(U$3, 'UmfrageWerte berechnung'!$A:$A, 0), MATCH($K20, 'UmfrageWerte berechnung'!$1:$1, 0))</f>
        <v>1.3333333333333333</v>
      </c>
      <c r="Z20" s="85">
        <f t="shared" ref="Z20:Z26" si="35">(Y20^2)*W20</f>
        <v>1.7777777777777777</v>
      </c>
      <c r="AA20" s="85">
        <f t="shared" ref="AA20:AA26" si="36">Y20*W20</f>
        <v>1.3333333333333333</v>
      </c>
      <c r="AB20" s="85">
        <f t="shared" ref="AB20:AB26" si="37">Y20/(AB$120/AB$119)</f>
        <v>1.1523545706371199</v>
      </c>
      <c r="AD20" s="19" t="s">
        <v>20</v>
      </c>
      <c r="AE20" s="16"/>
      <c r="AF20" s="120">
        <f>ATTPwn!$P16</f>
        <v>1</v>
      </c>
      <c r="AG20" s="95">
        <f t="shared" ref="AG20:AG26" si="38">AK20*AF20</f>
        <v>1.0065655422232287</v>
      </c>
      <c r="AH20" s="90">
        <f>INDEX('UmfrageWerte berechnung'!$A:$Z, MATCH(AD$3, 'UmfrageWerte berechnung'!$A:$A, 0), MATCH($K20, 'UmfrageWerte berechnung'!$1:$1, 0))</f>
        <v>1.1875</v>
      </c>
      <c r="AI20" s="85">
        <f t="shared" ref="AI20:AI26" si="39">(AH20^2)*AF20</f>
        <v>1.41015625</v>
      </c>
      <c r="AJ20" s="85">
        <f t="shared" ref="AJ20:AJ26" si="40">AH20*AF20</f>
        <v>1.1875</v>
      </c>
      <c r="AK20" s="85">
        <f t="shared" ref="AK20:AK26" si="41">AH20/(AK$120/AK$119)</f>
        <v>1.0065655422232287</v>
      </c>
      <c r="AL20" s="66"/>
      <c r="AM20" s="19" t="s">
        <v>20</v>
      </c>
      <c r="AN20" s="16"/>
      <c r="AO20" s="120">
        <f>ATTPwn!$P16</f>
        <v>1</v>
      </c>
      <c r="AP20" s="95">
        <f t="shared" ref="AP20:AP26" si="42">AT20*AO20</f>
        <v>1.0095367847411443</v>
      </c>
      <c r="AQ20" s="90">
        <f>INDEX('UmfrageWerte berechnung'!$A:$Z, MATCH(AM$3, 'UmfrageWerte berechnung'!$A:$A, 0), MATCH($K20, 'UmfrageWerte berechnung'!$1:$1, 0))</f>
        <v>1.1875</v>
      </c>
      <c r="AR20" s="85">
        <f t="shared" ref="AR20:AR26" si="43">(AQ20^2)*AO20</f>
        <v>1.41015625</v>
      </c>
      <c r="AS20" s="85">
        <f t="shared" ref="AS20:AS26" si="44">AQ20*AO20</f>
        <v>1.1875</v>
      </c>
      <c r="AT20" s="85">
        <f t="shared" ref="AT20:AT26" si="45">AQ20/(AT$120/AT$119)</f>
        <v>1.0095367847411443</v>
      </c>
    </row>
    <row r="21" spans="1:46">
      <c r="B21" s="10"/>
      <c r="C21" s="121">
        <f>ATTPwn!$P17</f>
        <v>2</v>
      </c>
      <c r="D21" s="93">
        <f t="shared" si="5"/>
        <v>1.9883165161975567</v>
      </c>
      <c r="E21" s="86">
        <f>INDEX('UmfrageWerte berechnung'!$A:$Z, MATCH(A$3, 'UmfrageWerte berechnung'!$A:$A, 0), MATCH($K21, 'UmfrageWerte berechnung'!$1:$1, 0))</f>
        <v>1.2</v>
      </c>
      <c r="F21" s="84">
        <f t="shared" si="6"/>
        <v>2.88</v>
      </c>
      <c r="G21" s="84">
        <f t="shared" si="7"/>
        <v>2.4</v>
      </c>
      <c r="H21" s="84">
        <f t="shared" si="29"/>
        <v>0.99415825809877834</v>
      </c>
      <c r="I21" s="93"/>
      <c r="K21" s="93" t="s">
        <v>228</v>
      </c>
      <c r="L21"/>
      <c r="M21" s="10"/>
      <c r="N21" s="121">
        <f>ATTPwn!$P17</f>
        <v>2</v>
      </c>
      <c r="O21" s="93">
        <f t="shared" si="30"/>
        <v>2.3366619115549216</v>
      </c>
      <c r="P21" s="86">
        <f>INDEX('UmfrageWerte berechnung'!$A:$Z, MATCH(L$3, 'UmfrageWerte berechnung'!$A:$A, 0), MATCH($K21, 'UmfrageWerte berechnung'!$1:$1, 0))</f>
        <v>1.3125</v>
      </c>
      <c r="Q21" s="84">
        <f t="shared" si="31"/>
        <v>3.4453125</v>
      </c>
      <c r="R21" s="84">
        <f t="shared" si="32"/>
        <v>2.625</v>
      </c>
      <c r="S21" s="84">
        <f t="shared" si="33"/>
        <v>1.1683309557774608</v>
      </c>
      <c r="V21" s="10"/>
      <c r="W21" s="121">
        <f>ATTPwn!$P17</f>
        <v>2</v>
      </c>
      <c r="X21" s="93">
        <f t="shared" si="34"/>
        <v>2.3047091412742398</v>
      </c>
      <c r="Y21" s="86">
        <f>INDEX('UmfrageWerte berechnung'!$A:$Z, MATCH(U$3, 'UmfrageWerte berechnung'!$A:$A, 0), MATCH($K21, 'UmfrageWerte berechnung'!$1:$1, 0))</f>
        <v>1.3333333333333333</v>
      </c>
      <c r="Z21" s="84">
        <f t="shared" si="35"/>
        <v>3.5555555555555554</v>
      </c>
      <c r="AA21" s="84">
        <f t="shared" si="36"/>
        <v>2.6666666666666665</v>
      </c>
      <c r="AB21" s="84">
        <f t="shared" si="37"/>
        <v>1.1523545706371199</v>
      </c>
      <c r="AE21" s="10"/>
      <c r="AF21" s="121">
        <f>ATTPwn!$P17</f>
        <v>2</v>
      </c>
      <c r="AG21" s="93">
        <f t="shared" si="38"/>
        <v>2.0131310844464574</v>
      </c>
      <c r="AH21" s="86">
        <f>INDEX('UmfrageWerte berechnung'!$A:$Z, MATCH(AD$3, 'UmfrageWerte berechnung'!$A:$A, 0), MATCH($K21, 'UmfrageWerte berechnung'!$1:$1, 0))</f>
        <v>1.1875</v>
      </c>
      <c r="AI21" s="84">
        <f t="shared" si="39"/>
        <v>2.8203125</v>
      </c>
      <c r="AJ21" s="84">
        <f t="shared" si="40"/>
        <v>2.375</v>
      </c>
      <c r="AK21" s="84">
        <f t="shared" si="41"/>
        <v>1.0065655422232287</v>
      </c>
      <c r="AL21" s="66"/>
      <c r="AN21" s="10"/>
      <c r="AO21" s="121">
        <f>ATTPwn!$P17</f>
        <v>2</v>
      </c>
      <c r="AP21" s="93">
        <f t="shared" si="42"/>
        <v>2.0190735694822886</v>
      </c>
      <c r="AQ21" s="86">
        <f>INDEX('UmfrageWerte berechnung'!$A:$Z, MATCH(AM$3, 'UmfrageWerte berechnung'!$A:$A, 0), MATCH($K21, 'UmfrageWerte berechnung'!$1:$1, 0))</f>
        <v>1.1875</v>
      </c>
      <c r="AR21" s="84">
        <f t="shared" si="43"/>
        <v>2.8203125</v>
      </c>
      <c r="AS21" s="84">
        <f t="shared" si="44"/>
        <v>2.375</v>
      </c>
      <c r="AT21" s="84">
        <f t="shared" si="45"/>
        <v>1.0095367847411443</v>
      </c>
    </row>
    <row r="22" spans="1:46">
      <c r="B22" s="10"/>
      <c r="C22" s="121">
        <f>ATTPwn!$P18</f>
        <v>1</v>
      </c>
      <c r="D22" s="93">
        <f t="shared" si="5"/>
        <v>0.99415825809877834</v>
      </c>
      <c r="E22" s="86">
        <f>INDEX('UmfrageWerte berechnung'!$A:$Z, MATCH(A$3, 'UmfrageWerte berechnung'!$A:$A, 0), MATCH($K22, 'UmfrageWerte berechnung'!$1:$1, 0))</f>
        <v>1.2</v>
      </c>
      <c r="F22" s="84">
        <f t="shared" si="6"/>
        <v>1.44</v>
      </c>
      <c r="G22" s="84">
        <f t="shared" si="7"/>
        <v>1.2</v>
      </c>
      <c r="H22" s="84">
        <f t="shared" si="29"/>
        <v>0.99415825809877834</v>
      </c>
      <c r="I22" s="93"/>
      <c r="K22" s="93" t="s">
        <v>228</v>
      </c>
      <c r="L22"/>
      <c r="M22" s="10"/>
      <c r="N22" s="121">
        <f>ATTPwn!$P18</f>
        <v>1</v>
      </c>
      <c r="O22" s="93">
        <f t="shared" si="30"/>
        <v>1.1683309557774608</v>
      </c>
      <c r="P22" s="86">
        <f>INDEX('UmfrageWerte berechnung'!$A:$Z, MATCH(L$3, 'UmfrageWerte berechnung'!$A:$A, 0), MATCH($K22, 'UmfrageWerte berechnung'!$1:$1, 0))</f>
        <v>1.3125</v>
      </c>
      <c r="Q22" s="84">
        <f t="shared" si="31"/>
        <v>1.72265625</v>
      </c>
      <c r="R22" s="84">
        <f t="shared" si="32"/>
        <v>1.3125</v>
      </c>
      <c r="S22" s="84">
        <f t="shared" si="33"/>
        <v>1.1683309557774608</v>
      </c>
      <c r="V22" s="10"/>
      <c r="W22" s="121">
        <f>ATTPwn!$P18</f>
        <v>1</v>
      </c>
      <c r="X22" s="93">
        <f t="shared" si="34"/>
        <v>1.1523545706371199</v>
      </c>
      <c r="Y22" s="86">
        <f>INDEX('UmfrageWerte berechnung'!$A:$Z, MATCH(U$3, 'UmfrageWerte berechnung'!$A:$A, 0), MATCH($K22, 'UmfrageWerte berechnung'!$1:$1, 0))</f>
        <v>1.3333333333333333</v>
      </c>
      <c r="Z22" s="84">
        <f t="shared" si="35"/>
        <v>1.7777777777777777</v>
      </c>
      <c r="AA22" s="84">
        <f t="shared" si="36"/>
        <v>1.3333333333333333</v>
      </c>
      <c r="AB22" s="84">
        <f t="shared" si="37"/>
        <v>1.1523545706371199</v>
      </c>
      <c r="AE22" s="10"/>
      <c r="AF22" s="121">
        <f>ATTPwn!$P18</f>
        <v>1</v>
      </c>
      <c r="AG22" s="93">
        <f t="shared" si="38"/>
        <v>1.0065655422232287</v>
      </c>
      <c r="AH22" s="86">
        <f>INDEX('UmfrageWerte berechnung'!$A:$Z, MATCH(AD$3, 'UmfrageWerte berechnung'!$A:$A, 0), MATCH($K22, 'UmfrageWerte berechnung'!$1:$1, 0))</f>
        <v>1.1875</v>
      </c>
      <c r="AI22" s="84">
        <f t="shared" si="39"/>
        <v>1.41015625</v>
      </c>
      <c r="AJ22" s="84">
        <f t="shared" si="40"/>
        <v>1.1875</v>
      </c>
      <c r="AK22" s="84">
        <f t="shared" si="41"/>
        <v>1.0065655422232287</v>
      </c>
      <c r="AL22" s="66"/>
      <c r="AN22" s="10"/>
      <c r="AO22" s="121">
        <f>ATTPwn!$P18</f>
        <v>1</v>
      </c>
      <c r="AP22" s="93">
        <f t="shared" si="42"/>
        <v>1.0095367847411443</v>
      </c>
      <c r="AQ22" s="86">
        <f>INDEX('UmfrageWerte berechnung'!$A:$Z, MATCH(AM$3, 'UmfrageWerte berechnung'!$A:$A, 0), MATCH($K22, 'UmfrageWerte berechnung'!$1:$1, 0))</f>
        <v>1.1875</v>
      </c>
      <c r="AR22" s="84">
        <f t="shared" si="43"/>
        <v>1.41015625</v>
      </c>
      <c r="AS22" s="84">
        <f t="shared" si="44"/>
        <v>1.1875</v>
      </c>
      <c r="AT22" s="84">
        <f t="shared" si="45"/>
        <v>1.0095367847411443</v>
      </c>
    </row>
    <row r="23" spans="1:46">
      <c r="B23" s="10"/>
      <c r="C23" s="121">
        <f>ATTPwn!$P19</f>
        <v>2</v>
      </c>
      <c r="D23" s="93">
        <f t="shared" si="5"/>
        <v>1.9883165161975567</v>
      </c>
      <c r="E23" s="86">
        <f>INDEX('UmfrageWerte berechnung'!$A:$Z, MATCH(A$3, 'UmfrageWerte berechnung'!$A:$A, 0), MATCH($K23, 'UmfrageWerte berechnung'!$1:$1, 0))</f>
        <v>1.2</v>
      </c>
      <c r="F23" s="84">
        <f t="shared" si="6"/>
        <v>2.88</v>
      </c>
      <c r="G23" s="84">
        <f t="shared" si="7"/>
        <v>2.4</v>
      </c>
      <c r="H23" s="84">
        <f t="shared" si="29"/>
        <v>0.99415825809877834</v>
      </c>
      <c r="I23" s="93"/>
      <c r="K23" s="93" t="s">
        <v>228</v>
      </c>
      <c r="L23"/>
      <c r="M23" s="10"/>
      <c r="N23" s="121">
        <f>ATTPwn!$P19</f>
        <v>2</v>
      </c>
      <c r="O23" s="93">
        <f t="shared" si="30"/>
        <v>2.3366619115549216</v>
      </c>
      <c r="P23" s="86">
        <f>INDEX('UmfrageWerte berechnung'!$A:$Z, MATCH(L$3, 'UmfrageWerte berechnung'!$A:$A, 0), MATCH($K23, 'UmfrageWerte berechnung'!$1:$1, 0))</f>
        <v>1.3125</v>
      </c>
      <c r="Q23" s="84">
        <f t="shared" si="31"/>
        <v>3.4453125</v>
      </c>
      <c r="R23" s="84">
        <f t="shared" si="32"/>
        <v>2.625</v>
      </c>
      <c r="S23" s="84">
        <f t="shared" si="33"/>
        <v>1.1683309557774608</v>
      </c>
      <c r="V23" s="10"/>
      <c r="W23" s="121">
        <f>ATTPwn!$P19</f>
        <v>2</v>
      </c>
      <c r="X23" s="93">
        <f t="shared" si="34"/>
        <v>2.3047091412742398</v>
      </c>
      <c r="Y23" s="86">
        <f>INDEX('UmfrageWerte berechnung'!$A:$Z, MATCH(U$3, 'UmfrageWerte berechnung'!$A:$A, 0), MATCH($K23, 'UmfrageWerte berechnung'!$1:$1, 0))</f>
        <v>1.3333333333333333</v>
      </c>
      <c r="Z23" s="84">
        <f t="shared" si="35"/>
        <v>3.5555555555555554</v>
      </c>
      <c r="AA23" s="84">
        <f t="shared" si="36"/>
        <v>2.6666666666666665</v>
      </c>
      <c r="AB23" s="84">
        <f t="shared" si="37"/>
        <v>1.1523545706371199</v>
      </c>
      <c r="AE23" s="10"/>
      <c r="AF23" s="121">
        <f>ATTPwn!$P19</f>
        <v>2</v>
      </c>
      <c r="AG23" s="93">
        <f t="shared" si="38"/>
        <v>2.0131310844464574</v>
      </c>
      <c r="AH23" s="86">
        <f>INDEX('UmfrageWerte berechnung'!$A:$Z, MATCH(AD$3, 'UmfrageWerte berechnung'!$A:$A, 0), MATCH($K23, 'UmfrageWerte berechnung'!$1:$1, 0))</f>
        <v>1.1875</v>
      </c>
      <c r="AI23" s="84">
        <f t="shared" si="39"/>
        <v>2.8203125</v>
      </c>
      <c r="AJ23" s="84">
        <f t="shared" si="40"/>
        <v>2.375</v>
      </c>
      <c r="AK23" s="84">
        <f t="shared" si="41"/>
        <v>1.0065655422232287</v>
      </c>
      <c r="AL23" s="66"/>
      <c r="AN23" s="10"/>
      <c r="AO23" s="121">
        <f>ATTPwn!$P19</f>
        <v>2</v>
      </c>
      <c r="AP23" s="93">
        <f t="shared" si="42"/>
        <v>2.0190735694822886</v>
      </c>
      <c r="AQ23" s="86">
        <f>INDEX('UmfrageWerte berechnung'!$A:$Z, MATCH(AM$3, 'UmfrageWerte berechnung'!$A:$A, 0), MATCH($K23, 'UmfrageWerte berechnung'!$1:$1, 0))</f>
        <v>1.1875</v>
      </c>
      <c r="AR23" s="84">
        <f t="shared" si="43"/>
        <v>2.8203125</v>
      </c>
      <c r="AS23" s="84">
        <f t="shared" si="44"/>
        <v>2.375</v>
      </c>
      <c r="AT23" s="84">
        <f t="shared" si="45"/>
        <v>1.0095367847411443</v>
      </c>
    </row>
    <row r="24" spans="1:46">
      <c r="B24" s="4"/>
      <c r="C24" s="121">
        <f>ATTPwn!$P20</f>
        <v>2</v>
      </c>
      <c r="D24" s="93">
        <f t="shared" si="5"/>
        <v>1.9883165161975567</v>
      </c>
      <c r="E24" s="86">
        <f>INDEX('UmfrageWerte berechnung'!$A:$Z, MATCH(A$3, 'UmfrageWerte berechnung'!$A:$A, 0), MATCH($K24, 'UmfrageWerte berechnung'!$1:$1, 0))</f>
        <v>1.2</v>
      </c>
      <c r="F24" s="84">
        <f t="shared" si="6"/>
        <v>2.88</v>
      </c>
      <c r="G24" s="84">
        <f t="shared" si="7"/>
        <v>2.4</v>
      </c>
      <c r="H24" s="84">
        <f t="shared" si="29"/>
        <v>0.99415825809877834</v>
      </c>
      <c r="I24" s="93"/>
      <c r="K24" s="93" t="s">
        <v>228</v>
      </c>
      <c r="L24"/>
      <c r="M24" s="4"/>
      <c r="N24" s="121">
        <f>ATTPwn!$P20</f>
        <v>2</v>
      </c>
      <c r="O24" s="93">
        <f t="shared" si="30"/>
        <v>2.3366619115549216</v>
      </c>
      <c r="P24" s="86">
        <f>INDEX('UmfrageWerte berechnung'!$A:$Z, MATCH(L$3, 'UmfrageWerte berechnung'!$A:$A, 0), MATCH($K24, 'UmfrageWerte berechnung'!$1:$1, 0))</f>
        <v>1.3125</v>
      </c>
      <c r="Q24" s="84">
        <f t="shared" si="31"/>
        <v>3.4453125</v>
      </c>
      <c r="R24" s="84">
        <f t="shared" si="32"/>
        <v>2.625</v>
      </c>
      <c r="S24" s="84">
        <f t="shared" si="33"/>
        <v>1.1683309557774608</v>
      </c>
      <c r="V24" s="4"/>
      <c r="W24" s="121">
        <f>ATTPwn!$P20</f>
        <v>2</v>
      </c>
      <c r="X24" s="93">
        <f t="shared" si="34"/>
        <v>2.3047091412742398</v>
      </c>
      <c r="Y24" s="86">
        <f>INDEX('UmfrageWerte berechnung'!$A:$Z, MATCH(U$3, 'UmfrageWerte berechnung'!$A:$A, 0), MATCH($K24, 'UmfrageWerte berechnung'!$1:$1, 0))</f>
        <v>1.3333333333333333</v>
      </c>
      <c r="Z24" s="84">
        <f t="shared" si="35"/>
        <v>3.5555555555555554</v>
      </c>
      <c r="AA24" s="84">
        <f t="shared" si="36"/>
        <v>2.6666666666666665</v>
      </c>
      <c r="AB24" s="84">
        <f t="shared" si="37"/>
        <v>1.1523545706371199</v>
      </c>
      <c r="AE24" s="4"/>
      <c r="AF24" s="121">
        <f>ATTPwn!$P20</f>
        <v>2</v>
      </c>
      <c r="AG24" s="93">
        <f t="shared" si="38"/>
        <v>2.0131310844464574</v>
      </c>
      <c r="AH24" s="86">
        <f>INDEX('UmfrageWerte berechnung'!$A:$Z, MATCH(AD$3, 'UmfrageWerte berechnung'!$A:$A, 0), MATCH($K24, 'UmfrageWerte berechnung'!$1:$1, 0))</f>
        <v>1.1875</v>
      </c>
      <c r="AI24" s="84">
        <f t="shared" si="39"/>
        <v>2.8203125</v>
      </c>
      <c r="AJ24" s="84">
        <f t="shared" si="40"/>
        <v>2.375</v>
      </c>
      <c r="AK24" s="84">
        <f t="shared" si="41"/>
        <v>1.0065655422232287</v>
      </c>
      <c r="AL24" s="66"/>
      <c r="AN24" s="4"/>
      <c r="AO24" s="121">
        <f>ATTPwn!$P20</f>
        <v>2</v>
      </c>
      <c r="AP24" s="93">
        <f t="shared" si="42"/>
        <v>2.0190735694822886</v>
      </c>
      <c r="AQ24" s="86">
        <f>INDEX('UmfrageWerte berechnung'!$A:$Z, MATCH(AM$3, 'UmfrageWerte berechnung'!$A:$A, 0), MATCH($K24, 'UmfrageWerte berechnung'!$1:$1, 0))</f>
        <v>1.1875</v>
      </c>
      <c r="AR24" s="84">
        <f t="shared" si="43"/>
        <v>2.8203125</v>
      </c>
      <c r="AS24" s="84">
        <f t="shared" si="44"/>
        <v>2.375</v>
      </c>
      <c r="AT24" s="84">
        <f t="shared" si="45"/>
        <v>1.0095367847411443</v>
      </c>
    </row>
    <row r="25" spans="1:46">
      <c r="B25" s="4"/>
      <c r="C25" s="121">
        <f>ATTPwn!$P21</f>
        <v>1</v>
      </c>
      <c r="D25" s="84">
        <f t="shared" si="5"/>
        <v>0</v>
      </c>
      <c r="E25" s="84"/>
      <c r="F25" s="86">
        <f t="shared" si="6"/>
        <v>0</v>
      </c>
      <c r="G25" s="84">
        <f t="shared" si="7"/>
        <v>0</v>
      </c>
      <c r="H25" s="84">
        <f t="shared" si="29"/>
        <v>0</v>
      </c>
      <c r="I25" s="93"/>
      <c r="K25" s="93">
        <v>0</v>
      </c>
      <c r="L25"/>
      <c r="M25" s="4"/>
      <c r="N25" s="122">
        <f>ATTPwn!$P21</f>
        <v>1</v>
      </c>
      <c r="O25" s="84">
        <f t="shared" si="30"/>
        <v>0</v>
      </c>
      <c r="P25" s="84"/>
      <c r="Q25" s="86">
        <f t="shared" si="31"/>
        <v>0</v>
      </c>
      <c r="R25" s="84">
        <f t="shared" si="32"/>
        <v>0</v>
      </c>
      <c r="S25" s="84">
        <f t="shared" si="33"/>
        <v>0</v>
      </c>
      <c r="V25" s="4"/>
      <c r="W25" s="122">
        <f>ATTPwn!$P21</f>
        <v>1</v>
      </c>
      <c r="X25" s="84">
        <f t="shared" si="34"/>
        <v>0</v>
      </c>
      <c r="Y25" s="84"/>
      <c r="Z25" s="86">
        <f t="shared" si="35"/>
        <v>0</v>
      </c>
      <c r="AA25" s="84">
        <f t="shared" si="36"/>
        <v>0</v>
      </c>
      <c r="AB25" s="84">
        <f t="shared" si="37"/>
        <v>0</v>
      </c>
      <c r="AE25" s="4"/>
      <c r="AF25" s="122">
        <f>ATTPwn!$P21</f>
        <v>1</v>
      </c>
      <c r="AG25" s="84">
        <f t="shared" si="38"/>
        <v>0</v>
      </c>
      <c r="AH25" s="84"/>
      <c r="AI25" s="86">
        <f t="shared" si="39"/>
        <v>0</v>
      </c>
      <c r="AJ25" s="84">
        <f t="shared" si="40"/>
        <v>0</v>
      </c>
      <c r="AK25" s="84">
        <f t="shared" si="41"/>
        <v>0</v>
      </c>
      <c r="AL25" s="66"/>
      <c r="AN25" s="4"/>
      <c r="AO25" s="122">
        <f>ATTPwn!$P21</f>
        <v>1</v>
      </c>
      <c r="AP25" s="84">
        <f t="shared" si="42"/>
        <v>0</v>
      </c>
      <c r="AQ25" s="84"/>
      <c r="AR25" s="86">
        <f t="shared" si="43"/>
        <v>0</v>
      </c>
      <c r="AS25" s="84">
        <f t="shared" si="44"/>
        <v>0</v>
      </c>
      <c r="AT25" s="84">
        <f t="shared" si="45"/>
        <v>0</v>
      </c>
    </row>
    <row r="26" spans="1:46">
      <c r="B26" s="100"/>
      <c r="C26" s="80"/>
      <c r="D26" s="84">
        <f t="shared" si="5"/>
        <v>0</v>
      </c>
      <c r="F26" s="86">
        <f t="shared" si="6"/>
        <v>0</v>
      </c>
      <c r="G26" s="84">
        <f t="shared" si="7"/>
        <v>0</v>
      </c>
      <c r="H26" s="84">
        <f t="shared" si="29"/>
        <v>0</v>
      </c>
      <c r="I26" s="93"/>
      <c r="K26" s="93">
        <v>0</v>
      </c>
      <c r="L26"/>
      <c r="M26" s="100"/>
      <c r="N26" s="80"/>
      <c r="O26" s="84">
        <f t="shared" si="30"/>
        <v>0</v>
      </c>
      <c r="P26" s="93"/>
      <c r="Q26" s="86">
        <f t="shared" si="31"/>
        <v>0</v>
      </c>
      <c r="R26" s="84">
        <f t="shared" si="32"/>
        <v>0</v>
      </c>
      <c r="S26" s="84">
        <f t="shared" si="33"/>
        <v>0</v>
      </c>
      <c r="V26" s="100"/>
      <c r="W26" s="80"/>
      <c r="X26" s="84">
        <f t="shared" si="34"/>
        <v>0</v>
      </c>
      <c r="Y26" s="93"/>
      <c r="Z26" s="86">
        <f t="shared" si="35"/>
        <v>0</v>
      </c>
      <c r="AA26" s="84">
        <f t="shared" si="36"/>
        <v>0</v>
      </c>
      <c r="AB26" s="84">
        <f t="shared" si="37"/>
        <v>0</v>
      </c>
      <c r="AC26" s="17"/>
      <c r="AE26" s="100"/>
      <c r="AF26" s="80"/>
      <c r="AG26" s="84">
        <f t="shared" si="38"/>
        <v>0</v>
      </c>
      <c r="AH26" s="93"/>
      <c r="AI26" s="86">
        <f t="shared" si="39"/>
        <v>0</v>
      </c>
      <c r="AJ26" s="84">
        <f t="shared" si="40"/>
        <v>0</v>
      </c>
      <c r="AK26" s="84">
        <f t="shared" si="41"/>
        <v>0</v>
      </c>
      <c r="AL26" s="66"/>
      <c r="AN26" s="100"/>
      <c r="AO26" s="80"/>
      <c r="AP26" s="84">
        <f t="shared" si="42"/>
        <v>0</v>
      </c>
      <c r="AQ26" s="93"/>
      <c r="AR26" s="86">
        <f t="shared" si="43"/>
        <v>0</v>
      </c>
      <c r="AS26" s="84">
        <f t="shared" si="44"/>
        <v>0</v>
      </c>
      <c r="AT26" s="84">
        <f t="shared" si="45"/>
        <v>0</v>
      </c>
    </row>
    <row r="27" spans="1:46">
      <c r="B27" t="s">
        <v>475</v>
      </c>
      <c r="C27" s="77">
        <f>SUM(C20:C25)</f>
        <v>9</v>
      </c>
      <c r="D27" s="78">
        <f>SUM(D21:D26)</f>
        <v>6.9591078066914482</v>
      </c>
      <c r="E27" s="95">
        <f>SUM(E20:E25)</f>
        <v>6</v>
      </c>
      <c r="F27" s="90">
        <f>SUM(F20:F26)</f>
        <v>11.52</v>
      </c>
      <c r="G27" s="85">
        <f>SUM(G20:G26)</f>
        <v>9.6</v>
      </c>
      <c r="H27" s="85">
        <f>SUM(H20:H26)</f>
        <v>4.9707912904938913</v>
      </c>
      <c r="I27" s="93"/>
      <c r="K27" s="93">
        <v>0</v>
      </c>
      <c r="L27"/>
      <c r="M27" t="s">
        <v>475</v>
      </c>
      <c r="N27" s="77">
        <f>SUM(N20:N25)</f>
        <v>9</v>
      </c>
      <c r="O27" s="78">
        <f>SUM(O21:O26)</f>
        <v>8.1783166904422266</v>
      </c>
      <c r="P27" s="95">
        <f>SUM(P20:P25)</f>
        <v>6.5625</v>
      </c>
      <c r="Q27" s="90">
        <f>SUM(Q20:Q26)</f>
        <v>13.78125</v>
      </c>
      <c r="R27" s="85">
        <f>SUM(R20:R26)</f>
        <v>10.5</v>
      </c>
      <c r="S27" s="85">
        <f>SUM(S20:S26)</f>
        <v>5.8416547788873041</v>
      </c>
      <c r="V27" t="s">
        <v>475</v>
      </c>
      <c r="W27" s="77">
        <f>SUM(W20:W25)</f>
        <v>9</v>
      </c>
      <c r="X27" s="78">
        <f>SUM(X21:X26)</f>
        <v>8.0664819944598385</v>
      </c>
      <c r="Y27" s="95">
        <f>SUM(Y20:Y25)</f>
        <v>6.6666666666666661</v>
      </c>
      <c r="Z27" s="90">
        <f>SUM(Z20:Z26)</f>
        <v>14.222222222222221</v>
      </c>
      <c r="AA27" s="85">
        <f>SUM(AA20:AA26)</f>
        <v>10.666666666666666</v>
      </c>
      <c r="AB27" s="85">
        <f>SUM(AB20:AB26)</f>
        <v>5.7617728531855992</v>
      </c>
      <c r="AE27" t="s">
        <v>475</v>
      </c>
      <c r="AF27" s="77">
        <f>SUM(AF20:AF25)</f>
        <v>9</v>
      </c>
      <c r="AG27" s="78">
        <f>SUM(AG21:AG26)</f>
        <v>7.0459587955626004</v>
      </c>
      <c r="AH27" s="95">
        <f>SUM(AH20:AH25)</f>
        <v>5.9375</v>
      </c>
      <c r="AI27" s="90">
        <f>SUM(AI20:AI26)</f>
        <v>11.28125</v>
      </c>
      <c r="AJ27" s="85">
        <f>SUM(AJ20:AJ26)</f>
        <v>9.5</v>
      </c>
      <c r="AK27" s="85">
        <f>SUM(AK20:AK26)</f>
        <v>5.032827711116143</v>
      </c>
      <c r="AL27" s="66"/>
      <c r="AN27" t="s">
        <v>475</v>
      </c>
      <c r="AO27" s="77">
        <f>SUM(AO20:AO25)</f>
        <v>9</v>
      </c>
      <c r="AP27" s="78">
        <f>SUM(AP21:AP26)</f>
        <v>7.0667574931880095</v>
      </c>
      <c r="AQ27" s="95">
        <f>SUM(AQ20:AQ25)</f>
        <v>5.9375</v>
      </c>
      <c r="AR27" s="90">
        <f>SUM(AR20:AR26)</f>
        <v>11.28125</v>
      </c>
      <c r="AS27" s="85">
        <f>SUM(AS20:AS26)</f>
        <v>9.5</v>
      </c>
      <c r="AT27" s="85">
        <f>SUM(AT20:AT26)</f>
        <v>5.0476839237057209</v>
      </c>
    </row>
    <row r="28" spans="1:46">
      <c r="B28" t="s">
        <v>476</v>
      </c>
      <c r="C28" s="96">
        <v>18</v>
      </c>
      <c r="D28" s="89"/>
      <c r="E28" s="96">
        <f>COUNT(E20:E26)*5</f>
        <v>25</v>
      </c>
      <c r="F28" s="89">
        <f>C28*5^2</f>
        <v>450</v>
      </c>
      <c r="G28" s="87">
        <f>C28*1.5</f>
        <v>27</v>
      </c>
      <c r="H28" s="87"/>
      <c r="I28" s="93"/>
      <c r="K28" s="93">
        <v>0</v>
      </c>
      <c r="L28"/>
      <c r="M28" t="s">
        <v>476</v>
      </c>
      <c r="N28" s="96">
        <v>18</v>
      </c>
      <c r="O28" s="89"/>
      <c r="P28" s="96">
        <f>COUNT(P20:P26)*5</f>
        <v>25</v>
      </c>
      <c r="Q28" s="89">
        <f>N28*5^2</f>
        <v>450</v>
      </c>
      <c r="R28" s="87">
        <f>N28*1.5</f>
        <v>27</v>
      </c>
      <c r="S28" s="87"/>
      <c r="V28" t="s">
        <v>476</v>
      </c>
      <c r="W28" s="96">
        <v>18</v>
      </c>
      <c r="X28" s="89"/>
      <c r="Y28" s="96">
        <f>COUNT(Y20:Y26)*5</f>
        <v>25</v>
      </c>
      <c r="Z28" s="89">
        <f>W28*5^2</f>
        <v>450</v>
      </c>
      <c r="AA28" s="87">
        <f>W28*1.5</f>
        <v>27</v>
      </c>
      <c r="AB28" s="87"/>
      <c r="AE28" t="s">
        <v>476</v>
      </c>
      <c r="AF28" s="96">
        <v>18</v>
      </c>
      <c r="AG28" s="89"/>
      <c r="AH28" s="96">
        <f>COUNT(AH20:AH26)*1.5</f>
        <v>7.5</v>
      </c>
      <c r="AI28" s="89">
        <f>AF28*5^2</f>
        <v>450</v>
      </c>
      <c r="AJ28" s="87">
        <f>AF28*1.5</f>
        <v>27</v>
      </c>
      <c r="AK28" s="87"/>
      <c r="AL28" s="93"/>
      <c r="AN28" t="s">
        <v>476</v>
      </c>
      <c r="AO28" s="96">
        <v>18</v>
      </c>
      <c r="AP28" s="89"/>
      <c r="AQ28" s="96">
        <f>COUNT(AQ20:AQ26)*5</f>
        <v>25</v>
      </c>
      <c r="AR28" s="89">
        <f>AO28*5^2</f>
        <v>450</v>
      </c>
      <c r="AS28" s="87">
        <f>AO28*1.5</f>
        <v>27</v>
      </c>
      <c r="AT28" s="87"/>
    </row>
    <row r="29" spans="1:46">
      <c r="C29" s="93"/>
      <c r="D29" s="86"/>
      <c r="E29" s="95"/>
      <c r="H29" s="84"/>
      <c r="I29" s="93"/>
      <c r="K29" s="93">
        <v>0</v>
      </c>
      <c r="L29"/>
      <c r="N29" s="93"/>
      <c r="O29" s="86"/>
      <c r="P29" s="95"/>
      <c r="Q29" s="86"/>
      <c r="R29" s="84"/>
      <c r="S29" s="84"/>
      <c r="W29" s="93"/>
      <c r="X29" s="86"/>
      <c r="Y29" s="95"/>
      <c r="Z29" s="86"/>
      <c r="AA29" s="84"/>
      <c r="AB29" s="84"/>
      <c r="AF29" s="93"/>
      <c r="AG29" s="86"/>
      <c r="AH29" s="95"/>
      <c r="AI29" s="86"/>
      <c r="AJ29" s="84"/>
      <c r="AK29" s="84"/>
      <c r="AL29" s="93"/>
      <c r="AO29" s="93"/>
      <c r="AP29" s="86"/>
      <c r="AQ29" s="95"/>
      <c r="AR29" s="86"/>
      <c r="AS29" s="84"/>
      <c r="AT29" s="84"/>
    </row>
    <row r="30" spans="1:46">
      <c r="C30" s="93"/>
      <c r="D30" s="86"/>
      <c r="H30" s="84"/>
      <c r="I30" s="93"/>
      <c r="K30" s="93">
        <v>0</v>
      </c>
      <c r="L30"/>
      <c r="N30" s="93"/>
      <c r="O30" s="86"/>
      <c r="P30" s="93"/>
      <c r="Q30" s="86"/>
      <c r="R30" s="84"/>
      <c r="S30" s="84"/>
      <c r="W30" s="93"/>
      <c r="X30" s="86"/>
      <c r="Y30" s="93"/>
      <c r="Z30" s="86"/>
      <c r="AA30" s="84"/>
      <c r="AB30" s="84"/>
      <c r="AF30" s="93"/>
      <c r="AG30" s="86"/>
      <c r="AH30" s="93"/>
      <c r="AI30" s="86"/>
      <c r="AJ30" s="84"/>
      <c r="AK30" s="84"/>
      <c r="AL30" s="93"/>
      <c r="AO30" s="93"/>
      <c r="AP30" s="86"/>
      <c r="AQ30" s="93"/>
      <c r="AR30" s="86"/>
      <c r="AS30" s="84"/>
      <c r="AT30" s="84"/>
    </row>
    <row r="31" spans="1:46">
      <c r="C31" s="93"/>
      <c r="D31" s="86"/>
      <c r="H31" s="84"/>
      <c r="I31" s="93"/>
      <c r="K31" s="93">
        <v>0</v>
      </c>
      <c r="L31"/>
      <c r="N31" s="93"/>
      <c r="O31" s="86"/>
      <c r="P31" s="93"/>
      <c r="Q31" s="86"/>
      <c r="R31" s="84"/>
      <c r="S31" s="84"/>
      <c r="W31" s="93"/>
      <c r="X31" s="86"/>
      <c r="Y31" s="93"/>
      <c r="Z31" s="86"/>
      <c r="AA31" s="84"/>
      <c r="AB31" s="84"/>
      <c r="AF31" s="93"/>
      <c r="AG31" s="86"/>
      <c r="AH31" s="93"/>
      <c r="AI31" s="86"/>
      <c r="AJ31" s="84"/>
      <c r="AK31" s="84"/>
      <c r="AL31" s="93"/>
      <c r="AO31" s="93"/>
      <c r="AP31" s="86"/>
      <c r="AQ31" s="93"/>
      <c r="AR31" s="86"/>
      <c r="AS31" s="84"/>
      <c r="AT31" s="84"/>
    </row>
    <row r="32" spans="1:46" ht="21">
      <c r="A32" s="19" t="s">
        <v>35</v>
      </c>
      <c r="B32" s="16"/>
      <c r="C32" s="120">
        <f>ATTPwn!$P25</f>
        <v>0</v>
      </c>
      <c r="D32" s="95">
        <f t="shared" si="5"/>
        <v>0</v>
      </c>
      <c r="E32" s="90">
        <f>INDEX('UmfrageWerte berechnung'!$A:$Z, MATCH(A$3, 'UmfrageWerte berechnung'!$A:$A, 0), MATCH($K32, 'UmfrageWerte berechnung'!$1:$1, 0))</f>
        <v>1.25</v>
      </c>
      <c r="F32" s="85">
        <f t="shared" si="6"/>
        <v>0</v>
      </c>
      <c r="G32" s="85">
        <f t="shared" si="7"/>
        <v>0</v>
      </c>
      <c r="H32" s="85">
        <f t="shared" ref="H32:H46" si="46">E32/(H$120/H$119)</f>
        <v>1.0355815188528943</v>
      </c>
      <c r="I32" s="93"/>
      <c r="K32" s="93" t="s">
        <v>231</v>
      </c>
      <c r="L32" s="19" t="s">
        <v>35</v>
      </c>
      <c r="M32" s="16"/>
      <c r="N32" s="120">
        <f>ATTPwn!$P25</f>
        <v>0</v>
      </c>
      <c r="O32" s="95">
        <f t="shared" ref="O32:O46" si="47">S32*N32</f>
        <v>0</v>
      </c>
      <c r="P32" s="90">
        <f>INDEX('UmfrageWerte berechnung'!$A:$Z, MATCH(L$3, 'UmfrageWerte berechnung'!$A:$A, 0), MATCH($K32, 'UmfrageWerte berechnung'!$1:$1, 0))</f>
        <v>1.25</v>
      </c>
      <c r="Q32" s="85">
        <f t="shared" ref="Q32:Q46" si="48">(P32^2)*N32</f>
        <v>0</v>
      </c>
      <c r="R32" s="85">
        <f t="shared" ref="R32:R46" si="49">P32*N32</f>
        <v>0</v>
      </c>
      <c r="S32" s="85">
        <f t="shared" ref="S32:S46" si="50">P32/(S$120/S$119)</f>
        <v>1.1126961483594864</v>
      </c>
      <c r="T32" s="19"/>
      <c r="U32" s="19" t="s">
        <v>35</v>
      </c>
      <c r="V32" s="16"/>
      <c r="W32" s="120">
        <f>ATTPwn!$P25</f>
        <v>0</v>
      </c>
      <c r="X32" s="95">
        <f t="shared" ref="X32:X46" si="51">AB32*W32</f>
        <v>0</v>
      </c>
      <c r="Y32" s="90">
        <f>INDEX('UmfrageWerte berechnung'!$A:$Z, MATCH(U$3, 'UmfrageWerte berechnung'!$A:$A, 0), MATCH($K32, 'UmfrageWerte berechnung'!$1:$1, 0))</f>
        <v>1.1666666666666667</v>
      </c>
      <c r="Z32" s="85">
        <f t="shared" ref="Z32:Z46" si="52">(Y32^2)*W32</f>
        <v>0</v>
      </c>
      <c r="AA32" s="85">
        <f t="shared" ref="AA32:AA46" si="53">Y32*W32</f>
        <v>0</v>
      </c>
      <c r="AB32" s="85">
        <f t="shared" ref="AB32:AB46" si="54">Y32/(AB$120/AB$119)</f>
        <v>1.00831024930748</v>
      </c>
      <c r="AD32" s="19" t="s">
        <v>35</v>
      </c>
      <c r="AE32" s="16"/>
      <c r="AF32" s="120">
        <f>ATTPwn!$P25</f>
        <v>0</v>
      </c>
      <c r="AG32" s="95">
        <f t="shared" ref="AG32:AG46" si="55">AK32*AF32</f>
        <v>0</v>
      </c>
      <c r="AH32" s="90">
        <f>INDEX('UmfrageWerte berechnung'!$A:$Z, MATCH(AD$3, 'UmfrageWerte berechnung'!$A:$A, 0), MATCH($K32, 'UmfrageWerte berechnung'!$1:$1, 0))</f>
        <v>1.25</v>
      </c>
      <c r="AI32" s="85">
        <f t="shared" ref="AI32:AI46" si="56">(AH32^2)*AF32</f>
        <v>0</v>
      </c>
      <c r="AJ32" s="85">
        <f t="shared" ref="AJ32:AJ46" si="57">AH32*AF32</f>
        <v>0</v>
      </c>
      <c r="AK32" s="85">
        <f t="shared" ref="AK32:AK46" si="58">AH32/(AK$120/AK$119)</f>
        <v>1.0595426760244513</v>
      </c>
      <c r="AL32" s="66"/>
      <c r="AM32" s="19" t="s">
        <v>35</v>
      </c>
      <c r="AN32" s="16"/>
      <c r="AO32" s="120">
        <f>ATTPwn!$P25</f>
        <v>0</v>
      </c>
      <c r="AP32" s="95">
        <f t="shared" ref="AP32:AP46" si="59">AT32*AO32</f>
        <v>0</v>
      </c>
      <c r="AQ32" s="90">
        <f>INDEX('UmfrageWerte berechnung'!$A:$Z, MATCH(AM$3, 'UmfrageWerte berechnung'!$A:$A, 0), MATCH($K32, 'UmfrageWerte berechnung'!$1:$1, 0))</f>
        <v>1.1875</v>
      </c>
      <c r="AR32" s="85">
        <f t="shared" ref="AR32:AR46" si="60">(AQ32^2)*AO32</f>
        <v>0</v>
      </c>
      <c r="AS32" s="85">
        <f t="shared" ref="AS32:AS46" si="61">AQ32*AO32</f>
        <v>0</v>
      </c>
      <c r="AT32" s="85">
        <f t="shared" ref="AT32:AT46" si="62">AQ32/(AT$120/AT$119)</f>
        <v>1.0095367847411443</v>
      </c>
    </row>
    <row r="33" spans="2:46">
      <c r="B33" s="10"/>
      <c r="C33" s="121">
        <f>ATTPwn!$P26</f>
        <v>0</v>
      </c>
      <c r="D33" s="93">
        <f t="shared" si="5"/>
        <v>0</v>
      </c>
      <c r="E33" s="86">
        <f>INDEX('UmfrageWerte berechnung'!$A:$Z, MATCH(A$3, 'UmfrageWerte berechnung'!$A:$A, 0), MATCH($K33, 'UmfrageWerte berechnung'!$1:$1, 0))</f>
        <v>1.25</v>
      </c>
      <c r="F33" s="84">
        <f t="shared" si="6"/>
        <v>0</v>
      </c>
      <c r="G33" s="84">
        <f t="shared" si="7"/>
        <v>0</v>
      </c>
      <c r="H33" s="84">
        <f t="shared" si="46"/>
        <v>1.0355815188528943</v>
      </c>
      <c r="I33" s="93"/>
      <c r="K33" s="93" t="s">
        <v>231</v>
      </c>
      <c r="L33"/>
      <c r="M33" s="10"/>
      <c r="N33" s="121">
        <f>ATTPwn!$P26</f>
        <v>0</v>
      </c>
      <c r="O33" s="93">
        <f t="shared" si="47"/>
        <v>0</v>
      </c>
      <c r="P33" s="86">
        <f>INDEX('UmfrageWerte berechnung'!$A:$Z, MATCH(L$3, 'UmfrageWerte berechnung'!$A:$A, 0), MATCH($K33, 'UmfrageWerte berechnung'!$1:$1, 0))</f>
        <v>1.25</v>
      </c>
      <c r="Q33" s="84">
        <f t="shared" si="48"/>
        <v>0</v>
      </c>
      <c r="R33" s="84">
        <f t="shared" si="49"/>
        <v>0</v>
      </c>
      <c r="S33" s="84">
        <f t="shared" si="50"/>
        <v>1.1126961483594864</v>
      </c>
      <c r="V33" s="10"/>
      <c r="W33" s="121">
        <f>ATTPwn!$P26</f>
        <v>0</v>
      </c>
      <c r="X33" s="93">
        <f t="shared" si="51"/>
        <v>0</v>
      </c>
      <c r="Y33" s="86">
        <f>INDEX('UmfrageWerte berechnung'!$A:$Z, MATCH(U$3, 'UmfrageWerte berechnung'!$A:$A, 0), MATCH($K33, 'UmfrageWerte berechnung'!$1:$1, 0))</f>
        <v>1.1666666666666667</v>
      </c>
      <c r="Z33" s="84">
        <f t="shared" si="52"/>
        <v>0</v>
      </c>
      <c r="AA33" s="84">
        <f t="shared" si="53"/>
        <v>0</v>
      </c>
      <c r="AB33" s="84">
        <f t="shared" si="54"/>
        <v>1.00831024930748</v>
      </c>
      <c r="AE33" s="10"/>
      <c r="AF33" s="121">
        <f>ATTPwn!$P26</f>
        <v>0</v>
      </c>
      <c r="AG33" s="93">
        <f t="shared" si="55"/>
        <v>0</v>
      </c>
      <c r="AH33" s="86">
        <f>INDEX('UmfrageWerte berechnung'!$A:$Z, MATCH(AD$3, 'UmfrageWerte berechnung'!$A:$A, 0), MATCH($K33, 'UmfrageWerte berechnung'!$1:$1, 0))</f>
        <v>1.25</v>
      </c>
      <c r="AI33" s="84">
        <f t="shared" si="56"/>
        <v>0</v>
      </c>
      <c r="AJ33" s="84">
        <f t="shared" si="57"/>
        <v>0</v>
      </c>
      <c r="AK33" s="84">
        <f t="shared" si="58"/>
        <v>1.0595426760244513</v>
      </c>
      <c r="AL33" s="66"/>
      <c r="AN33" s="10"/>
      <c r="AO33" s="121">
        <f>ATTPwn!$P26</f>
        <v>0</v>
      </c>
      <c r="AP33" s="93">
        <f t="shared" si="59"/>
        <v>0</v>
      </c>
      <c r="AQ33" s="86">
        <f>INDEX('UmfrageWerte berechnung'!$A:$Z, MATCH(AM$3, 'UmfrageWerte berechnung'!$A:$A, 0), MATCH($K33, 'UmfrageWerte berechnung'!$1:$1, 0))</f>
        <v>1.1875</v>
      </c>
      <c r="AR33" s="84">
        <f t="shared" si="60"/>
        <v>0</v>
      </c>
      <c r="AS33" s="84">
        <f t="shared" si="61"/>
        <v>0</v>
      </c>
      <c r="AT33" s="84">
        <f t="shared" si="62"/>
        <v>1.0095367847411443</v>
      </c>
    </row>
    <row r="34" spans="2:46">
      <c r="B34" s="10"/>
      <c r="C34" s="121">
        <f>ATTPwn!$P27</f>
        <v>0</v>
      </c>
      <c r="D34" s="93">
        <f t="shared" si="5"/>
        <v>0</v>
      </c>
      <c r="E34" s="86">
        <f>INDEX('UmfrageWerte berechnung'!$A:$Z, MATCH(A$3, 'UmfrageWerte berechnung'!$A:$A, 0), MATCH($K34, 'UmfrageWerte berechnung'!$1:$1, 0))</f>
        <v>1.25</v>
      </c>
      <c r="F34" s="84">
        <f t="shared" si="6"/>
        <v>0</v>
      </c>
      <c r="G34" s="84">
        <f t="shared" si="7"/>
        <v>0</v>
      </c>
      <c r="H34" s="84">
        <f t="shared" si="46"/>
        <v>1.0355815188528943</v>
      </c>
      <c r="I34" s="93"/>
      <c r="K34" s="93" t="s">
        <v>231</v>
      </c>
      <c r="L34"/>
      <c r="M34" s="10"/>
      <c r="N34" s="121">
        <f>ATTPwn!$P27</f>
        <v>0</v>
      </c>
      <c r="O34" s="93">
        <f t="shared" si="47"/>
        <v>0</v>
      </c>
      <c r="P34" s="86">
        <f>INDEX('UmfrageWerte berechnung'!$A:$Z, MATCH(L$3, 'UmfrageWerte berechnung'!$A:$A, 0), MATCH($K34, 'UmfrageWerte berechnung'!$1:$1, 0))</f>
        <v>1.25</v>
      </c>
      <c r="Q34" s="84">
        <f t="shared" si="48"/>
        <v>0</v>
      </c>
      <c r="R34" s="84">
        <f t="shared" si="49"/>
        <v>0</v>
      </c>
      <c r="S34" s="84">
        <f t="shared" si="50"/>
        <v>1.1126961483594864</v>
      </c>
      <c r="V34" s="10"/>
      <c r="W34" s="121">
        <f>ATTPwn!$P27</f>
        <v>0</v>
      </c>
      <c r="X34" s="93">
        <f t="shared" si="51"/>
        <v>0</v>
      </c>
      <c r="Y34" s="86">
        <f>INDEX('UmfrageWerte berechnung'!$A:$Z, MATCH(U$3, 'UmfrageWerte berechnung'!$A:$A, 0), MATCH($K34, 'UmfrageWerte berechnung'!$1:$1, 0))</f>
        <v>1.1666666666666667</v>
      </c>
      <c r="Z34" s="84">
        <f t="shared" si="52"/>
        <v>0</v>
      </c>
      <c r="AA34" s="84">
        <f t="shared" si="53"/>
        <v>0</v>
      </c>
      <c r="AB34" s="84">
        <f t="shared" si="54"/>
        <v>1.00831024930748</v>
      </c>
      <c r="AE34" s="10"/>
      <c r="AF34" s="121">
        <f>ATTPwn!$P27</f>
        <v>0</v>
      </c>
      <c r="AG34" s="93">
        <f t="shared" si="55"/>
        <v>0</v>
      </c>
      <c r="AH34" s="86">
        <f>INDEX('UmfrageWerte berechnung'!$A:$Z, MATCH(AD$3, 'UmfrageWerte berechnung'!$A:$A, 0), MATCH($K34, 'UmfrageWerte berechnung'!$1:$1, 0))</f>
        <v>1.25</v>
      </c>
      <c r="AI34" s="84">
        <f t="shared" si="56"/>
        <v>0</v>
      </c>
      <c r="AJ34" s="84">
        <f t="shared" si="57"/>
        <v>0</v>
      </c>
      <c r="AK34" s="84">
        <f t="shared" si="58"/>
        <v>1.0595426760244513</v>
      </c>
      <c r="AL34" s="66"/>
      <c r="AN34" s="10"/>
      <c r="AO34" s="121">
        <f>ATTPwn!$P27</f>
        <v>0</v>
      </c>
      <c r="AP34" s="93">
        <f t="shared" si="59"/>
        <v>0</v>
      </c>
      <c r="AQ34" s="86">
        <f>INDEX('UmfrageWerte berechnung'!$A:$Z, MATCH(AM$3, 'UmfrageWerte berechnung'!$A:$A, 0), MATCH($K34, 'UmfrageWerte berechnung'!$1:$1, 0))</f>
        <v>1.1875</v>
      </c>
      <c r="AR34" s="84">
        <f t="shared" si="60"/>
        <v>0</v>
      </c>
      <c r="AS34" s="84">
        <f t="shared" si="61"/>
        <v>0</v>
      </c>
      <c r="AT34" s="84">
        <f t="shared" si="62"/>
        <v>1.0095367847411443</v>
      </c>
    </row>
    <row r="35" spans="2:46">
      <c r="B35" s="10"/>
      <c r="C35" s="121">
        <f>ATTPwn!$P28</f>
        <v>0</v>
      </c>
      <c r="D35" s="93">
        <f t="shared" si="5"/>
        <v>0</v>
      </c>
      <c r="E35" s="86">
        <f>INDEX('UmfrageWerte berechnung'!$A:$Z, MATCH(A$3, 'UmfrageWerte berechnung'!$A:$A, 0), MATCH($K35, 'UmfrageWerte berechnung'!$1:$1, 0))</f>
        <v>1.25</v>
      </c>
      <c r="F35" s="84">
        <f t="shared" si="6"/>
        <v>0</v>
      </c>
      <c r="G35" s="84">
        <f t="shared" si="7"/>
        <v>0</v>
      </c>
      <c r="H35" s="84">
        <f t="shared" si="46"/>
        <v>1.0355815188528943</v>
      </c>
      <c r="I35" s="93"/>
      <c r="K35" s="93" t="s">
        <v>231</v>
      </c>
      <c r="L35"/>
      <c r="M35" s="10"/>
      <c r="N35" s="121">
        <f>ATTPwn!$P28</f>
        <v>0</v>
      </c>
      <c r="O35" s="93">
        <f t="shared" si="47"/>
        <v>0</v>
      </c>
      <c r="P35" s="86">
        <f>INDEX('UmfrageWerte berechnung'!$A:$Z, MATCH(L$3, 'UmfrageWerte berechnung'!$A:$A, 0), MATCH($K35, 'UmfrageWerte berechnung'!$1:$1, 0))</f>
        <v>1.25</v>
      </c>
      <c r="Q35" s="84">
        <f t="shared" si="48"/>
        <v>0</v>
      </c>
      <c r="R35" s="84">
        <f t="shared" si="49"/>
        <v>0</v>
      </c>
      <c r="S35" s="84">
        <f t="shared" si="50"/>
        <v>1.1126961483594864</v>
      </c>
      <c r="V35" s="10"/>
      <c r="W35" s="121">
        <f>ATTPwn!$P28</f>
        <v>0</v>
      </c>
      <c r="X35" s="93">
        <f t="shared" si="51"/>
        <v>0</v>
      </c>
      <c r="Y35" s="86">
        <f>INDEX('UmfrageWerte berechnung'!$A:$Z, MATCH(U$3, 'UmfrageWerte berechnung'!$A:$A, 0), MATCH($K35, 'UmfrageWerte berechnung'!$1:$1, 0))</f>
        <v>1.1666666666666667</v>
      </c>
      <c r="Z35" s="84">
        <f t="shared" si="52"/>
        <v>0</v>
      </c>
      <c r="AA35" s="84">
        <f t="shared" si="53"/>
        <v>0</v>
      </c>
      <c r="AB35" s="84">
        <f t="shared" si="54"/>
        <v>1.00831024930748</v>
      </c>
      <c r="AE35" s="10"/>
      <c r="AF35" s="121">
        <f>ATTPwn!$P28</f>
        <v>0</v>
      </c>
      <c r="AG35" s="93">
        <f t="shared" si="55"/>
        <v>0</v>
      </c>
      <c r="AH35" s="86">
        <f>INDEX('UmfrageWerte berechnung'!$A:$Z, MATCH(AD$3, 'UmfrageWerte berechnung'!$A:$A, 0), MATCH($K35, 'UmfrageWerte berechnung'!$1:$1, 0))</f>
        <v>1.25</v>
      </c>
      <c r="AI35" s="84">
        <f t="shared" si="56"/>
        <v>0</v>
      </c>
      <c r="AJ35" s="84">
        <f t="shared" si="57"/>
        <v>0</v>
      </c>
      <c r="AK35" s="84">
        <f t="shared" si="58"/>
        <v>1.0595426760244513</v>
      </c>
      <c r="AL35" s="66"/>
      <c r="AN35" s="10"/>
      <c r="AO35" s="121">
        <f>ATTPwn!$P28</f>
        <v>0</v>
      </c>
      <c r="AP35" s="93">
        <f t="shared" si="59"/>
        <v>0</v>
      </c>
      <c r="AQ35" s="86">
        <f>INDEX('UmfrageWerte berechnung'!$A:$Z, MATCH(AM$3, 'UmfrageWerte berechnung'!$A:$A, 0), MATCH($K35, 'UmfrageWerte berechnung'!$1:$1, 0))</f>
        <v>1.1875</v>
      </c>
      <c r="AR35" s="84">
        <f t="shared" si="60"/>
        <v>0</v>
      </c>
      <c r="AS35" s="84">
        <f t="shared" si="61"/>
        <v>0</v>
      </c>
      <c r="AT35" s="84">
        <f t="shared" si="62"/>
        <v>1.0095367847411443</v>
      </c>
    </row>
    <row r="36" spans="2:46">
      <c r="B36" s="10"/>
      <c r="C36" s="121">
        <f>ATTPwn!$P29</f>
        <v>0</v>
      </c>
      <c r="D36" s="93">
        <f t="shared" si="5"/>
        <v>0</v>
      </c>
      <c r="E36" s="86">
        <f>INDEX('UmfrageWerte berechnung'!$A:$Z, MATCH(A$3, 'UmfrageWerte berechnung'!$A:$A, 0), MATCH($K36, 'UmfrageWerte berechnung'!$1:$1, 0))</f>
        <v>1.25</v>
      </c>
      <c r="F36" s="84">
        <f t="shared" si="6"/>
        <v>0</v>
      </c>
      <c r="G36" s="84">
        <f t="shared" si="7"/>
        <v>0</v>
      </c>
      <c r="H36" s="84">
        <f t="shared" si="46"/>
        <v>1.0355815188528943</v>
      </c>
      <c r="I36" s="93"/>
      <c r="K36" s="93" t="s">
        <v>231</v>
      </c>
      <c r="L36"/>
      <c r="M36" s="10"/>
      <c r="N36" s="121">
        <f>ATTPwn!$P29</f>
        <v>0</v>
      </c>
      <c r="O36" s="93">
        <f t="shared" si="47"/>
        <v>0</v>
      </c>
      <c r="P36" s="86">
        <f>INDEX('UmfrageWerte berechnung'!$A:$Z, MATCH(L$3, 'UmfrageWerte berechnung'!$A:$A, 0), MATCH($K36, 'UmfrageWerte berechnung'!$1:$1, 0))</f>
        <v>1.25</v>
      </c>
      <c r="Q36" s="84">
        <f t="shared" si="48"/>
        <v>0</v>
      </c>
      <c r="R36" s="84">
        <f t="shared" si="49"/>
        <v>0</v>
      </c>
      <c r="S36" s="84">
        <f t="shared" si="50"/>
        <v>1.1126961483594864</v>
      </c>
      <c r="V36" s="10"/>
      <c r="W36" s="121">
        <f>ATTPwn!$P29</f>
        <v>0</v>
      </c>
      <c r="X36" s="93">
        <f t="shared" si="51"/>
        <v>0</v>
      </c>
      <c r="Y36" s="86">
        <f>INDEX('UmfrageWerte berechnung'!$A:$Z, MATCH(U$3, 'UmfrageWerte berechnung'!$A:$A, 0), MATCH($K36, 'UmfrageWerte berechnung'!$1:$1, 0))</f>
        <v>1.1666666666666667</v>
      </c>
      <c r="Z36" s="84">
        <f t="shared" si="52"/>
        <v>0</v>
      </c>
      <c r="AA36" s="84">
        <f t="shared" si="53"/>
        <v>0</v>
      </c>
      <c r="AB36" s="84">
        <f t="shared" si="54"/>
        <v>1.00831024930748</v>
      </c>
      <c r="AE36" s="10"/>
      <c r="AF36" s="121">
        <f>ATTPwn!$P29</f>
        <v>0</v>
      </c>
      <c r="AG36" s="93">
        <f t="shared" si="55"/>
        <v>0</v>
      </c>
      <c r="AH36" s="86">
        <f>INDEX('UmfrageWerte berechnung'!$A:$Z, MATCH(AD$3, 'UmfrageWerte berechnung'!$A:$A, 0), MATCH($K36, 'UmfrageWerte berechnung'!$1:$1, 0))</f>
        <v>1.25</v>
      </c>
      <c r="AI36" s="84">
        <f t="shared" si="56"/>
        <v>0</v>
      </c>
      <c r="AJ36" s="84">
        <f t="shared" si="57"/>
        <v>0</v>
      </c>
      <c r="AK36" s="84">
        <f t="shared" si="58"/>
        <v>1.0595426760244513</v>
      </c>
      <c r="AL36" s="66"/>
      <c r="AN36" s="10"/>
      <c r="AO36" s="121">
        <f>ATTPwn!$P29</f>
        <v>0</v>
      </c>
      <c r="AP36" s="93">
        <f t="shared" si="59"/>
        <v>0</v>
      </c>
      <c r="AQ36" s="86">
        <f>INDEX('UmfrageWerte berechnung'!$A:$Z, MATCH(AM$3, 'UmfrageWerte berechnung'!$A:$A, 0), MATCH($K36, 'UmfrageWerte berechnung'!$1:$1, 0))</f>
        <v>1.1875</v>
      </c>
      <c r="AR36" s="84">
        <f t="shared" si="60"/>
        <v>0</v>
      </c>
      <c r="AS36" s="84">
        <f t="shared" si="61"/>
        <v>0</v>
      </c>
      <c r="AT36" s="84">
        <f t="shared" si="62"/>
        <v>1.0095367847411443</v>
      </c>
    </row>
    <row r="37" spans="2:46">
      <c r="B37" s="10"/>
      <c r="C37" s="121">
        <f>ATTPwn!$P30</f>
        <v>0</v>
      </c>
      <c r="D37" s="93">
        <f t="shared" si="5"/>
        <v>0</v>
      </c>
      <c r="E37" s="86">
        <f>INDEX('UmfrageWerte berechnung'!$A:$Z, MATCH(A$3, 'UmfrageWerte berechnung'!$A:$A, 0), MATCH($K37, 'UmfrageWerte berechnung'!$1:$1, 0))</f>
        <v>1.25</v>
      </c>
      <c r="F37" s="84">
        <f t="shared" si="6"/>
        <v>0</v>
      </c>
      <c r="G37" s="84">
        <f t="shared" si="7"/>
        <v>0</v>
      </c>
      <c r="H37" s="84">
        <f t="shared" si="46"/>
        <v>1.0355815188528943</v>
      </c>
      <c r="I37" s="93"/>
      <c r="K37" s="93" t="s">
        <v>231</v>
      </c>
      <c r="L37"/>
      <c r="M37" s="10"/>
      <c r="N37" s="121">
        <f>ATTPwn!$P30</f>
        <v>0</v>
      </c>
      <c r="O37" s="93">
        <f t="shared" si="47"/>
        <v>0</v>
      </c>
      <c r="P37" s="86">
        <f>INDEX('UmfrageWerte berechnung'!$A:$Z, MATCH(L$3, 'UmfrageWerte berechnung'!$A:$A, 0), MATCH($K37, 'UmfrageWerte berechnung'!$1:$1, 0))</f>
        <v>1.25</v>
      </c>
      <c r="Q37" s="84">
        <f t="shared" si="48"/>
        <v>0</v>
      </c>
      <c r="R37" s="84">
        <f t="shared" si="49"/>
        <v>0</v>
      </c>
      <c r="S37" s="84">
        <f t="shared" si="50"/>
        <v>1.1126961483594864</v>
      </c>
      <c r="V37" s="10"/>
      <c r="W37" s="121">
        <f>ATTPwn!$P30</f>
        <v>0</v>
      </c>
      <c r="X37" s="93">
        <f t="shared" si="51"/>
        <v>0</v>
      </c>
      <c r="Y37" s="86">
        <f>INDEX('UmfrageWerte berechnung'!$A:$Z, MATCH(U$3, 'UmfrageWerte berechnung'!$A:$A, 0), MATCH($K37, 'UmfrageWerte berechnung'!$1:$1, 0))</f>
        <v>1.1666666666666667</v>
      </c>
      <c r="Z37" s="84">
        <f t="shared" si="52"/>
        <v>0</v>
      </c>
      <c r="AA37" s="84">
        <f t="shared" si="53"/>
        <v>0</v>
      </c>
      <c r="AB37" s="84">
        <f t="shared" si="54"/>
        <v>1.00831024930748</v>
      </c>
      <c r="AE37" s="10"/>
      <c r="AF37" s="121">
        <f>ATTPwn!$P30</f>
        <v>0</v>
      </c>
      <c r="AG37" s="93">
        <f t="shared" si="55"/>
        <v>0</v>
      </c>
      <c r="AH37" s="86">
        <f>INDEX('UmfrageWerte berechnung'!$A:$Z, MATCH(AD$3, 'UmfrageWerte berechnung'!$A:$A, 0), MATCH($K37, 'UmfrageWerte berechnung'!$1:$1, 0))</f>
        <v>1.25</v>
      </c>
      <c r="AI37" s="84">
        <f t="shared" si="56"/>
        <v>0</v>
      </c>
      <c r="AJ37" s="84">
        <f t="shared" si="57"/>
        <v>0</v>
      </c>
      <c r="AK37" s="84">
        <f t="shared" si="58"/>
        <v>1.0595426760244513</v>
      </c>
      <c r="AL37" s="66"/>
      <c r="AN37" s="10"/>
      <c r="AO37" s="121">
        <f>ATTPwn!$P30</f>
        <v>0</v>
      </c>
      <c r="AP37" s="93">
        <f t="shared" si="59"/>
        <v>0</v>
      </c>
      <c r="AQ37" s="86">
        <f>INDEX('UmfrageWerte berechnung'!$A:$Z, MATCH(AM$3, 'UmfrageWerte berechnung'!$A:$A, 0), MATCH($K37, 'UmfrageWerte berechnung'!$1:$1, 0))</f>
        <v>1.1875</v>
      </c>
      <c r="AR37" s="84">
        <f t="shared" si="60"/>
        <v>0</v>
      </c>
      <c r="AS37" s="84">
        <f t="shared" si="61"/>
        <v>0</v>
      </c>
      <c r="AT37" s="84">
        <f t="shared" si="62"/>
        <v>1.0095367847411443</v>
      </c>
    </row>
    <row r="38" spans="2:46">
      <c r="B38" s="4"/>
      <c r="C38" s="121">
        <f>ATTPwn!$P31</f>
        <v>0</v>
      </c>
      <c r="D38" s="93">
        <f t="shared" si="5"/>
        <v>0</v>
      </c>
      <c r="E38" s="86">
        <f>INDEX('UmfrageWerte berechnung'!$A:$Z, MATCH(A$3, 'UmfrageWerte berechnung'!$A:$A, 0), MATCH($K38, 'UmfrageWerte berechnung'!$1:$1, 0))</f>
        <v>1.35</v>
      </c>
      <c r="F38" s="84">
        <f t="shared" si="6"/>
        <v>0</v>
      </c>
      <c r="G38" s="84">
        <f t="shared" si="7"/>
        <v>0</v>
      </c>
      <c r="H38" s="84">
        <f t="shared" si="46"/>
        <v>1.1184280403611258</v>
      </c>
      <c r="I38" s="93"/>
      <c r="K38" s="93" t="s">
        <v>232</v>
      </c>
      <c r="L38"/>
      <c r="M38" s="4"/>
      <c r="N38" s="121">
        <f>ATTPwn!$P31</f>
        <v>0</v>
      </c>
      <c r="O38" s="93">
        <f t="shared" si="47"/>
        <v>0</v>
      </c>
      <c r="P38" s="86">
        <f>INDEX('UmfrageWerte berechnung'!$A:$Z, MATCH(L$3, 'UmfrageWerte berechnung'!$A:$A, 0), MATCH($K38, 'UmfrageWerte berechnung'!$1:$1, 0))</f>
        <v>1</v>
      </c>
      <c r="Q38" s="84">
        <f t="shared" si="48"/>
        <v>0</v>
      </c>
      <c r="R38" s="84">
        <f t="shared" si="49"/>
        <v>0</v>
      </c>
      <c r="S38" s="84">
        <f t="shared" si="50"/>
        <v>0.89015691868758917</v>
      </c>
      <c r="V38" s="4"/>
      <c r="W38" s="121">
        <f>ATTPwn!$P31</f>
        <v>0</v>
      </c>
      <c r="X38" s="93">
        <f t="shared" si="51"/>
        <v>0</v>
      </c>
      <c r="Y38" s="86">
        <f>INDEX('UmfrageWerte berechnung'!$A:$Z, MATCH(U$3, 'UmfrageWerte berechnung'!$A:$A, 0), MATCH($K38, 'UmfrageWerte berechnung'!$1:$1, 0))</f>
        <v>1.1666666666666667</v>
      </c>
      <c r="Z38" s="84">
        <f t="shared" si="52"/>
        <v>0</v>
      </c>
      <c r="AA38" s="84">
        <f t="shared" si="53"/>
        <v>0</v>
      </c>
      <c r="AB38" s="84">
        <f t="shared" si="54"/>
        <v>1.00831024930748</v>
      </c>
      <c r="AE38" s="4"/>
      <c r="AF38" s="121">
        <f>ATTPwn!$P31</f>
        <v>0</v>
      </c>
      <c r="AG38" s="93">
        <f t="shared" si="55"/>
        <v>0</v>
      </c>
      <c r="AH38" s="86">
        <f>INDEX('UmfrageWerte berechnung'!$A:$Z, MATCH(AD$3, 'UmfrageWerte berechnung'!$A:$A, 0), MATCH($K38, 'UmfrageWerte berechnung'!$1:$1, 0))</f>
        <v>1.375</v>
      </c>
      <c r="AI38" s="84">
        <f t="shared" si="56"/>
        <v>0</v>
      </c>
      <c r="AJ38" s="84">
        <f t="shared" si="57"/>
        <v>0</v>
      </c>
      <c r="AK38" s="84">
        <f t="shared" si="58"/>
        <v>1.1654969436268965</v>
      </c>
      <c r="AL38" s="66"/>
      <c r="AN38" s="4"/>
      <c r="AO38" s="121">
        <f>ATTPwn!$P31</f>
        <v>0</v>
      </c>
      <c r="AP38" s="93">
        <f t="shared" si="59"/>
        <v>0</v>
      </c>
      <c r="AQ38" s="86">
        <f>INDEX('UmfrageWerte berechnung'!$A:$Z, MATCH(AM$3, 'UmfrageWerte berechnung'!$A:$A, 0), MATCH($K38, 'UmfrageWerte berechnung'!$1:$1, 0))</f>
        <v>1.25</v>
      </c>
      <c r="AR38" s="84">
        <f t="shared" si="60"/>
        <v>0</v>
      </c>
      <c r="AS38" s="84">
        <f t="shared" si="61"/>
        <v>0</v>
      </c>
      <c r="AT38" s="84">
        <f t="shared" si="62"/>
        <v>1.0626702997275204</v>
      </c>
    </row>
    <row r="39" spans="2:46">
      <c r="B39" s="12"/>
      <c r="C39" s="121">
        <f>ATTPwn!$P32</f>
        <v>0</v>
      </c>
      <c r="D39" s="93">
        <f t="shared" si="5"/>
        <v>0</v>
      </c>
      <c r="E39" s="86">
        <f>INDEX('UmfrageWerte berechnung'!$A:$Z, MATCH(A$3, 'UmfrageWerte berechnung'!$A:$A, 0), MATCH($K39, 'UmfrageWerte berechnung'!$1:$1, 0))</f>
        <v>1</v>
      </c>
      <c r="F39" s="84">
        <f t="shared" si="6"/>
        <v>0</v>
      </c>
      <c r="G39" s="84">
        <f t="shared" si="7"/>
        <v>0</v>
      </c>
      <c r="H39" s="84">
        <f t="shared" si="46"/>
        <v>0.8284652150823153</v>
      </c>
      <c r="I39" s="93"/>
      <c r="K39" s="93" t="s">
        <v>388</v>
      </c>
      <c r="L39"/>
      <c r="M39" s="12"/>
      <c r="N39" s="121">
        <f>ATTPwn!$P32</f>
        <v>0</v>
      </c>
      <c r="O39" s="93">
        <f t="shared" si="47"/>
        <v>0</v>
      </c>
      <c r="P39" s="86">
        <f>INDEX('UmfrageWerte berechnung'!$A:$Z, MATCH(L$3, 'UmfrageWerte berechnung'!$A:$A, 0), MATCH($K39, 'UmfrageWerte berechnung'!$1:$1, 0))</f>
        <v>1.125</v>
      </c>
      <c r="Q39" s="84">
        <f t="shared" si="48"/>
        <v>0</v>
      </c>
      <c r="R39" s="84">
        <f t="shared" si="49"/>
        <v>0</v>
      </c>
      <c r="S39" s="84">
        <f t="shared" si="50"/>
        <v>1.0014265335235377</v>
      </c>
      <c r="V39" s="12"/>
      <c r="W39" s="121">
        <f>ATTPwn!$P32</f>
        <v>0</v>
      </c>
      <c r="X39" s="93">
        <f t="shared" si="51"/>
        <v>0</v>
      </c>
      <c r="Y39" s="86">
        <f>INDEX('UmfrageWerte berechnung'!$A:$Z, MATCH(U$3, 'UmfrageWerte berechnung'!$A:$A, 0), MATCH($K39, 'UmfrageWerte berechnung'!$1:$1, 0))</f>
        <v>1.0833333333333333</v>
      </c>
      <c r="Z39" s="84">
        <f t="shared" si="52"/>
        <v>0</v>
      </c>
      <c r="AA39" s="84">
        <f t="shared" si="53"/>
        <v>0</v>
      </c>
      <c r="AB39" s="84">
        <f t="shared" si="54"/>
        <v>0.93628808864265989</v>
      </c>
      <c r="AE39" s="12"/>
      <c r="AF39" s="121">
        <f>ATTPwn!$P32</f>
        <v>0</v>
      </c>
      <c r="AG39" s="93">
        <f t="shared" si="55"/>
        <v>0</v>
      </c>
      <c r="AH39" s="86">
        <f>INDEX('UmfrageWerte berechnung'!$A:$Z, MATCH(AD$3, 'UmfrageWerte berechnung'!$A:$A, 0), MATCH($K39, 'UmfrageWerte berechnung'!$1:$1, 0))</f>
        <v>1</v>
      </c>
      <c r="AI39" s="84">
        <f t="shared" si="56"/>
        <v>0</v>
      </c>
      <c r="AJ39" s="84">
        <f t="shared" si="57"/>
        <v>0</v>
      </c>
      <c r="AK39" s="84">
        <f t="shared" si="58"/>
        <v>0.84763414081956101</v>
      </c>
      <c r="AL39" s="66"/>
      <c r="AN39" s="12"/>
      <c r="AO39" s="121">
        <f>ATTPwn!$P32</f>
        <v>0</v>
      </c>
      <c r="AP39" s="93">
        <f t="shared" si="59"/>
        <v>0</v>
      </c>
      <c r="AQ39" s="86">
        <f>INDEX('UmfrageWerte berechnung'!$A:$Z, MATCH(AM$3, 'UmfrageWerte berechnung'!$A:$A, 0), MATCH($K39, 'UmfrageWerte berechnung'!$1:$1, 0))</f>
        <v>0.875</v>
      </c>
      <c r="AR39" s="84">
        <f t="shared" si="60"/>
        <v>0</v>
      </c>
      <c r="AS39" s="84">
        <f t="shared" si="61"/>
        <v>0</v>
      </c>
      <c r="AT39" s="84">
        <f t="shared" si="62"/>
        <v>0.7438692098092643</v>
      </c>
    </row>
    <row r="40" spans="2:46">
      <c r="B40" s="12"/>
      <c r="C40" s="121">
        <f>ATTPwn!$P33</f>
        <v>0</v>
      </c>
      <c r="D40" s="93">
        <f t="shared" si="5"/>
        <v>0</v>
      </c>
      <c r="E40" s="86">
        <f>INDEX('UmfrageWerte berechnung'!$A:$Z, MATCH(A$3, 'UmfrageWerte berechnung'!$A:$A, 0), MATCH($K40, 'UmfrageWerte berechnung'!$1:$1, 0))</f>
        <v>1</v>
      </c>
      <c r="F40" s="84">
        <f t="shared" si="6"/>
        <v>0</v>
      </c>
      <c r="G40" s="84">
        <f t="shared" si="7"/>
        <v>0</v>
      </c>
      <c r="H40" s="84">
        <f t="shared" si="46"/>
        <v>0.8284652150823153</v>
      </c>
      <c r="I40" s="93"/>
      <c r="K40" s="93" t="s">
        <v>388</v>
      </c>
      <c r="L40"/>
      <c r="M40" s="12"/>
      <c r="N40" s="121">
        <f>ATTPwn!$P33</f>
        <v>0</v>
      </c>
      <c r="O40" s="93">
        <f t="shared" si="47"/>
        <v>0</v>
      </c>
      <c r="P40" s="86">
        <f>INDEX('UmfrageWerte berechnung'!$A:$Z, MATCH(L$3, 'UmfrageWerte berechnung'!$A:$A, 0), MATCH($K40, 'UmfrageWerte berechnung'!$1:$1, 0))</f>
        <v>1.125</v>
      </c>
      <c r="Q40" s="84">
        <f t="shared" si="48"/>
        <v>0</v>
      </c>
      <c r="R40" s="84">
        <f t="shared" si="49"/>
        <v>0</v>
      </c>
      <c r="S40" s="84">
        <f t="shared" si="50"/>
        <v>1.0014265335235377</v>
      </c>
      <c r="V40" s="12"/>
      <c r="W40" s="121">
        <f>ATTPwn!$P33</f>
        <v>0</v>
      </c>
      <c r="X40" s="93">
        <f t="shared" si="51"/>
        <v>0</v>
      </c>
      <c r="Y40" s="86">
        <f>INDEX('UmfrageWerte berechnung'!$A:$Z, MATCH(U$3, 'UmfrageWerte berechnung'!$A:$A, 0), MATCH($K40, 'UmfrageWerte berechnung'!$1:$1, 0))</f>
        <v>1.0833333333333333</v>
      </c>
      <c r="Z40" s="84">
        <f t="shared" si="52"/>
        <v>0</v>
      </c>
      <c r="AA40" s="84">
        <f t="shared" si="53"/>
        <v>0</v>
      </c>
      <c r="AB40" s="84">
        <f t="shared" si="54"/>
        <v>0.93628808864265989</v>
      </c>
      <c r="AE40" s="12"/>
      <c r="AF40" s="121">
        <f>ATTPwn!$P33</f>
        <v>0</v>
      </c>
      <c r="AG40" s="93">
        <f t="shared" si="55"/>
        <v>0</v>
      </c>
      <c r="AH40" s="86">
        <f>INDEX('UmfrageWerte berechnung'!$A:$Z, MATCH(AD$3, 'UmfrageWerte berechnung'!$A:$A, 0), MATCH($K40, 'UmfrageWerte berechnung'!$1:$1, 0))</f>
        <v>1</v>
      </c>
      <c r="AI40" s="84">
        <f t="shared" si="56"/>
        <v>0</v>
      </c>
      <c r="AJ40" s="84">
        <f t="shared" si="57"/>
        <v>0</v>
      </c>
      <c r="AK40" s="84">
        <f t="shared" si="58"/>
        <v>0.84763414081956101</v>
      </c>
      <c r="AL40" s="66"/>
      <c r="AN40" s="12"/>
      <c r="AO40" s="121">
        <f>ATTPwn!$P33</f>
        <v>0</v>
      </c>
      <c r="AP40" s="93">
        <f t="shared" si="59"/>
        <v>0</v>
      </c>
      <c r="AQ40" s="86">
        <f>INDEX('UmfrageWerte berechnung'!$A:$Z, MATCH(AM$3, 'UmfrageWerte berechnung'!$A:$A, 0), MATCH($K40, 'UmfrageWerte berechnung'!$1:$1, 0))</f>
        <v>0.875</v>
      </c>
      <c r="AR40" s="84">
        <f t="shared" si="60"/>
        <v>0</v>
      </c>
      <c r="AS40" s="84">
        <f t="shared" si="61"/>
        <v>0</v>
      </c>
      <c r="AT40" s="84">
        <f t="shared" si="62"/>
        <v>0.7438692098092643</v>
      </c>
    </row>
    <row r="41" spans="2:46">
      <c r="B41" s="12"/>
      <c r="C41" s="121">
        <f>ATTPwn!$P34</f>
        <v>0</v>
      </c>
      <c r="D41" s="93">
        <f t="shared" si="5"/>
        <v>0</v>
      </c>
      <c r="E41" s="86">
        <f>INDEX('UmfrageWerte berechnung'!$A:$Z, MATCH(A$3, 'UmfrageWerte berechnung'!$A:$A, 0), MATCH($K41, 'UmfrageWerte berechnung'!$1:$1, 0))</f>
        <v>1</v>
      </c>
      <c r="F41" s="84">
        <f t="shared" si="6"/>
        <v>0</v>
      </c>
      <c r="G41" s="84">
        <f t="shared" si="7"/>
        <v>0</v>
      </c>
      <c r="H41" s="84">
        <f t="shared" si="46"/>
        <v>0.8284652150823153</v>
      </c>
      <c r="I41" s="93"/>
      <c r="K41" s="93" t="s">
        <v>388</v>
      </c>
      <c r="L41"/>
      <c r="M41" s="12"/>
      <c r="N41" s="121">
        <f>ATTPwn!$P34</f>
        <v>0</v>
      </c>
      <c r="O41" s="93">
        <f t="shared" si="47"/>
        <v>0</v>
      </c>
      <c r="P41" s="86">
        <f>INDEX('UmfrageWerte berechnung'!$A:$Z, MATCH(L$3, 'UmfrageWerte berechnung'!$A:$A, 0), MATCH($K41, 'UmfrageWerte berechnung'!$1:$1, 0))</f>
        <v>1.125</v>
      </c>
      <c r="Q41" s="84">
        <f t="shared" si="48"/>
        <v>0</v>
      </c>
      <c r="R41" s="84">
        <f t="shared" si="49"/>
        <v>0</v>
      </c>
      <c r="S41" s="84">
        <f t="shared" si="50"/>
        <v>1.0014265335235377</v>
      </c>
      <c r="V41" s="12"/>
      <c r="W41" s="121">
        <f>ATTPwn!$P34</f>
        <v>0</v>
      </c>
      <c r="X41" s="93">
        <f t="shared" si="51"/>
        <v>0</v>
      </c>
      <c r="Y41" s="86">
        <f>INDEX('UmfrageWerte berechnung'!$A:$Z, MATCH(U$3, 'UmfrageWerte berechnung'!$A:$A, 0), MATCH($K41, 'UmfrageWerte berechnung'!$1:$1, 0))</f>
        <v>1.0833333333333333</v>
      </c>
      <c r="Z41" s="84">
        <f t="shared" si="52"/>
        <v>0</v>
      </c>
      <c r="AA41" s="84">
        <f t="shared" si="53"/>
        <v>0</v>
      </c>
      <c r="AB41" s="84">
        <f t="shared" si="54"/>
        <v>0.93628808864265989</v>
      </c>
      <c r="AE41" s="12"/>
      <c r="AF41" s="121">
        <f>ATTPwn!$P34</f>
        <v>0</v>
      </c>
      <c r="AG41" s="93">
        <f t="shared" si="55"/>
        <v>0</v>
      </c>
      <c r="AH41" s="86">
        <f>INDEX('UmfrageWerte berechnung'!$A:$Z, MATCH(AD$3, 'UmfrageWerte berechnung'!$A:$A, 0), MATCH($K41, 'UmfrageWerte berechnung'!$1:$1, 0))</f>
        <v>1</v>
      </c>
      <c r="AI41" s="84">
        <f t="shared" si="56"/>
        <v>0</v>
      </c>
      <c r="AJ41" s="84">
        <f t="shared" si="57"/>
        <v>0</v>
      </c>
      <c r="AK41" s="84">
        <f t="shared" si="58"/>
        <v>0.84763414081956101</v>
      </c>
      <c r="AL41" s="66"/>
      <c r="AN41" s="12"/>
      <c r="AO41" s="121">
        <f>ATTPwn!$P34</f>
        <v>0</v>
      </c>
      <c r="AP41" s="93">
        <f t="shared" si="59"/>
        <v>0</v>
      </c>
      <c r="AQ41" s="86">
        <f>INDEX('UmfrageWerte berechnung'!$A:$Z, MATCH(AM$3, 'UmfrageWerte berechnung'!$A:$A, 0), MATCH($K41, 'UmfrageWerte berechnung'!$1:$1, 0))</f>
        <v>0.875</v>
      </c>
      <c r="AR41" s="84">
        <f t="shared" si="60"/>
        <v>0</v>
      </c>
      <c r="AS41" s="84">
        <f t="shared" si="61"/>
        <v>0</v>
      </c>
      <c r="AT41" s="84">
        <f t="shared" si="62"/>
        <v>0.7438692098092643</v>
      </c>
    </row>
    <row r="42" spans="2:46">
      <c r="B42" s="22"/>
      <c r="C42" s="121">
        <f>ATTPwn!$P35</f>
        <v>0</v>
      </c>
      <c r="D42" s="93">
        <f t="shared" si="5"/>
        <v>0</v>
      </c>
      <c r="E42" s="86">
        <f>INDEX('UmfrageWerte berechnung'!$A:$Z, MATCH(A$3, 'UmfrageWerte berechnung'!$A:$A, 0), MATCH($K42, 'UmfrageWerte berechnung'!$1:$1, 0))</f>
        <v>0.65</v>
      </c>
      <c r="F42" s="84">
        <f t="shared" si="6"/>
        <v>0</v>
      </c>
      <c r="G42" s="84">
        <f t="shared" si="7"/>
        <v>0</v>
      </c>
      <c r="H42" s="84">
        <f t="shared" si="46"/>
        <v>0.53850238980350495</v>
      </c>
      <c r="I42" s="93"/>
      <c r="K42" s="93" t="s">
        <v>235</v>
      </c>
      <c r="L42"/>
      <c r="M42" s="22"/>
      <c r="N42" s="121">
        <f>ATTPwn!$P35</f>
        <v>0</v>
      </c>
      <c r="O42" s="93">
        <f t="shared" si="47"/>
        <v>0</v>
      </c>
      <c r="P42" s="86">
        <f>INDEX('UmfrageWerte berechnung'!$A:$Z, MATCH(L$3, 'UmfrageWerte berechnung'!$A:$A, 0), MATCH($K42, 'UmfrageWerte berechnung'!$1:$1, 0))</f>
        <v>0.625</v>
      </c>
      <c r="Q42" s="84">
        <f t="shared" si="48"/>
        <v>0</v>
      </c>
      <c r="R42" s="84">
        <f t="shared" si="49"/>
        <v>0</v>
      </c>
      <c r="S42" s="84">
        <f t="shared" si="50"/>
        <v>0.55634807417974319</v>
      </c>
      <c r="V42" s="22"/>
      <c r="W42" s="121">
        <f>ATTPwn!$P35</f>
        <v>0</v>
      </c>
      <c r="X42" s="93">
        <f t="shared" si="51"/>
        <v>0</v>
      </c>
      <c r="Y42" s="86">
        <f>INDEX('UmfrageWerte berechnung'!$A:$Z, MATCH(U$3, 'UmfrageWerte berechnung'!$A:$A, 0), MATCH($K42, 'UmfrageWerte berechnung'!$1:$1, 0))</f>
        <v>0.58333333333333337</v>
      </c>
      <c r="Z42" s="84">
        <f t="shared" si="52"/>
        <v>0</v>
      </c>
      <c r="AA42" s="84">
        <f t="shared" si="53"/>
        <v>0</v>
      </c>
      <c r="AB42" s="84">
        <f t="shared" si="54"/>
        <v>0.50415512465374002</v>
      </c>
      <c r="AE42" s="22"/>
      <c r="AF42" s="121">
        <f>ATTPwn!$P35</f>
        <v>0</v>
      </c>
      <c r="AG42" s="93">
        <f t="shared" si="55"/>
        <v>0</v>
      </c>
      <c r="AH42" s="86">
        <f>INDEX('UmfrageWerte berechnung'!$A:$Z, MATCH(AD$3, 'UmfrageWerte berechnung'!$A:$A, 0), MATCH($K42, 'UmfrageWerte berechnung'!$1:$1, 0))</f>
        <v>0.5</v>
      </c>
      <c r="AI42" s="84">
        <f t="shared" si="56"/>
        <v>0</v>
      </c>
      <c r="AJ42" s="84">
        <f t="shared" si="57"/>
        <v>0</v>
      </c>
      <c r="AK42" s="84">
        <f t="shared" si="58"/>
        <v>0.42381707040978051</v>
      </c>
      <c r="AL42" s="66"/>
      <c r="AN42" s="22"/>
      <c r="AO42" s="121">
        <f>ATTPwn!$P35</f>
        <v>0</v>
      </c>
      <c r="AP42" s="93">
        <f t="shared" si="59"/>
        <v>0</v>
      </c>
      <c r="AQ42" s="86">
        <f>INDEX('UmfrageWerte berechnung'!$A:$Z, MATCH(AM$3, 'UmfrageWerte berechnung'!$A:$A, 0), MATCH($K42, 'UmfrageWerte berechnung'!$1:$1, 0))</f>
        <v>0.5</v>
      </c>
      <c r="AR42" s="84">
        <f t="shared" si="60"/>
        <v>0</v>
      </c>
      <c r="AS42" s="84">
        <f t="shared" si="61"/>
        <v>0</v>
      </c>
      <c r="AT42" s="84">
        <f t="shared" si="62"/>
        <v>0.42506811989100818</v>
      </c>
    </row>
    <row r="43" spans="2:46">
      <c r="B43" s="21"/>
      <c r="C43" s="121">
        <f>ATTPwn!$P36</f>
        <v>0</v>
      </c>
      <c r="D43" s="93">
        <f t="shared" si="5"/>
        <v>0</v>
      </c>
      <c r="E43" s="86">
        <f>INDEX('UmfrageWerte berechnung'!$A:$Z, MATCH(A$3, 'UmfrageWerte berechnung'!$A:$A, 0), MATCH($K43, 'UmfrageWerte berechnung'!$1:$1, 0))</f>
        <v>1.3</v>
      </c>
      <c r="F43" s="84">
        <f t="shared" si="6"/>
        <v>0</v>
      </c>
      <c r="G43" s="84">
        <f t="shared" si="7"/>
        <v>0</v>
      </c>
      <c r="H43" s="84">
        <f t="shared" si="46"/>
        <v>1.0770047796070099</v>
      </c>
      <c r="I43" s="93"/>
      <c r="K43" s="93" t="s">
        <v>234</v>
      </c>
      <c r="L43"/>
      <c r="M43" s="21"/>
      <c r="N43" s="121">
        <f>ATTPwn!$P36</f>
        <v>0</v>
      </c>
      <c r="O43" s="93">
        <f t="shared" si="47"/>
        <v>0</v>
      </c>
      <c r="P43" s="86">
        <f>INDEX('UmfrageWerte berechnung'!$A:$Z, MATCH(L$3, 'UmfrageWerte berechnung'!$A:$A, 0), MATCH($K43, 'UmfrageWerte berechnung'!$1:$1, 0))</f>
        <v>1.0625</v>
      </c>
      <c r="Q43" s="84">
        <f t="shared" si="48"/>
        <v>0</v>
      </c>
      <c r="R43" s="84">
        <f t="shared" si="49"/>
        <v>0</v>
      </c>
      <c r="S43" s="84">
        <f t="shared" si="50"/>
        <v>0.9457917261055635</v>
      </c>
      <c r="V43" s="21"/>
      <c r="W43" s="121">
        <f>ATTPwn!$P36</f>
        <v>0</v>
      </c>
      <c r="X43" s="93">
        <f t="shared" si="51"/>
        <v>0</v>
      </c>
      <c r="Y43" s="86">
        <f>INDEX('UmfrageWerte berechnung'!$A:$Z, MATCH(U$3, 'UmfrageWerte berechnung'!$A:$A, 0), MATCH($K43, 'UmfrageWerte berechnung'!$1:$1, 0))</f>
        <v>1.1666666666666667</v>
      </c>
      <c r="Z43" s="84">
        <f t="shared" si="52"/>
        <v>0</v>
      </c>
      <c r="AA43" s="84">
        <f t="shared" si="53"/>
        <v>0</v>
      </c>
      <c r="AB43" s="84">
        <f t="shared" si="54"/>
        <v>1.00831024930748</v>
      </c>
      <c r="AE43" s="21"/>
      <c r="AF43" s="121">
        <f>ATTPwn!$P36</f>
        <v>0</v>
      </c>
      <c r="AG43" s="93">
        <f t="shared" si="55"/>
        <v>0</v>
      </c>
      <c r="AH43" s="86">
        <f>INDEX('UmfrageWerte berechnung'!$A:$Z, MATCH(AD$3, 'UmfrageWerte berechnung'!$A:$A, 0), MATCH($K43, 'UmfrageWerte berechnung'!$1:$1, 0))</f>
        <v>1</v>
      </c>
      <c r="AI43" s="84">
        <f t="shared" si="56"/>
        <v>0</v>
      </c>
      <c r="AJ43" s="84">
        <f t="shared" si="57"/>
        <v>0</v>
      </c>
      <c r="AK43" s="84">
        <f t="shared" si="58"/>
        <v>0.84763414081956101</v>
      </c>
      <c r="AL43" s="66"/>
      <c r="AN43" s="21"/>
      <c r="AO43" s="121">
        <f>ATTPwn!$P36</f>
        <v>0</v>
      </c>
      <c r="AP43" s="93">
        <f t="shared" si="59"/>
        <v>0</v>
      </c>
      <c r="AQ43" s="86">
        <f>INDEX('UmfrageWerte berechnung'!$A:$Z, MATCH(AM$3, 'UmfrageWerte berechnung'!$A:$A, 0), MATCH($K43, 'UmfrageWerte berechnung'!$1:$1, 0))</f>
        <v>1.3125</v>
      </c>
      <c r="AR43" s="84">
        <f t="shared" si="60"/>
        <v>0</v>
      </c>
      <c r="AS43" s="84">
        <f t="shared" si="61"/>
        <v>0</v>
      </c>
      <c r="AT43" s="84">
        <f t="shared" si="62"/>
        <v>1.1158038147138964</v>
      </c>
    </row>
    <row r="44" spans="2:46">
      <c r="B44" s="21"/>
      <c r="C44" s="121">
        <f>ATTPwn!$P37</f>
        <v>0</v>
      </c>
      <c r="D44" s="93">
        <f t="shared" si="5"/>
        <v>0</v>
      </c>
      <c r="E44" s="86">
        <f>INDEX('UmfrageWerte berechnung'!$A:$Z, MATCH(A$3, 'UmfrageWerte berechnung'!$A:$A, 0), MATCH($K44, 'UmfrageWerte berechnung'!$1:$1, 0))</f>
        <v>1.3</v>
      </c>
      <c r="F44" s="84">
        <f t="shared" si="6"/>
        <v>0</v>
      </c>
      <c r="G44" s="84">
        <f t="shared" si="7"/>
        <v>0</v>
      </c>
      <c r="H44" s="84">
        <f t="shared" si="46"/>
        <v>1.0770047796070099</v>
      </c>
      <c r="I44" s="93"/>
      <c r="K44" s="93" t="s">
        <v>234</v>
      </c>
      <c r="L44"/>
      <c r="M44" s="21"/>
      <c r="N44" s="121">
        <f>ATTPwn!$P37</f>
        <v>0</v>
      </c>
      <c r="O44" s="93">
        <f t="shared" si="47"/>
        <v>0</v>
      </c>
      <c r="P44" s="86">
        <f>INDEX('UmfrageWerte berechnung'!$A:$Z, MATCH(L$3, 'UmfrageWerte berechnung'!$A:$A, 0), MATCH($K44, 'UmfrageWerte berechnung'!$1:$1, 0))</f>
        <v>1.0625</v>
      </c>
      <c r="Q44" s="84">
        <f t="shared" si="48"/>
        <v>0</v>
      </c>
      <c r="R44" s="84">
        <f t="shared" si="49"/>
        <v>0</v>
      </c>
      <c r="S44" s="84">
        <f t="shared" si="50"/>
        <v>0.9457917261055635</v>
      </c>
      <c r="V44" s="21"/>
      <c r="W44" s="121">
        <f>ATTPwn!$P37</f>
        <v>0</v>
      </c>
      <c r="X44" s="93">
        <f t="shared" si="51"/>
        <v>0</v>
      </c>
      <c r="Y44" s="86">
        <f>INDEX('UmfrageWerte berechnung'!$A:$Z, MATCH(U$3, 'UmfrageWerte berechnung'!$A:$A, 0), MATCH($K44, 'UmfrageWerte berechnung'!$1:$1, 0))</f>
        <v>1.1666666666666667</v>
      </c>
      <c r="Z44" s="84">
        <f t="shared" si="52"/>
        <v>0</v>
      </c>
      <c r="AA44" s="84">
        <f t="shared" si="53"/>
        <v>0</v>
      </c>
      <c r="AB44" s="84">
        <f t="shared" si="54"/>
        <v>1.00831024930748</v>
      </c>
      <c r="AE44" s="21"/>
      <c r="AF44" s="121">
        <f>ATTPwn!$P37</f>
        <v>0</v>
      </c>
      <c r="AG44" s="93">
        <f t="shared" si="55"/>
        <v>0</v>
      </c>
      <c r="AH44" s="86">
        <f>INDEX('UmfrageWerte berechnung'!$A:$Z, MATCH(AD$3, 'UmfrageWerte berechnung'!$A:$A, 0), MATCH($K44, 'UmfrageWerte berechnung'!$1:$1, 0))</f>
        <v>1</v>
      </c>
      <c r="AI44" s="84">
        <f t="shared" si="56"/>
        <v>0</v>
      </c>
      <c r="AJ44" s="84">
        <f t="shared" si="57"/>
        <v>0</v>
      </c>
      <c r="AK44" s="84">
        <f t="shared" si="58"/>
        <v>0.84763414081956101</v>
      </c>
      <c r="AL44" s="66"/>
      <c r="AN44" s="21"/>
      <c r="AO44" s="121">
        <f>ATTPwn!$P37</f>
        <v>0</v>
      </c>
      <c r="AP44" s="93">
        <f t="shared" si="59"/>
        <v>0</v>
      </c>
      <c r="AQ44" s="86">
        <f>INDEX('UmfrageWerte berechnung'!$A:$Z, MATCH(AM$3, 'UmfrageWerte berechnung'!$A:$A, 0), MATCH($K44, 'UmfrageWerte berechnung'!$1:$1, 0))</f>
        <v>1.3125</v>
      </c>
      <c r="AR44" s="84">
        <f t="shared" si="60"/>
        <v>0</v>
      </c>
      <c r="AS44" s="84">
        <f t="shared" si="61"/>
        <v>0</v>
      </c>
      <c r="AT44" s="84">
        <f t="shared" si="62"/>
        <v>1.1158038147138964</v>
      </c>
    </row>
    <row r="45" spans="2:46">
      <c r="B45" s="21"/>
      <c r="C45" s="121">
        <f>ATTPwn!$P38</f>
        <v>0</v>
      </c>
      <c r="D45" s="93">
        <f t="shared" si="5"/>
        <v>0</v>
      </c>
      <c r="E45" s="86">
        <f>INDEX('UmfrageWerte berechnung'!$A:$Z, MATCH(A$3, 'UmfrageWerte berechnung'!$A:$A, 0), MATCH($K45, 'UmfrageWerte berechnung'!$1:$1, 0))</f>
        <v>1.3</v>
      </c>
      <c r="F45" s="84">
        <f t="shared" si="6"/>
        <v>0</v>
      </c>
      <c r="G45" s="84">
        <f t="shared" si="7"/>
        <v>0</v>
      </c>
      <c r="H45" s="84">
        <f t="shared" si="46"/>
        <v>1.0770047796070099</v>
      </c>
      <c r="I45" s="93"/>
      <c r="K45" s="93" t="s">
        <v>234</v>
      </c>
      <c r="L45"/>
      <c r="M45" s="21"/>
      <c r="N45" s="121">
        <f>ATTPwn!$P38</f>
        <v>0</v>
      </c>
      <c r="O45" s="93">
        <f t="shared" si="47"/>
        <v>0</v>
      </c>
      <c r="P45" s="86">
        <f>INDEX('UmfrageWerte berechnung'!$A:$Z, MATCH(L$3, 'UmfrageWerte berechnung'!$A:$A, 0), MATCH($K45, 'UmfrageWerte berechnung'!$1:$1, 0))</f>
        <v>1.0625</v>
      </c>
      <c r="Q45" s="84">
        <f t="shared" si="48"/>
        <v>0</v>
      </c>
      <c r="R45" s="84">
        <f t="shared" si="49"/>
        <v>0</v>
      </c>
      <c r="S45" s="84">
        <f t="shared" si="50"/>
        <v>0.9457917261055635</v>
      </c>
      <c r="V45" s="21"/>
      <c r="W45" s="121">
        <f>ATTPwn!$P38</f>
        <v>0</v>
      </c>
      <c r="X45" s="93">
        <f t="shared" si="51"/>
        <v>0</v>
      </c>
      <c r="Y45" s="86">
        <f>INDEX('UmfrageWerte berechnung'!$A:$Z, MATCH(U$3, 'UmfrageWerte berechnung'!$A:$A, 0), MATCH($K45, 'UmfrageWerte berechnung'!$1:$1, 0))</f>
        <v>1.1666666666666667</v>
      </c>
      <c r="Z45" s="84">
        <f t="shared" si="52"/>
        <v>0</v>
      </c>
      <c r="AA45" s="84">
        <f t="shared" si="53"/>
        <v>0</v>
      </c>
      <c r="AB45" s="84">
        <f t="shared" si="54"/>
        <v>1.00831024930748</v>
      </c>
      <c r="AE45" s="21"/>
      <c r="AF45" s="121">
        <f>ATTPwn!$P38</f>
        <v>0</v>
      </c>
      <c r="AG45" s="93">
        <f t="shared" si="55"/>
        <v>0</v>
      </c>
      <c r="AH45" s="86">
        <f>INDEX('UmfrageWerte berechnung'!$A:$Z, MATCH(AD$3, 'UmfrageWerte berechnung'!$A:$A, 0), MATCH($K45, 'UmfrageWerte berechnung'!$1:$1, 0))</f>
        <v>1</v>
      </c>
      <c r="AI45" s="84">
        <f t="shared" si="56"/>
        <v>0</v>
      </c>
      <c r="AJ45" s="84">
        <f t="shared" si="57"/>
        <v>0</v>
      </c>
      <c r="AK45" s="84">
        <f t="shared" si="58"/>
        <v>0.84763414081956101</v>
      </c>
      <c r="AL45" s="66"/>
      <c r="AN45" s="21"/>
      <c r="AO45" s="121">
        <f>ATTPwn!$P38</f>
        <v>0</v>
      </c>
      <c r="AP45" s="93">
        <f t="shared" si="59"/>
        <v>0</v>
      </c>
      <c r="AQ45" s="86">
        <f>INDEX('UmfrageWerte berechnung'!$A:$Z, MATCH(AM$3, 'UmfrageWerte berechnung'!$A:$A, 0), MATCH($K45, 'UmfrageWerte berechnung'!$1:$1, 0))</f>
        <v>1.3125</v>
      </c>
      <c r="AR45" s="84">
        <f t="shared" si="60"/>
        <v>0</v>
      </c>
      <c r="AS45" s="84">
        <f t="shared" si="61"/>
        <v>0</v>
      </c>
      <c r="AT45" s="84">
        <f t="shared" si="62"/>
        <v>1.1158038147138964</v>
      </c>
    </row>
    <row r="46" spans="2:46">
      <c r="B46" s="22"/>
      <c r="C46" s="122">
        <f>ATTPwn!$P39</f>
        <v>0</v>
      </c>
      <c r="D46" s="84">
        <f t="shared" si="5"/>
        <v>0</v>
      </c>
      <c r="E46" s="84">
        <f>INDEX('UmfrageWerte berechnung'!$A:$Z, MATCH(A$3, 'UmfrageWerte berechnung'!$A:$A, 0), MATCH($K46, 'UmfrageWerte berechnung'!$1:$1, 0))</f>
        <v>0.65</v>
      </c>
      <c r="F46" s="86">
        <f t="shared" si="6"/>
        <v>0</v>
      </c>
      <c r="G46" s="84">
        <f t="shared" si="7"/>
        <v>0</v>
      </c>
      <c r="H46" s="84">
        <f t="shared" si="46"/>
        <v>0.53850238980350495</v>
      </c>
      <c r="I46" s="93"/>
      <c r="K46" s="93" t="s">
        <v>235</v>
      </c>
      <c r="L46"/>
      <c r="M46" s="22"/>
      <c r="N46" s="122">
        <f>ATTPwn!$P39</f>
        <v>0</v>
      </c>
      <c r="O46" s="84">
        <f t="shared" si="47"/>
        <v>0</v>
      </c>
      <c r="P46" s="84">
        <f>INDEX('UmfrageWerte berechnung'!$A:$Z, MATCH(L$3, 'UmfrageWerte berechnung'!$A:$A, 0), MATCH($K46, 'UmfrageWerte berechnung'!$1:$1, 0))</f>
        <v>0.625</v>
      </c>
      <c r="Q46" s="86">
        <f t="shared" si="48"/>
        <v>0</v>
      </c>
      <c r="R46" s="84">
        <f t="shared" si="49"/>
        <v>0</v>
      </c>
      <c r="S46" s="84">
        <f t="shared" si="50"/>
        <v>0.55634807417974319</v>
      </c>
      <c r="V46" s="22"/>
      <c r="W46" s="122">
        <f>ATTPwn!$P39</f>
        <v>0</v>
      </c>
      <c r="X46" s="84">
        <f t="shared" si="51"/>
        <v>0</v>
      </c>
      <c r="Y46" s="84">
        <f>INDEX('UmfrageWerte berechnung'!$A:$Z, MATCH(U$3, 'UmfrageWerte berechnung'!$A:$A, 0), MATCH($K46, 'UmfrageWerte berechnung'!$1:$1, 0))</f>
        <v>0.58333333333333337</v>
      </c>
      <c r="Z46" s="86">
        <f t="shared" si="52"/>
        <v>0</v>
      </c>
      <c r="AA46" s="84">
        <f t="shared" si="53"/>
        <v>0</v>
      </c>
      <c r="AB46" s="84">
        <f t="shared" si="54"/>
        <v>0.50415512465374002</v>
      </c>
      <c r="AE46" s="22"/>
      <c r="AF46" s="122">
        <f>ATTPwn!$P39</f>
        <v>0</v>
      </c>
      <c r="AG46" s="84">
        <f t="shared" si="55"/>
        <v>0</v>
      </c>
      <c r="AH46" s="84">
        <f>INDEX('UmfrageWerte berechnung'!$A:$Z, MATCH(AD$3, 'UmfrageWerte berechnung'!$A:$A, 0), MATCH($K46, 'UmfrageWerte berechnung'!$1:$1, 0))</f>
        <v>0.5</v>
      </c>
      <c r="AI46" s="86">
        <f t="shared" si="56"/>
        <v>0</v>
      </c>
      <c r="AJ46" s="84">
        <f t="shared" si="57"/>
        <v>0</v>
      </c>
      <c r="AK46" s="84">
        <f t="shared" si="58"/>
        <v>0.42381707040978051</v>
      </c>
      <c r="AL46" s="66"/>
      <c r="AN46" s="22"/>
      <c r="AO46" s="122">
        <f>ATTPwn!$P39</f>
        <v>0</v>
      </c>
      <c r="AP46" s="84">
        <f t="shared" si="59"/>
        <v>0</v>
      </c>
      <c r="AQ46" s="84">
        <f>INDEX('UmfrageWerte berechnung'!$A:$Z, MATCH(AM$3, 'UmfrageWerte berechnung'!$A:$A, 0), MATCH($K46, 'UmfrageWerte berechnung'!$1:$1, 0))</f>
        <v>0.5</v>
      </c>
      <c r="AR46" s="86">
        <f t="shared" si="60"/>
        <v>0</v>
      </c>
      <c r="AS46" s="84">
        <f t="shared" si="61"/>
        <v>0</v>
      </c>
      <c r="AT46" s="84">
        <f t="shared" si="62"/>
        <v>0.42506811989100818</v>
      </c>
    </row>
    <row r="47" spans="2:46">
      <c r="B47" t="s">
        <v>475</v>
      </c>
      <c r="C47" s="77">
        <f t="shared" ref="C47:H47" si="63">SUM(C32:C46)</f>
        <v>0</v>
      </c>
      <c r="D47" s="69">
        <f t="shared" si="63"/>
        <v>0</v>
      </c>
      <c r="E47" s="90">
        <f t="shared" si="63"/>
        <v>17.05</v>
      </c>
      <c r="F47" s="90">
        <f t="shared" si="63"/>
        <v>0</v>
      </c>
      <c r="G47" s="85">
        <f t="shared" si="63"/>
        <v>0</v>
      </c>
      <c r="H47" s="85">
        <f t="shared" si="63"/>
        <v>14.125331917153479</v>
      </c>
      <c r="I47" s="93"/>
      <c r="K47" s="93">
        <v>0</v>
      </c>
      <c r="L47"/>
      <c r="M47" t="s">
        <v>475</v>
      </c>
      <c r="N47" s="77">
        <f t="shared" ref="N47:S47" si="64">SUM(N32:N46)</f>
        <v>0</v>
      </c>
      <c r="O47" s="69">
        <f t="shared" si="64"/>
        <v>0</v>
      </c>
      <c r="P47" s="90">
        <f t="shared" si="64"/>
        <v>16.3125</v>
      </c>
      <c r="Q47" s="90">
        <f t="shared" si="64"/>
        <v>0</v>
      </c>
      <c r="R47" s="85">
        <f t="shared" si="64"/>
        <v>0</v>
      </c>
      <c r="S47" s="85">
        <f t="shared" si="64"/>
        <v>14.520684736091296</v>
      </c>
      <c r="V47" t="s">
        <v>475</v>
      </c>
      <c r="W47" s="77">
        <f t="shared" ref="W47:AB47" si="65">SUM(W32:W46)</f>
        <v>0</v>
      </c>
      <c r="X47" s="69">
        <f t="shared" si="65"/>
        <v>0</v>
      </c>
      <c r="Y47" s="90">
        <f t="shared" si="65"/>
        <v>16.083333333333336</v>
      </c>
      <c r="Z47" s="90">
        <f t="shared" si="65"/>
        <v>0</v>
      </c>
      <c r="AA47" s="85">
        <f t="shared" si="65"/>
        <v>0</v>
      </c>
      <c r="AB47" s="85">
        <f t="shared" si="65"/>
        <v>13.90027700831026</v>
      </c>
      <c r="AE47" t="s">
        <v>475</v>
      </c>
      <c r="AF47" s="77">
        <f t="shared" ref="AF47:AK47" si="66">SUM(AF32:AF46)</f>
        <v>0</v>
      </c>
      <c r="AG47" s="69">
        <f t="shared" si="66"/>
        <v>0</v>
      </c>
      <c r="AH47" s="90">
        <f t="shared" si="66"/>
        <v>15.875</v>
      </c>
      <c r="AI47" s="90">
        <f t="shared" si="66"/>
        <v>0</v>
      </c>
      <c r="AJ47" s="85">
        <f t="shared" si="66"/>
        <v>0</v>
      </c>
      <c r="AK47" s="85">
        <f t="shared" si="66"/>
        <v>13.456191985510534</v>
      </c>
      <c r="AL47" s="66"/>
      <c r="AN47" t="s">
        <v>475</v>
      </c>
      <c r="AO47" s="77">
        <f t="shared" ref="AO47:AT47" si="67">SUM(AO32:AO46)</f>
        <v>0</v>
      </c>
      <c r="AP47" s="69">
        <f t="shared" si="67"/>
        <v>0</v>
      </c>
      <c r="AQ47" s="90">
        <f t="shared" si="67"/>
        <v>15.9375</v>
      </c>
      <c r="AR47" s="90">
        <f t="shared" si="67"/>
        <v>0</v>
      </c>
      <c r="AS47" s="85">
        <f t="shared" si="67"/>
        <v>0</v>
      </c>
      <c r="AT47" s="85">
        <f t="shared" si="67"/>
        <v>13.549046321525882</v>
      </c>
    </row>
    <row r="48" spans="2:46">
      <c r="B48" t="s">
        <v>476</v>
      </c>
      <c r="C48" s="57">
        <v>42</v>
      </c>
      <c r="D48" s="89"/>
      <c r="E48" s="96">
        <f>COUNT(E32:E46)*5</f>
        <v>75</v>
      </c>
      <c r="F48" s="89">
        <f>C48*5^2</f>
        <v>1050</v>
      </c>
      <c r="G48" s="87">
        <f>C48*1.5</f>
        <v>63</v>
      </c>
      <c r="H48" s="87"/>
      <c r="I48" s="93"/>
      <c r="K48" s="93">
        <v>0</v>
      </c>
      <c r="L48"/>
      <c r="M48" t="s">
        <v>476</v>
      </c>
      <c r="N48" s="57">
        <v>42</v>
      </c>
      <c r="O48" s="89"/>
      <c r="P48" s="96">
        <f>COUNT(P32:P46)*5</f>
        <v>75</v>
      </c>
      <c r="Q48" s="89">
        <f>N48*5^2</f>
        <v>1050</v>
      </c>
      <c r="R48" s="87">
        <f>N48*1.5</f>
        <v>63</v>
      </c>
      <c r="S48" s="87"/>
      <c r="V48" t="s">
        <v>476</v>
      </c>
      <c r="W48" s="57">
        <v>42</v>
      </c>
      <c r="X48" s="89"/>
      <c r="Y48" s="96">
        <f>COUNT(Y32:Y46)*5</f>
        <v>75</v>
      </c>
      <c r="Z48" s="89">
        <f>W48*5^2</f>
        <v>1050</v>
      </c>
      <c r="AA48" s="87">
        <f>W48*1.5</f>
        <v>63</v>
      </c>
      <c r="AB48" s="87"/>
      <c r="AE48" t="s">
        <v>476</v>
      </c>
      <c r="AF48" s="57">
        <v>42</v>
      </c>
      <c r="AG48" s="89"/>
      <c r="AH48" s="96">
        <f>COUNT(AH32:AH46)*1.5</f>
        <v>22.5</v>
      </c>
      <c r="AI48" s="89">
        <f>AF48*5^2</f>
        <v>1050</v>
      </c>
      <c r="AJ48" s="87">
        <f>AF48*1.5</f>
        <v>63</v>
      </c>
      <c r="AK48" s="87"/>
      <c r="AL48" s="57"/>
      <c r="AN48" t="s">
        <v>476</v>
      </c>
      <c r="AO48" s="57">
        <v>42</v>
      </c>
      <c r="AP48" s="89"/>
      <c r="AQ48" s="96">
        <f>COUNT(AQ32:AQ46)*5</f>
        <v>75</v>
      </c>
      <c r="AR48" s="89">
        <f>AO48*5^2</f>
        <v>1050</v>
      </c>
      <c r="AS48" s="87">
        <f>AO48*1.5</f>
        <v>63</v>
      </c>
      <c r="AT48" s="87"/>
    </row>
    <row r="49" spans="1:46">
      <c r="C49" s="91"/>
      <c r="D49" s="86"/>
      <c r="H49" s="84"/>
      <c r="I49" s="93"/>
      <c r="K49" s="93">
        <v>0</v>
      </c>
      <c r="L49"/>
      <c r="N49" s="91"/>
      <c r="O49" s="86"/>
      <c r="P49" s="93"/>
      <c r="Q49" s="86"/>
      <c r="R49" s="84"/>
      <c r="S49" s="84"/>
      <c r="W49" s="91"/>
      <c r="X49" s="86"/>
      <c r="Y49" s="93"/>
      <c r="Z49" s="86"/>
      <c r="AA49" s="84"/>
      <c r="AB49" s="84"/>
      <c r="AF49" s="91"/>
      <c r="AG49" s="86"/>
      <c r="AH49" s="93"/>
      <c r="AI49" s="86"/>
      <c r="AJ49" s="84"/>
      <c r="AK49" s="84"/>
      <c r="AL49" s="57"/>
      <c r="AO49" s="91"/>
      <c r="AP49" s="86"/>
      <c r="AQ49" s="93"/>
      <c r="AR49" s="86"/>
      <c r="AS49" s="84"/>
      <c r="AT49" s="84"/>
    </row>
    <row r="50" spans="1:46">
      <c r="C50" s="57"/>
      <c r="D50" s="86"/>
      <c r="H50" s="84"/>
      <c r="I50" s="93"/>
      <c r="K50" s="93">
        <v>0</v>
      </c>
      <c r="L50"/>
      <c r="N50" s="57"/>
      <c r="O50" s="86"/>
      <c r="P50" s="93"/>
      <c r="Q50" s="86"/>
      <c r="R50" s="84"/>
      <c r="S50" s="84"/>
      <c r="W50" s="57"/>
      <c r="X50" s="86"/>
      <c r="Y50" s="93"/>
      <c r="Z50" s="86"/>
      <c r="AA50" s="84"/>
      <c r="AB50" s="84"/>
      <c r="AF50" s="57"/>
      <c r="AG50" s="86"/>
      <c r="AH50" s="93"/>
      <c r="AI50" s="86"/>
      <c r="AJ50" s="84"/>
      <c r="AK50" s="84"/>
      <c r="AL50" s="57"/>
      <c r="AO50" s="57"/>
      <c r="AP50" s="86"/>
      <c r="AQ50" s="93"/>
      <c r="AR50" s="86"/>
      <c r="AS50" s="84"/>
      <c r="AT50" s="84"/>
    </row>
    <row r="51" spans="1:46">
      <c r="C51" s="57"/>
      <c r="D51" s="86"/>
      <c r="H51" s="84"/>
      <c r="I51" s="93"/>
      <c r="K51" s="93">
        <v>0</v>
      </c>
      <c r="L51"/>
      <c r="N51" s="57"/>
      <c r="O51" s="86"/>
      <c r="P51" s="93"/>
      <c r="Q51" s="86"/>
      <c r="R51" s="84"/>
      <c r="S51" s="84"/>
      <c r="W51" s="57"/>
      <c r="X51" s="86"/>
      <c r="Y51" s="93"/>
      <c r="Z51" s="86"/>
      <c r="AA51" s="84"/>
      <c r="AB51" s="84"/>
      <c r="AF51" s="57"/>
      <c r="AG51" s="86"/>
      <c r="AH51" s="93"/>
      <c r="AI51" s="86"/>
      <c r="AJ51" s="84"/>
      <c r="AK51" s="84"/>
      <c r="AL51" s="57"/>
      <c r="AO51" s="57"/>
      <c r="AP51" s="86"/>
      <c r="AQ51" s="93"/>
      <c r="AR51" s="86"/>
      <c r="AS51" s="84"/>
      <c r="AT51" s="84"/>
    </row>
    <row r="52" spans="1:46" ht="21">
      <c r="A52" s="19" t="s">
        <v>66</v>
      </c>
      <c r="B52" s="16"/>
      <c r="C52" s="120">
        <f>ATTPwn!$P42</f>
        <v>3</v>
      </c>
      <c r="D52" s="85">
        <f t="shared" si="5"/>
        <v>3.23101433882103</v>
      </c>
      <c r="E52" s="85">
        <f>INDEX('UmfrageWerte berechnung'!$A:$Z, MATCH(A$3, 'UmfrageWerte berechnung'!$A:$A, 0), MATCH($K52, 'UmfrageWerte berechnung'!$1:$1, 0))</f>
        <v>1.3</v>
      </c>
      <c r="F52" s="90">
        <f t="shared" si="6"/>
        <v>5.07</v>
      </c>
      <c r="G52" s="85">
        <f t="shared" si="7"/>
        <v>3.9000000000000004</v>
      </c>
      <c r="H52" s="85">
        <f t="shared" ref="H52:H70" si="68">E52/(H$120/H$119)</f>
        <v>1.0770047796070099</v>
      </c>
      <c r="I52" s="93"/>
      <c r="K52" s="93" t="s">
        <v>236</v>
      </c>
      <c r="L52" s="19" t="s">
        <v>66</v>
      </c>
      <c r="M52" s="16"/>
      <c r="N52" s="120">
        <f>ATTPwn!$P42</f>
        <v>3</v>
      </c>
      <c r="O52" s="85">
        <f t="shared" ref="O52:O60" si="69">S52*N52</f>
        <v>3.5049928673323825</v>
      </c>
      <c r="P52" s="85">
        <f>INDEX('UmfrageWerte berechnung'!$A:$Z, MATCH(L$3, 'UmfrageWerte berechnung'!$A:$A, 0), MATCH($K52, 'UmfrageWerte berechnung'!$1:$1, 0))</f>
        <v>1.3125</v>
      </c>
      <c r="Q52" s="90">
        <f t="shared" ref="Q52:Q70" si="70">(P52^2)*N52</f>
        <v>5.16796875</v>
      </c>
      <c r="R52" s="85">
        <f t="shared" ref="R52:R70" si="71">P52*N52</f>
        <v>3.9375</v>
      </c>
      <c r="S52" s="85">
        <f t="shared" ref="S52:S70" si="72">P52/(S$120/S$119)</f>
        <v>1.1683309557774608</v>
      </c>
      <c r="T52" s="19"/>
      <c r="U52" s="19" t="s">
        <v>66</v>
      </c>
      <c r="V52" s="16"/>
      <c r="W52" s="120">
        <f>ATTPwn!$P42</f>
        <v>3</v>
      </c>
      <c r="X52" s="85">
        <f t="shared" ref="X52:X60" si="73">AB52*W52</f>
        <v>3.4570637119113599</v>
      </c>
      <c r="Y52" s="85">
        <f>INDEX('UmfrageWerte berechnung'!$A:$Z, MATCH(U$3, 'UmfrageWerte berechnung'!$A:$A, 0), MATCH($K52, 'UmfrageWerte berechnung'!$1:$1, 0))</f>
        <v>1.3333333333333333</v>
      </c>
      <c r="Z52" s="90">
        <f t="shared" ref="Z52:Z70" si="74">(Y52^2)*W52</f>
        <v>5.333333333333333</v>
      </c>
      <c r="AA52" s="85">
        <f t="shared" ref="AA52:AA70" si="75">Y52*W52</f>
        <v>4</v>
      </c>
      <c r="AB52" s="85">
        <f t="shared" ref="AB52:AB70" si="76">Y52/(AB$120/AB$119)</f>
        <v>1.1523545706371199</v>
      </c>
      <c r="AD52" s="19" t="s">
        <v>66</v>
      </c>
      <c r="AE52" s="16"/>
      <c r="AF52" s="120">
        <f>ATTPwn!$P42</f>
        <v>3</v>
      </c>
      <c r="AG52" s="85">
        <f t="shared" ref="AG52:AG60" si="77">AK52*AF52</f>
        <v>3.8143536336880244</v>
      </c>
      <c r="AH52" s="85">
        <f>INDEX('UmfrageWerte berechnung'!$A:$Z, MATCH(AD$3, 'UmfrageWerte berechnung'!$A:$A, 0), MATCH($K52, 'UmfrageWerte berechnung'!$1:$1, 0))</f>
        <v>1.5</v>
      </c>
      <c r="AI52" s="90">
        <f t="shared" ref="AI52:AI70" si="78">(AH52^2)*AF52</f>
        <v>6.75</v>
      </c>
      <c r="AJ52" s="85">
        <f t="shared" ref="AJ52:AJ70" si="79">AH52*AF52</f>
        <v>4.5</v>
      </c>
      <c r="AK52" s="85">
        <f t="shared" ref="AK52:AK70" si="80">AH52/(AK$120/AK$119)</f>
        <v>1.2714512112293415</v>
      </c>
      <c r="AL52" s="66"/>
      <c r="AM52" s="19" t="s">
        <v>66</v>
      </c>
      <c r="AN52" s="16"/>
      <c r="AO52" s="120">
        <f>ATTPwn!$P42</f>
        <v>3</v>
      </c>
      <c r="AP52" s="85">
        <f t="shared" ref="AP52:AP60" si="81">AT52*AO52</f>
        <v>3.3474114441416893</v>
      </c>
      <c r="AQ52" s="85">
        <f>INDEX('UmfrageWerte berechnung'!$A:$Z, MATCH(AM$3, 'UmfrageWerte berechnung'!$A:$A, 0), MATCH($K52, 'UmfrageWerte berechnung'!$1:$1, 0))</f>
        <v>1.3125</v>
      </c>
      <c r="AR52" s="90">
        <f t="shared" ref="AR52:AR70" si="82">(AQ52^2)*AO52</f>
        <v>5.16796875</v>
      </c>
      <c r="AS52" s="85">
        <f t="shared" ref="AS52:AS70" si="83">AQ52*AO52</f>
        <v>3.9375</v>
      </c>
      <c r="AT52" s="85">
        <f t="shared" ref="AT52:AT70" si="84">AQ52/(AT$120/AT$119)</f>
        <v>1.1158038147138964</v>
      </c>
    </row>
    <row r="53" spans="1:46">
      <c r="B53" s="10"/>
      <c r="C53" s="121">
        <f>ATTPwn!$P43</f>
        <v>0</v>
      </c>
      <c r="D53" s="93">
        <f t="shared" si="5"/>
        <v>0</v>
      </c>
      <c r="E53" s="86">
        <f>INDEX('UmfrageWerte berechnung'!$A:$Z, MATCH(A$3, 'UmfrageWerte berechnung'!$A:$A, 0), MATCH($K53, 'UmfrageWerte berechnung'!$1:$1, 0))</f>
        <v>1.3</v>
      </c>
      <c r="F53" s="84">
        <f t="shared" si="6"/>
        <v>0</v>
      </c>
      <c r="G53" s="84">
        <f t="shared" si="7"/>
        <v>0</v>
      </c>
      <c r="H53" s="84">
        <f t="shared" si="68"/>
        <v>1.0770047796070099</v>
      </c>
      <c r="I53" s="93"/>
      <c r="K53" s="93" t="s">
        <v>236</v>
      </c>
      <c r="L53"/>
      <c r="M53" s="10"/>
      <c r="N53" s="121">
        <f>ATTPwn!$P43</f>
        <v>0</v>
      </c>
      <c r="O53" s="93">
        <f t="shared" si="69"/>
        <v>0</v>
      </c>
      <c r="P53" s="86">
        <f>INDEX('UmfrageWerte berechnung'!$A:$Z, MATCH(L$3, 'UmfrageWerte berechnung'!$A:$A, 0), MATCH($K53, 'UmfrageWerte berechnung'!$1:$1, 0))</f>
        <v>1.3125</v>
      </c>
      <c r="Q53" s="84">
        <f t="shared" si="70"/>
        <v>0</v>
      </c>
      <c r="R53" s="84">
        <f t="shared" si="71"/>
        <v>0</v>
      </c>
      <c r="S53" s="84">
        <f t="shared" si="72"/>
        <v>1.1683309557774608</v>
      </c>
      <c r="V53" s="10"/>
      <c r="W53" s="121">
        <f>ATTPwn!$P43</f>
        <v>0</v>
      </c>
      <c r="X53" s="93">
        <f t="shared" si="73"/>
        <v>0</v>
      </c>
      <c r="Y53" s="86">
        <f>INDEX('UmfrageWerte berechnung'!$A:$Z, MATCH(U$3, 'UmfrageWerte berechnung'!$A:$A, 0), MATCH($K53, 'UmfrageWerte berechnung'!$1:$1, 0))</f>
        <v>1.3333333333333333</v>
      </c>
      <c r="Z53" s="84">
        <f t="shared" si="74"/>
        <v>0</v>
      </c>
      <c r="AA53" s="84">
        <f t="shared" si="75"/>
        <v>0</v>
      </c>
      <c r="AB53" s="84">
        <f t="shared" si="76"/>
        <v>1.1523545706371199</v>
      </c>
      <c r="AE53" s="10"/>
      <c r="AF53" s="121">
        <f>ATTPwn!$P43</f>
        <v>0</v>
      </c>
      <c r="AG53" s="93">
        <f t="shared" si="77"/>
        <v>0</v>
      </c>
      <c r="AH53" s="86">
        <f>INDEX('UmfrageWerte berechnung'!$A:$Z, MATCH(AD$3, 'UmfrageWerte berechnung'!$A:$A, 0), MATCH($K53, 'UmfrageWerte berechnung'!$1:$1, 0))</f>
        <v>1.5</v>
      </c>
      <c r="AI53" s="84">
        <f t="shared" si="78"/>
        <v>0</v>
      </c>
      <c r="AJ53" s="84">
        <f t="shared" si="79"/>
        <v>0</v>
      </c>
      <c r="AK53" s="84">
        <f t="shared" si="80"/>
        <v>1.2714512112293415</v>
      </c>
      <c r="AL53" s="66"/>
      <c r="AN53" s="10"/>
      <c r="AO53" s="121">
        <f>ATTPwn!$P43</f>
        <v>0</v>
      </c>
      <c r="AP53" s="93">
        <f t="shared" si="81"/>
        <v>0</v>
      </c>
      <c r="AQ53" s="86">
        <f>INDEX('UmfrageWerte berechnung'!$A:$Z, MATCH(AM$3, 'UmfrageWerte berechnung'!$A:$A, 0), MATCH($K53, 'UmfrageWerte berechnung'!$1:$1, 0))</f>
        <v>1.3125</v>
      </c>
      <c r="AR53" s="84">
        <f t="shared" si="82"/>
        <v>0</v>
      </c>
      <c r="AS53" s="84">
        <f t="shared" si="83"/>
        <v>0</v>
      </c>
      <c r="AT53" s="84">
        <f t="shared" si="84"/>
        <v>1.1158038147138964</v>
      </c>
    </row>
    <row r="54" spans="1:46">
      <c r="B54" s="10"/>
      <c r="C54" s="121">
        <f>ATTPwn!$P44</f>
        <v>3</v>
      </c>
      <c r="D54" s="93">
        <f t="shared" si="5"/>
        <v>3.23101433882103</v>
      </c>
      <c r="E54" s="86">
        <f>INDEX('UmfrageWerte berechnung'!$A:$Z, MATCH(A$3, 'UmfrageWerte berechnung'!$A:$A, 0), MATCH($K54, 'UmfrageWerte berechnung'!$1:$1, 0))</f>
        <v>1.3</v>
      </c>
      <c r="F54" s="84">
        <f t="shared" si="6"/>
        <v>5.07</v>
      </c>
      <c r="G54" s="84">
        <f t="shared" si="7"/>
        <v>3.9000000000000004</v>
      </c>
      <c r="H54" s="84">
        <f t="shared" si="68"/>
        <v>1.0770047796070099</v>
      </c>
      <c r="I54" s="93"/>
      <c r="K54" s="93" t="s">
        <v>236</v>
      </c>
      <c r="L54"/>
      <c r="M54" s="10"/>
      <c r="N54" s="121">
        <f>ATTPwn!$P44</f>
        <v>3</v>
      </c>
      <c r="O54" s="93">
        <f t="shared" si="69"/>
        <v>3.5049928673323825</v>
      </c>
      <c r="P54" s="86">
        <f>INDEX('UmfrageWerte berechnung'!$A:$Z, MATCH(L$3, 'UmfrageWerte berechnung'!$A:$A, 0), MATCH($K54, 'UmfrageWerte berechnung'!$1:$1, 0))</f>
        <v>1.3125</v>
      </c>
      <c r="Q54" s="84">
        <f t="shared" si="70"/>
        <v>5.16796875</v>
      </c>
      <c r="R54" s="84">
        <f t="shared" si="71"/>
        <v>3.9375</v>
      </c>
      <c r="S54" s="84">
        <f t="shared" si="72"/>
        <v>1.1683309557774608</v>
      </c>
      <c r="V54" s="10"/>
      <c r="W54" s="121">
        <f>ATTPwn!$P44</f>
        <v>3</v>
      </c>
      <c r="X54" s="93">
        <f t="shared" si="73"/>
        <v>3.4570637119113599</v>
      </c>
      <c r="Y54" s="86">
        <f>INDEX('UmfrageWerte berechnung'!$A:$Z, MATCH(U$3, 'UmfrageWerte berechnung'!$A:$A, 0), MATCH($K54, 'UmfrageWerte berechnung'!$1:$1, 0))</f>
        <v>1.3333333333333333</v>
      </c>
      <c r="Z54" s="84">
        <f t="shared" si="74"/>
        <v>5.333333333333333</v>
      </c>
      <c r="AA54" s="84">
        <f t="shared" si="75"/>
        <v>4</v>
      </c>
      <c r="AB54" s="84">
        <f t="shared" si="76"/>
        <v>1.1523545706371199</v>
      </c>
      <c r="AE54" s="10"/>
      <c r="AF54" s="121">
        <f>ATTPwn!$P44</f>
        <v>3</v>
      </c>
      <c r="AG54" s="93">
        <f t="shared" si="77"/>
        <v>3.8143536336880244</v>
      </c>
      <c r="AH54" s="86">
        <f>INDEX('UmfrageWerte berechnung'!$A:$Z, MATCH(AD$3, 'UmfrageWerte berechnung'!$A:$A, 0), MATCH($K54, 'UmfrageWerte berechnung'!$1:$1, 0))</f>
        <v>1.5</v>
      </c>
      <c r="AI54" s="84">
        <f t="shared" si="78"/>
        <v>6.75</v>
      </c>
      <c r="AJ54" s="84">
        <f t="shared" si="79"/>
        <v>4.5</v>
      </c>
      <c r="AK54" s="84">
        <f t="shared" si="80"/>
        <v>1.2714512112293415</v>
      </c>
      <c r="AL54" s="66"/>
      <c r="AN54" s="10"/>
      <c r="AO54" s="121">
        <f>ATTPwn!$P44</f>
        <v>3</v>
      </c>
      <c r="AP54" s="93">
        <f t="shared" si="81"/>
        <v>3.3474114441416893</v>
      </c>
      <c r="AQ54" s="86">
        <f>INDEX('UmfrageWerte berechnung'!$A:$Z, MATCH(AM$3, 'UmfrageWerte berechnung'!$A:$A, 0), MATCH($K54, 'UmfrageWerte berechnung'!$1:$1, 0))</f>
        <v>1.3125</v>
      </c>
      <c r="AR54" s="84">
        <f t="shared" si="82"/>
        <v>5.16796875</v>
      </c>
      <c r="AS54" s="84">
        <f t="shared" si="83"/>
        <v>3.9375</v>
      </c>
      <c r="AT54" s="84">
        <f t="shared" si="84"/>
        <v>1.1158038147138964</v>
      </c>
    </row>
    <row r="55" spans="1:46">
      <c r="B55" s="4"/>
      <c r="C55" s="121">
        <f>ATTPwn!$P45</f>
        <v>0</v>
      </c>
      <c r="D55" s="93">
        <f t="shared" si="5"/>
        <v>0</v>
      </c>
      <c r="E55" s="86">
        <f>INDEX('UmfrageWerte berechnung'!$A:$Z, MATCH(A$3, 'UmfrageWerte berechnung'!$A:$A, 0), MATCH($K55, 'UmfrageWerte berechnung'!$1:$1, 0))</f>
        <v>0.95</v>
      </c>
      <c r="F55" s="84">
        <f t="shared" si="6"/>
        <v>0</v>
      </c>
      <c r="G55" s="84">
        <f t="shared" si="7"/>
        <v>0</v>
      </c>
      <c r="H55" s="84">
        <f t="shared" si="68"/>
        <v>0.78704195432819957</v>
      </c>
      <c r="I55" s="93"/>
      <c r="K55" s="93" t="s">
        <v>237</v>
      </c>
      <c r="L55"/>
      <c r="M55" s="4"/>
      <c r="N55" s="121">
        <f>ATTPwn!$P45</f>
        <v>0</v>
      </c>
      <c r="O55" s="93">
        <f t="shared" si="69"/>
        <v>0</v>
      </c>
      <c r="P55" s="86">
        <f>INDEX('UmfrageWerte berechnung'!$A:$Z, MATCH(L$3, 'UmfrageWerte berechnung'!$A:$A, 0), MATCH($K55, 'UmfrageWerte berechnung'!$1:$1, 0))</f>
        <v>0.9375</v>
      </c>
      <c r="Q55" s="84">
        <f t="shared" si="70"/>
        <v>0</v>
      </c>
      <c r="R55" s="84">
        <f t="shared" si="71"/>
        <v>0</v>
      </c>
      <c r="S55" s="84">
        <f t="shared" si="72"/>
        <v>0.83452211126961484</v>
      </c>
      <c r="V55" s="4"/>
      <c r="W55" s="121">
        <f>ATTPwn!$P45</f>
        <v>0</v>
      </c>
      <c r="X55" s="93">
        <f t="shared" si="73"/>
        <v>0</v>
      </c>
      <c r="Y55" s="86">
        <f>INDEX('UmfrageWerte berechnung'!$A:$Z, MATCH(U$3, 'UmfrageWerte berechnung'!$A:$A, 0), MATCH($K55, 'UmfrageWerte berechnung'!$1:$1, 0))</f>
        <v>0.75</v>
      </c>
      <c r="Z55" s="84">
        <f t="shared" si="74"/>
        <v>0</v>
      </c>
      <c r="AA55" s="84">
        <f t="shared" si="75"/>
        <v>0</v>
      </c>
      <c r="AB55" s="84">
        <f t="shared" si="76"/>
        <v>0.64819944598337997</v>
      </c>
      <c r="AE55" s="4"/>
      <c r="AF55" s="121">
        <f>ATTPwn!$P45</f>
        <v>0</v>
      </c>
      <c r="AG55" s="93">
        <f t="shared" si="77"/>
        <v>0</v>
      </c>
      <c r="AH55" s="86">
        <f>INDEX('UmfrageWerte berechnung'!$A:$Z, MATCH(AD$3, 'UmfrageWerte berechnung'!$A:$A, 0), MATCH($K55, 'UmfrageWerte berechnung'!$1:$1, 0))</f>
        <v>1</v>
      </c>
      <c r="AI55" s="84">
        <f t="shared" si="78"/>
        <v>0</v>
      </c>
      <c r="AJ55" s="84">
        <f t="shared" si="79"/>
        <v>0</v>
      </c>
      <c r="AK55" s="84">
        <f t="shared" si="80"/>
        <v>0.84763414081956101</v>
      </c>
      <c r="AL55" s="66"/>
      <c r="AN55" s="4"/>
      <c r="AO55" s="121">
        <f>ATTPwn!$P45</f>
        <v>0</v>
      </c>
      <c r="AP55" s="93">
        <f t="shared" si="81"/>
        <v>0</v>
      </c>
      <c r="AQ55" s="86">
        <f>INDEX('UmfrageWerte berechnung'!$A:$Z, MATCH(AM$3, 'UmfrageWerte berechnung'!$A:$A, 0), MATCH($K55, 'UmfrageWerte berechnung'!$1:$1, 0))</f>
        <v>0.6875</v>
      </c>
      <c r="AR55" s="84">
        <f t="shared" si="82"/>
        <v>0</v>
      </c>
      <c r="AS55" s="84">
        <f t="shared" si="83"/>
        <v>0</v>
      </c>
      <c r="AT55" s="84">
        <f t="shared" si="84"/>
        <v>0.58446866485013627</v>
      </c>
    </row>
    <row r="56" spans="1:46">
      <c r="B56" s="4"/>
      <c r="C56" s="121">
        <f>ATTPwn!$P46</f>
        <v>1</v>
      </c>
      <c r="D56" s="93">
        <f t="shared" si="5"/>
        <v>0.78704195432819957</v>
      </c>
      <c r="E56" s="86">
        <f>INDEX('UmfrageWerte berechnung'!$A:$Z, MATCH(A$3, 'UmfrageWerte berechnung'!$A:$A, 0), MATCH($K56, 'UmfrageWerte berechnung'!$1:$1, 0))</f>
        <v>0.95</v>
      </c>
      <c r="F56" s="84">
        <f t="shared" si="6"/>
        <v>0.90249999999999997</v>
      </c>
      <c r="G56" s="84">
        <f t="shared" si="7"/>
        <v>0.95</v>
      </c>
      <c r="H56" s="84">
        <f t="shared" si="68"/>
        <v>0.78704195432819957</v>
      </c>
      <c r="I56" s="93"/>
      <c r="K56" s="93" t="s">
        <v>237</v>
      </c>
      <c r="L56"/>
      <c r="M56" s="4"/>
      <c r="N56" s="121">
        <f>ATTPwn!$P46</f>
        <v>1</v>
      </c>
      <c r="O56" s="93">
        <f t="shared" si="69"/>
        <v>0.83452211126961484</v>
      </c>
      <c r="P56" s="86">
        <f>INDEX('UmfrageWerte berechnung'!$A:$Z, MATCH(L$3, 'UmfrageWerte berechnung'!$A:$A, 0), MATCH($K56, 'UmfrageWerte berechnung'!$1:$1, 0))</f>
        <v>0.9375</v>
      </c>
      <c r="Q56" s="84">
        <f t="shared" si="70"/>
        <v>0.87890625</v>
      </c>
      <c r="R56" s="84">
        <f t="shared" si="71"/>
        <v>0.9375</v>
      </c>
      <c r="S56" s="84">
        <f t="shared" si="72"/>
        <v>0.83452211126961484</v>
      </c>
      <c r="V56" s="4"/>
      <c r="W56" s="121">
        <f>ATTPwn!$P46</f>
        <v>1</v>
      </c>
      <c r="X56" s="93">
        <f t="shared" si="73"/>
        <v>0.64819944598337997</v>
      </c>
      <c r="Y56" s="86">
        <f>INDEX('UmfrageWerte berechnung'!$A:$Z, MATCH(U$3, 'UmfrageWerte berechnung'!$A:$A, 0), MATCH($K56, 'UmfrageWerte berechnung'!$1:$1, 0))</f>
        <v>0.75</v>
      </c>
      <c r="Z56" s="84">
        <f t="shared" si="74"/>
        <v>0.5625</v>
      </c>
      <c r="AA56" s="84">
        <f t="shared" si="75"/>
        <v>0.75</v>
      </c>
      <c r="AB56" s="84">
        <f t="shared" si="76"/>
        <v>0.64819944598337997</v>
      </c>
      <c r="AE56" s="4"/>
      <c r="AF56" s="121">
        <f>ATTPwn!$P46</f>
        <v>1</v>
      </c>
      <c r="AG56" s="93">
        <f t="shared" si="77"/>
        <v>0.84763414081956101</v>
      </c>
      <c r="AH56" s="86">
        <f>INDEX('UmfrageWerte berechnung'!$A:$Z, MATCH(AD$3, 'UmfrageWerte berechnung'!$A:$A, 0), MATCH($K56, 'UmfrageWerte berechnung'!$1:$1, 0))</f>
        <v>1</v>
      </c>
      <c r="AI56" s="84">
        <f t="shared" si="78"/>
        <v>1</v>
      </c>
      <c r="AJ56" s="84">
        <f t="shared" si="79"/>
        <v>1</v>
      </c>
      <c r="AK56" s="84">
        <f t="shared" si="80"/>
        <v>0.84763414081956101</v>
      </c>
      <c r="AL56" s="66"/>
      <c r="AN56" s="4"/>
      <c r="AO56" s="121">
        <f>ATTPwn!$P46</f>
        <v>1</v>
      </c>
      <c r="AP56" s="93">
        <f t="shared" si="81"/>
        <v>0.58446866485013627</v>
      </c>
      <c r="AQ56" s="86">
        <f>INDEX('UmfrageWerte berechnung'!$A:$Z, MATCH(AM$3, 'UmfrageWerte berechnung'!$A:$A, 0), MATCH($K56, 'UmfrageWerte berechnung'!$1:$1, 0))</f>
        <v>0.6875</v>
      </c>
      <c r="AR56" s="84">
        <f t="shared" si="82"/>
        <v>0.47265625</v>
      </c>
      <c r="AS56" s="84">
        <f t="shared" si="83"/>
        <v>0.6875</v>
      </c>
      <c r="AT56" s="84">
        <f t="shared" si="84"/>
        <v>0.58446866485013627</v>
      </c>
    </row>
    <row r="57" spans="1:46">
      <c r="B57" s="12"/>
      <c r="C57" s="121">
        <f>ATTPwn!$P47</f>
        <v>0</v>
      </c>
      <c r="D57" s="93">
        <f t="shared" si="5"/>
        <v>0</v>
      </c>
      <c r="E57" s="86">
        <f>INDEX('UmfrageWerte berechnung'!$A:$Z, MATCH(A$3, 'UmfrageWerte berechnung'!$A:$A, 0), MATCH($K57, 'UmfrageWerte berechnung'!$1:$1, 0))</f>
        <v>1</v>
      </c>
      <c r="F57" s="84">
        <f t="shared" si="6"/>
        <v>0</v>
      </c>
      <c r="G57" s="84">
        <f t="shared" si="7"/>
        <v>0</v>
      </c>
      <c r="H57" s="84">
        <f t="shared" si="68"/>
        <v>0.8284652150823153</v>
      </c>
      <c r="I57" s="93"/>
      <c r="K57" s="93" t="s">
        <v>238</v>
      </c>
      <c r="L57"/>
      <c r="M57" s="12"/>
      <c r="N57" s="121">
        <f>ATTPwn!$P47</f>
        <v>0</v>
      </c>
      <c r="O57" s="93">
        <f t="shared" si="69"/>
        <v>0</v>
      </c>
      <c r="P57" s="86">
        <f>INDEX('UmfrageWerte berechnung'!$A:$Z, MATCH(L$3, 'UmfrageWerte berechnung'!$A:$A, 0), MATCH($K57, 'UmfrageWerte berechnung'!$1:$1, 0))</f>
        <v>1.0625</v>
      </c>
      <c r="Q57" s="84">
        <f t="shared" si="70"/>
        <v>0</v>
      </c>
      <c r="R57" s="84">
        <f t="shared" si="71"/>
        <v>0</v>
      </c>
      <c r="S57" s="84">
        <f t="shared" si="72"/>
        <v>0.9457917261055635</v>
      </c>
      <c r="V57" s="12"/>
      <c r="W57" s="121">
        <f>ATTPwn!$P47</f>
        <v>0</v>
      </c>
      <c r="X57" s="93">
        <f t="shared" si="73"/>
        <v>0</v>
      </c>
      <c r="Y57" s="86">
        <f>INDEX('UmfrageWerte berechnung'!$A:$Z, MATCH(U$3, 'UmfrageWerte berechnung'!$A:$A, 0), MATCH($K57, 'UmfrageWerte berechnung'!$1:$1, 0))</f>
        <v>0.91666666666666663</v>
      </c>
      <c r="Z57" s="84">
        <f t="shared" si="74"/>
        <v>0</v>
      </c>
      <c r="AA57" s="84">
        <f t="shared" si="75"/>
        <v>0</v>
      </c>
      <c r="AB57" s="84">
        <f t="shared" si="76"/>
        <v>0.79224376731301993</v>
      </c>
      <c r="AE57" s="12"/>
      <c r="AF57" s="121">
        <f>ATTPwn!$P47</f>
        <v>0</v>
      </c>
      <c r="AG57" s="93">
        <f t="shared" si="77"/>
        <v>0</v>
      </c>
      <c r="AH57" s="86">
        <f>INDEX('UmfrageWerte berechnung'!$A:$Z, MATCH(AD$3, 'UmfrageWerte berechnung'!$A:$A, 0), MATCH($K57, 'UmfrageWerte berechnung'!$1:$1, 0))</f>
        <v>1</v>
      </c>
      <c r="AI57" s="84">
        <f t="shared" si="78"/>
        <v>0</v>
      </c>
      <c r="AJ57" s="84">
        <f t="shared" si="79"/>
        <v>0</v>
      </c>
      <c r="AK57" s="84">
        <f t="shared" si="80"/>
        <v>0.84763414081956101</v>
      </c>
      <c r="AL57" s="66"/>
      <c r="AN57" s="12"/>
      <c r="AO57" s="121">
        <f>ATTPwn!$P47</f>
        <v>0</v>
      </c>
      <c r="AP57" s="93">
        <f t="shared" si="81"/>
        <v>0</v>
      </c>
      <c r="AQ57" s="86">
        <f>INDEX('UmfrageWerte berechnung'!$A:$Z, MATCH(AM$3, 'UmfrageWerte berechnung'!$A:$A, 0), MATCH($K57, 'UmfrageWerte berechnung'!$1:$1, 0))</f>
        <v>0.6875</v>
      </c>
      <c r="AR57" s="84">
        <f t="shared" si="82"/>
        <v>0</v>
      </c>
      <c r="AS57" s="84">
        <f t="shared" si="83"/>
        <v>0</v>
      </c>
      <c r="AT57" s="84">
        <f t="shared" si="84"/>
        <v>0.58446866485013627</v>
      </c>
    </row>
    <row r="58" spans="1:46">
      <c r="B58" s="12"/>
      <c r="C58" s="121">
        <f>ATTPwn!$P48</f>
        <v>0</v>
      </c>
      <c r="D58" s="93">
        <f t="shared" si="5"/>
        <v>0</v>
      </c>
      <c r="E58" s="86">
        <f>INDEX('UmfrageWerte berechnung'!$A:$Z, MATCH(A$3, 'UmfrageWerte berechnung'!$A:$A, 0), MATCH($K58, 'UmfrageWerte berechnung'!$1:$1, 0))</f>
        <v>1</v>
      </c>
      <c r="F58" s="84">
        <f t="shared" si="6"/>
        <v>0</v>
      </c>
      <c r="G58" s="84">
        <f t="shared" si="7"/>
        <v>0</v>
      </c>
      <c r="H58" s="84">
        <f t="shared" si="68"/>
        <v>0.8284652150823153</v>
      </c>
      <c r="I58" s="93"/>
      <c r="K58" s="93" t="s">
        <v>238</v>
      </c>
      <c r="L58"/>
      <c r="M58" s="12"/>
      <c r="N58" s="121">
        <f>ATTPwn!$P48</f>
        <v>0</v>
      </c>
      <c r="O58" s="93">
        <f t="shared" si="69"/>
        <v>0</v>
      </c>
      <c r="P58" s="86">
        <f>INDEX('UmfrageWerte berechnung'!$A:$Z, MATCH(L$3, 'UmfrageWerte berechnung'!$A:$A, 0), MATCH($K58, 'UmfrageWerte berechnung'!$1:$1, 0))</f>
        <v>1.0625</v>
      </c>
      <c r="Q58" s="84">
        <f t="shared" si="70"/>
        <v>0</v>
      </c>
      <c r="R58" s="84">
        <f t="shared" si="71"/>
        <v>0</v>
      </c>
      <c r="S58" s="84">
        <f t="shared" si="72"/>
        <v>0.9457917261055635</v>
      </c>
      <c r="V58" s="12"/>
      <c r="W58" s="121">
        <f>ATTPwn!$P48</f>
        <v>0</v>
      </c>
      <c r="X58" s="93">
        <f t="shared" si="73"/>
        <v>0</v>
      </c>
      <c r="Y58" s="86">
        <f>INDEX('UmfrageWerte berechnung'!$A:$Z, MATCH(U$3, 'UmfrageWerte berechnung'!$A:$A, 0), MATCH($K58, 'UmfrageWerte berechnung'!$1:$1, 0))</f>
        <v>0.91666666666666663</v>
      </c>
      <c r="Z58" s="84">
        <f t="shared" si="74"/>
        <v>0</v>
      </c>
      <c r="AA58" s="84">
        <f t="shared" si="75"/>
        <v>0</v>
      </c>
      <c r="AB58" s="84">
        <f t="shared" si="76"/>
        <v>0.79224376731301993</v>
      </c>
      <c r="AE58" s="12"/>
      <c r="AF58" s="121">
        <f>ATTPwn!$P48</f>
        <v>0</v>
      </c>
      <c r="AG58" s="93">
        <f t="shared" si="77"/>
        <v>0</v>
      </c>
      <c r="AH58" s="86">
        <f>INDEX('UmfrageWerte berechnung'!$A:$Z, MATCH(AD$3, 'UmfrageWerte berechnung'!$A:$A, 0), MATCH($K58, 'UmfrageWerte berechnung'!$1:$1, 0))</f>
        <v>1</v>
      </c>
      <c r="AI58" s="84">
        <f t="shared" si="78"/>
        <v>0</v>
      </c>
      <c r="AJ58" s="84">
        <f t="shared" si="79"/>
        <v>0</v>
      </c>
      <c r="AK58" s="84">
        <f t="shared" si="80"/>
        <v>0.84763414081956101</v>
      </c>
      <c r="AL58" s="66"/>
      <c r="AN58" s="12"/>
      <c r="AO58" s="121">
        <f>ATTPwn!$P48</f>
        <v>0</v>
      </c>
      <c r="AP58" s="93">
        <f t="shared" si="81"/>
        <v>0</v>
      </c>
      <c r="AQ58" s="86">
        <f>INDEX('UmfrageWerte berechnung'!$A:$Z, MATCH(AM$3, 'UmfrageWerte berechnung'!$A:$A, 0), MATCH($K58, 'UmfrageWerte berechnung'!$1:$1, 0))</f>
        <v>0.6875</v>
      </c>
      <c r="AR58" s="84">
        <f t="shared" si="82"/>
        <v>0</v>
      </c>
      <c r="AS58" s="84">
        <f t="shared" si="83"/>
        <v>0</v>
      </c>
      <c r="AT58" s="84">
        <f t="shared" si="84"/>
        <v>0.58446866485013627</v>
      </c>
    </row>
    <row r="59" spans="1:46">
      <c r="B59" s="12"/>
      <c r="C59" s="121">
        <f>ATTPwn!$P49</f>
        <v>0</v>
      </c>
      <c r="D59" s="93">
        <f t="shared" si="5"/>
        <v>0</v>
      </c>
      <c r="E59" s="86">
        <f>INDEX('UmfrageWerte berechnung'!$A:$Z, MATCH(A$3, 'UmfrageWerte berechnung'!$A:$A, 0), MATCH($K59, 'UmfrageWerte berechnung'!$1:$1, 0))</f>
        <v>1</v>
      </c>
      <c r="F59" s="84">
        <f t="shared" si="6"/>
        <v>0</v>
      </c>
      <c r="G59" s="84">
        <f t="shared" si="7"/>
        <v>0</v>
      </c>
      <c r="H59" s="84">
        <f t="shared" si="68"/>
        <v>0.8284652150823153</v>
      </c>
      <c r="I59" s="93"/>
      <c r="K59" s="93" t="s">
        <v>238</v>
      </c>
      <c r="L59"/>
      <c r="M59" s="12"/>
      <c r="N59" s="121">
        <f>ATTPwn!$P49</f>
        <v>0</v>
      </c>
      <c r="O59" s="93">
        <f t="shared" si="69"/>
        <v>0</v>
      </c>
      <c r="P59" s="86">
        <f>INDEX('UmfrageWerte berechnung'!$A:$Z, MATCH(L$3, 'UmfrageWerte berechnung'!$A:$A, 0), MATCH($K59, 'UmfrageWerte berechnung'!$1:$1, 0))</f>
        <v>1.0625</v>
      </c>
      <c r="Q59" s="84">
        <f t="shared" si="70"/>
        <v>0</v>
      </c>
      <c r="R59" s="84">
        <f t="shared" si="71"/>
        <v>0</v>
      </c>
      <c r="S59" s="84">
        <f t="shared" si="72"/>
        <v>0.9457917261055635</v>
      </c>
      <c r="V59" s="12"/>
      <c r="W59" s="121">
        <f>ATTPwn!$P49</f>
        <v>0</v>
      </c>
      <c r="X59" s="93">
        <f t="shared" si="73"/>
        <v>0</v>
      </c>
      <c r="Y59" s="86">
        <f>INDEX('UmfrageWerte berechnung'!$A:$Z, MATCH(U$3, 'UmfrageWerte berechnung'!$A:$A, 0), MATCH($K59, 'UmfrageWerte berechnung'!$1:$1, 0))</f>
        <v>0.91666666666666663</v>
      </c>
      <c r="Z59" s="84">
        <f t="shared" si="74"/>
        <v>0</v>
      </c>
      <c r="AA59" s="84">
        <f t="shared" si="75"/>
        <v>0</v>
      </c>
      <c r="AB59" s="84">
        <f t="shared" si="76"/>
        <v>0.79224376731301993</v>
      </c>
      <c r="AE59" s="12"/>
      <c r="AF59" s="121">
        <f>ATTPwn!$P49</f>
        <v>0</v>
      </c>
      <c r="AG59" s="93">
        <f t="shared" si="77"/>
        <v>0</v>
      </c>
      <c r="AH59" s="86">
        <f>INDEX('UmfrageWerte berechnung'!$A:$Z, MATCH(AD$3, 'UmfrageWerte berechnung'!$A:$A, 0), MATCH($K59, 'UmfrageWerte berechnung'!$1:$1, 0))</f>
        <v>1</v>
      </c>
      <c r="AI59" s="84">
        <f t="shared" si="78"/>
        <v>0</v>
      </c>
      <c r="AJ59" s="84">
        <f t="shared" si="79"/>
        <v>0</v>
      </c>
      <c r="AK59" s="84">
        <f t="shared" si="80"/>
        <v>0.84763414081956101</v>
      </c>
      <c r="AL59" s="66"/>
      <c r="AN59" s="12"/>
      <c r="AO59" s="121">
        <f>ATTPwn!$P49</f>
        <v>0</v>
      </c>
      <c r="AP59" s="93">
        <f t="shared" si="81"/>
        <v>0</v>
      </c>
      <c r="AQ59" s="86">
        <f>INDEX('UmfrageWerte berechnung'!$A:$Z, MATCH(AM$3, 'UmfrageWerte berechnung'!$A:$A, 0), MATCH($K59, 'UmfrageWerte berechnung'!$1:$1, 0))</f>
        <v>0.6875</v>
      </c>
      <c r="AR59" s="84">
        <f t="shared" si="82"/>
        <v>0</v>
      </c>
      <c r="AS59" s="84">
        <f t="shared" si="83"/>
        <v>0</v>
      </c>
      <c r="AT59" s="84">
        <f t="shared" si="84"/>
        <v>0.58446866485013627</v>
      </c>
    </row>
    <row r="60" spans="1:46">
      <c r="B60" s="6"/>
      <c r="C60" s="121">
        <f>ATTPwn!$P50</f>
        <v>2</v>
      </c>
      <c r="D60" s="93">
        <f t="shared" si="5"/>
        <v>2.1540095592140198</v>
      </c>
      <c r="E60" s="86">
        <f>INDEX('UmfrageWerte berechnung'!$A:$Z, MATCH(A$3, 'UmfrageWerte berechnung'!$A:$A, 0), MATCH($K60, 'UmfrageWerte berechnung'!$1:$1, 0))</f>
        <v>1.3</v>
      </c>
      <c r="F60" s="84">
        <f t="shared" si="6"/>
        <v>3.3800000000000003</v>
      </c>
      <c r="G60" s="84">
        <f t="shared" si="7"/>
        <v>2.6</v>
      </c>
      <c r="H60" s="84">
        <f t="shared" si="68"/>
        <v>1.0770047796070099</v>
      </c>
      <c r="I60" s="93"/>
      <c r="K60" s="93" t="s">
        <v>239</v>
      </c>
      <c r="L60"/>
      <c r="M60" s="6"/>
      <c r="N60" s="121">
        <f>ATTPwn!$P50</f>
        <v>2</v>
      </c>
      <c r="O60" s="93">
        <f t="shared" si="69"/>
        <v>2.1141226818830243</v>
      </c>
      <c r="P60" s="86">
        <f>INDEX('UmfrageWerte berechnung'!$A:$Z, MATCH(L$3, 'UmfrageWerte berechnung'!$A:$A, 0), MATCH($K60, 'UmfrageWerte berechnung'!$1:$1, 0))</f>
        <v>1.1875</v>
      </c>
      <c r="Q60" s="84">
        <f t="shared" si="70"/>
        <v>2.8203125</v>
      </c>
      <c r="R60" s="84">
        <f t="shared" si="71"/>
        <v>2.375</v>
      </c>
      <c r="S60" s="84">
        <f t="shared" si="72"/>
        <v>1.0570613409415122</v>
      </c>
      <c r="V60" s="6"/>
      <c r="W60" s="121">
        <f>ATTPwn!$P50</f>
        <v>2</v>
      </c>
      <c r="X60" s="93">
        <f t="shared" si="73"/>
        <v>2.3047091412742398</v>
      </c>
      <c r="Y60" s="86">
        <f>INDEX('UmfrageWerte berechnung'!$A:$Z, MATCH(U$3, 'UmfrageWerte berechnung'!$A:$A, 0), MATCH($K60, 'UmfrageWerte berechnung'!$1:$1, 0))</f>
        <v>1.3333333333333333</v>
      </c>
      <c r="Z60" s="84">
        <f t="shared" si="74"/>
        <v>3.5555555555555554</v>
      </c>
      <c r="AA60" s="84">
        <f t="shared" si="75"/>
        <v>2.6666666666666665</v>
      </c>
      <c r="AB60" s="84">
        <f t="shared" si="76"/>
        <v>1.1523545706371199</v>
      </c>
      <c r="AE60" s="6"/>
      <c r="AF60" s="121">
        <f>ATTPwn!$P50</f>
        <v>2</v>
      </c>
      <c r="AG60" s="93">
        <f t="shared" si="77"/>
        <v>2.330993887253793</v>
      </c>
      <c r="AH60" s="86">
        <f>INDEX('UmfrageWerte berechnung'!$A:$Z, MATCH(AD$3, 'UmfrageWerte berechnung'!$A:$A, 0), MATCH($K60, 'UmfrageWerte berechnung'!$1:$1, 0))</f>
        <v>1.375</v>
      </c>
      <c r="AI60" s="84">
        <f t="shared" si="78"/>
        <v>3.78125</v>
      </c>
      <c r="AJ60" s="84">
        <f t="shared" si="79"/>
        <v>2.75</v>
      </c>
      <c r="AK60" s="84">
        <f t="shared" si="80"/>
        <v>1.1654969436268965</v>
      </c>
      <c r="AL60" s="66"/>
      <c r="AN60" s="6"/>
      <c r="AO60" s="121">
        <f>ATTPwn!$P50</f>
        <v>2</v>
      </c>
      <c r="AP60" s="93">
        <f t="shared" si="81"/>
        <v>2.0190735694822886</v>
      </c>
      <c r="AQ60" s="86">
        <f>INDEX('UmfrageWerte berechnung'!$A:$Z, MATCH(AM$3, 'UmfrageWerte berechnung'!$A:$A, 0), MATCH($K60, 'UmfrageWerte berechnung'!$1:$1, 0))</f>
        <v>1.1875</v>
      </c>
      <c r="AR60" s="84">
        <f t="shared" si="82"/>
        <v>2.8203125</v>
      </c>
      <c r="AS60" s="84">
        <f t="shared" si="83"/>
        <v>2.375</v>
      </c>
      <c r="AT60" s="84">
        <f t="shared" si="84"/>
        <v>1.0095367847411443</v>
      </c>
    </row>
    <row r="61" spans="1:46">
      <c r="C61" s="121">
        <f>ATTPwn!$P51</f>
        <v>3</v>
      </c>
      <c r="D61" s="93">
        <f>H61*C61</f>
        <v>0</v>
      </c>
      <c r="E61" s="86"/>
      <c r="F61" s="84">
        <f t="shared" si="6"/>
        <v>0</v>
      </c>
      <c r="G61" s="84">
        <f t="shared" si="7"/>
        <v>0</v>
      </c>
      <c r="H61" s="84">
        <f t="shared" si="68"/>
        <v>0</v>
      </c>
      <c r="I61" s="93"/>
      <c r="K61" s="93">
        <v>0</v>
      </c>
      <c r="L61" t="s">
        <v>477</v>
      </c>
      <c r="N61" s="121">
        <f>ATTPwn!$P51</f>
        <v>3</v>
      </c>
      <c r="O61" s="93">
        <f>S61*N61</f>
        <v>0</v>
      </c>
      <c r="P61" s="86"/>
      <c r="Q61" s="84">
        <f t="shared" si="70"/>
        <v>0</v>
      </c>
      <c r="R61" s="84">
        <f t="shared" si="71"/>
        <v>0</v>
      </c>
      <c r="S61" s="84">
        <f t="shared" si="72"/>
        <v>0</v>
      </c>
      <c r="U61" t="s">
        <v>477</v>
      </c>
      <c r="W61" s="121">
        <f>ATTPwn!$P51</f>
        <v>3</v>
      </c>
      <c r="X61" s="93">
        <f>AB61*W61</f>
        <v>0</v>
      </c>
      <c r="Y61" s="86"/>
      <c r="Z61" s="84">
        <f t="shared" si="74"/>
        <v>0</v>
      </c>
      <c r="AA61" s="84">
        <f t="shared" si="75"/>
        <v>0</v>
      </c>
      <c r="AB61" s="84">
        <f t="shared" si="76"/>
        <v>0</v>
      </c>
      <c r="AD61" t="s">
        <v>477</v>
      </c>
      <c r="AF61" s="121">
        <f>ATTPwn!$P51</f>
        <v>3</v>
      </c>
      <c r="AG61" s="93">
        <f>AK61*AF61</f>
        <v>0</v>
      </c>
      <c r="AH61" s="86"/>
      <c r="AI61" s="84">
        <f t="shared" si="78"/>
        <v>0</v>
      </c>
      <c r="AJ61" s="84">
        <f t="shared" si="79"/>
        <v>0</v>
      </c>
      <c r="AK61" s="84">
        <f t="shared" si="80"/>
        <v>0</v>
      </c>
      <c r="AL61" s="66"/>
      <c r="AM61" t="s">
        <v>477</v>
      </c>
      <c r="AO61" s="121">
        <f>ATTPwn!$P51</f>
        <v>3</v>
      </c>
      <c r="AP61" s="93">
        <f>AT61*AO61</f>
        <v>0</v>
      </c>
      <c r="AQ61" s="86"/>
      <c r="AR61" s="84">
        <f t="shared" si="82"/>
        <v>0</v>
      </c>
      <c r="AS61" s="84">
        <f t="shared" si="83"/>
        <v>0</v>
      </c>
      <c r="AT61" s="84">
        <f t="shared" si="84"/>
        <v>0</v>
      </c>
    </row>
    <row r="62" spans="1:46">
      <c r="B62" s="21"/>
      <c r="C62" s="121">
        <f>ATTPwn!$P52</f>
        <v>1</v>
      </c>
      <c r="D62" s="93">
        <f t="shared" si="5"/>
        <v>1.0355815188528943</v>
      </c>
      <c r="E62" s="86">
        <f>INDEX('UmfrageWerte berechnung'!$A:$Z, MATCH(A$3, 'UmfrageWerte berechnung'!$A:$A, 0), MATCH($K62, 'UmfrageWerte berechnung'!$1:$1, 0))</f>
        <v>1.25</v>
      </c>
      <c r="F62" s="84">
        <f t="shared" si="6"/>
        <v>1.5625</v>
      </c>
      <c r="G62" s="84">
        <f t="shared" si="7"/>
        <v>1.25</v>
      </c>
      <c r="H62" s="84">
        <f t="shared" si="68"/>
        <v>1.0355815188528943</v>
      </c>
      <c r="I62" s="93"/>
      <c r="K62" s="93" t="s">
        <v>371</v>
      </c>
      <c r="L62"/>
      <c r="M62" s="21"/>
      <c r="N62" s="121">
        <f>ATTPwn!$P52</f>
        <v>1</v>
      </c>
      <c r="O62" s="93">
        <f t="shared" ref="O62:O70" si="85">S62*N62</f>
        <v>0.9457917261055635</v>
      </c>
      <c r="P62" s="86">
        <f>INDEX('UmfrageWerte berechnung'!$A:$Z, MATCH(L$3, 'UmfrageWerte berechnung'!$A:$A, 0), MATCH($K62, 'UmfrageWerte berechnung'!$1:$1, 0))</f>
        <v>1.0625</v>
      </c>
      <c r="Q62" s="84">
        <f t="shared" si="70"/>
        <v>1.12890625</v>
      </c>
      <c r="R62" s="84">
        <f t="shared" si="71"/>
        <v>1.0625</v>
      </c>
      <c r="S62" s="84">
        <f t="shared" si="72"/>
        <v>0.9457917261055635</v>
      </c>
      <c r="V62" s="21"/>
      <c r="W62" s="121">
        <f>ATTPwn!$P52</f>
        <v>1</v>
      </c>
      <c r="X62" s="93">
        <f t="shared" ref="X62:X70" si="86">AB62*W62</f>
        <v>1.00831024930748</v>
      </c>
      <c r="Y62" s="86">
        <f>INDEX('UmfrageWerte berechnung'!$A:$Z, MATCH(U$3, 'UmfrageWerte berechnung'!$A:$A, 0), MATCH($K62, 'UmfrageWerte berechnung'!$1:$1, 0))</f>
        <v>1.1666666666666667</v>
      </c>
      <c r="Z62" s="84">
        <f t="shared" si="74"/>
        <v>1.3611111111111114</v>
      </c>
      <c r="AA62" s="84">
        <f t="shared" si="75"/>
        <v>1.1666666666666667</v>
      </c>
      <c r="AB62" s="84">
        <f t="shared" si="76"/>
        <v>1.00831024930748</v>
      </c>
      <c r="AE62" s="21"/>
      <c r="AF62" s="121">
        <f>ATTPwn!$P52</f>
        <v>1</v>
      </c>
      <c r="AG62" s="93">
        <f t="shared" ref="AG62:AG70" si="87">AK62*AF62</f>
        <v>0.9535884084220061</v>
      </c>
      <c r="AH62" s="86">
        <f>INDEX('UmfrageWerte berechnung'!$A:$Z, MATCH(AD$3, 'UmfrageWerte berechnung'!$A:$A, 0), MATCH($K62, 'UmfrageWerte berechnung'!$1:$1, 0))</f>
        <v>1.125</v>
      </c>
      <c r="AI62" s="84">
        <f t="shared" si="78"/>
        <v>1.265625</v>
      </c>
      <c r="AJ62" s="84">
        <f t="shared" si="79"/>
        <v>1.125</v>
      </c>
      <c r="AK62" s="84">
        <f t="shared" si="80"/>
        <v>0.9535884084220061</v>
      </c>
      <c r="AL62" s="66"/>
      <c r="AN62" s="21"/>
      <c r="AO62" s="121">
        <f>ATTPwn!$P52</f>
        <v>1</v>
      </c>
      <c r="AP62" s="93">
        <f t="shared" ref="AP62:AP70" si="88">AT62*AO62</f>
        <v>1.0095367847411443</v>
      </c>
      <c r="AQ62" s="86">
        <f>INDEX('UmfrageWerte berechnung'!$A:$Z, MATCH(AM$3, 'UmfrageWerte berechnung'!$A:$A, 0), MATCH($K62, 'UmfrageWerte berechnung'!$1:$1, 0))</f>
        <v>1.1875</v>
      </c>
      <c r="AR62" s="84">
        <f t="shared" si="82"/>
        <v>1.41015625</v>
      </c>
      <c r="AS62" s="84">
        <f t="shared" si="83"/>
        <v>1.1875</v>
      </c>
      <c r="AT62" s="84">
        <f t="shared" si="84"/>
        <v>1.0095367847411443</v>
      </c>
    </row>
    <row r="63" spans="1:46">
      <c r="B63" s="21"/>
      <c r="C63" s="121">
        <f>ATTPwn!$P53</f>
        <v>1</v>
      </c>
      <c r="D63" s="93">
        <f t="shared" si="5"/>
        <v>1.0355815188528943</v>
      </c>
      <c r="E63" s="86">
        <f>INDEX('UmfrageWerte berechnung'!$A:$Z, MATCH(A$3, 'UmfrageWerte berechnung'!$A:$A, 0), MATCH($K63, 'UmfrageWerte berechnung'!$1:$1, 0))</f>
        <v>1.25</v>
      </c>
      <c r="F63" s="84">
        <f t="shared" si="6"/>
        <v>1.5625</v>
      </c>
      <c r="G63" s="84">
        <f t="shared" si="7"/>
        <v>1.25</v>
      </c>
      <c r="H63" s="84">
        <f t="shared" si="68"/>
        <v>1.0355815188528943</v>
      </c>
      <c r="I63" s="93"/>
      <c r="K63" s="93" t="s">
        <v>371</v>
      </c>
      <c r="L63"/>
      <c r="M63" s="21"/>
      <c r="N63" s="121">
        <f>ATTPwn!$P53</f>
        <v>1</v>
      </c>
      <c r="O63" s="93">
        <f t="shared" si="85"/>
        <v>0.9457917261055635</v>
      </c>
      <c r="P63" s="86">
        <f>INDEX('UmfrageWerte berechnung'!$A:$Z, MATCH(L$3, 'UmfrageWerte berechnung'!$A:$A, 0), MATCH($K63, 'UmfrageWerte berechnung'!$1:$1, 0))</f>
        <v>1.0625</v>
      </c>
      <c r="Q63" s="84">
        <f t="shared" si="70"/>
        <v>1.12890625</v>
      </c>
      <c r="R63" s="84">
        <f t="shared" si="71"/>
        <v>1.0625</v>
      </c>
      <c r="S63" s="84">
        <f t="shared" si="72"/>
        <v>0.9457917261055635</v>
      </c>
      <c r="V63" s="21"/>
      <c r="W63" s="121">
        <f>ATTPwn!$P53</f>
        <v>1</v>
      </c>
      <c r="X63" s="93">
        <f t="shared" si="86"/>
        <v>1.00831024930748</v>
      </c>
      <c r="Y63" s="86">
        <f>INDEX('UmfrageWerte berechnung'!$A:$Z, MATCH(U$3, 'UmfrageWerte berechnung'!$A:$A, 0), MATCH($K63, 'UmfrageWerte berechnung'!$1:$1, 0))</f>
        <v>1.1666666666666667</v>
      </c>
      <c r="Z63" s="84">
        <f t="shared" si="74"/>
        <v>1.3611111111111114</v>
      </c>
      <c r="AA63" s="84">
        <f t="shared" si="75"/>
        <v>1.1666666666666667</v>
      </c>
      <c r="AB63" s="84">
        <f t="shared" si="76"/>
        <v>1.00831024930748</v>
      </c>
      <c r="AE63" s="21"/>
      <c r="AF63" s="121">
        <f>ATTPwn!$P53</f>
        <v>1</v>
      </c>
      <c r="AG63" s="93">
        <f t="shared" si="87"/>
        <v>0.9535884084220061</v>
      </c>
      <c r="AH63" s="86">
        <f>INDEX('UmfrageWerte berechnung'!$A:$Z, MATCH(AD$3, 'UmfrageWerte berechnung'!$A:$A, 0), MATCH($K63, 'UmfrageWerte berechnung'!$1:$1, 0))</f>
        <v>1.125</v>
      </c>
      <c r="AI63" s="84">
        <f t="shared" si="78"/>
        <v>1.265625</v>
      </c>
      <c r="AJ63" s="84">
        <f t="shared" si="79"/>
        <v>1.125</v>
      </c>
      <c r="AK63" s="84">
        <f t="shared" si="80"/>
        <v>0.9535884084220061</v>
      </c>
      <c r="AL63" s="66"/>
      <c r="AN63" s="21"/>
      <c r="AO63" s="121">
        <f>ATTPwn!$P53</f>
        <v>1</v>
      </c>
      <c r="AP63" s="93">
        <f t="shared" si="88"/>
        <v>1.0095367847411443</v>
      </c>
      <c r="AQ63" s="86">
        <f>INDEX('UmfrageWerte berechnung'!$A:$Z, MATCH(AM$3, 'UmfrageWerte berechnung'!$A:$A, 0), MATCH($K63, 'UmfrageWerte berechnung'!$1:$1, 0))</f>
        <v>1.1875</v>
      </c>
      <c r="AR63" s="84">
        <f t="shared" si="82"/>
        <v>1.41015625</v>
      </c>
      <c r="AS63" s="84">
        <f t="shared" si="83"/>
        <v>1.1875</v>
      </c>
      <c r="AT63" s="84">
        <f t="shared" si="84"/>
        <v>1.0095367847411443</v>
      </c>
    </row>
    <row r="64" spans="1:46">
      <c r="B64" s="21"/>
      <c r="C64" s="121">
        <f>ATTPwn!$P54</f>
        <v>0</v>
      </c>
      <c r="D64" s="93">
        <f t="shared" si="5"/>
        <v>0</v>
      </c>
      <c r="E64" s="86">
        <f>INDEX('UmfrageWerte berechnung'!$A:$Z, MATCH(A$3, 'UmfrageWerte berechnung'!$A:$A, 0), MATCH($K64, 'UmfrageWerte berechnung'!$1:$1, 0))</f>
        <v>1.25</v>
      </c>
      <c r="F64" s="84">
        <f t="shared" si="6"/>
        <v>0</v>
      </c>
      <c r="G64" s="84">
        <f t="shared" si="7"/>
        <v>0</v>
      </c>
      <c r="H64" s="84">
        <f t="shared" si="68"/>
        <v>1.0355815188528943</v>
      </c>
      <c r="I64" s="93"/>
      <c r="K64" s="93" t="s">
        <v>371</v>
      </c>
      <c r="L64"/>
      <c r="M64" s="21"/>
      <c r="N64" s="121">
        <f>ATTPwn!$P54</f>
        <v>0</v>
      </c>
      <c r="O64" s="93">
        <f t="shared" si="85"/>
        <v>0</v>
      </c>
      <c r="P64" s="86">
        <f>INDEX('UmfrageWerte berechnung'!$A:$Z, MATCH(L$3, 'UmfrageWerte berechnung'!$A:$A, 0), MATCH($K64, 'UmfrageWerte berechnung'!$1:$1, 0))</f>
        <v>1.0625</v>
      </c>
      <c r="Q64" s="84">
        <f t="shared" si="70"/>
        <v>0</v>
      </c>
      <c r="R64" s="84">
        <f t="shared" si="71"/>
        <v>0</v>
      </c>
      <c r="S64" s="84">
        <f t="shared" si="72"/>
        <v>0.9457917261055635</v>
      </c>
      <c r="V64" s="21"/>
      <c r="W64" s="121">
        <f>ATTPwn!$P54</f>
        <v>0</v>
      </c>
      <c r="X64" s="93">
        <f t="shared" si="86"/>
        <v>0</v>
      </c>
      <c r="Y64" s="86">
        <f>INDEX('UmfrageWerte berechnung'!$A:$Z, MATCH(U$3, 'UmfrageWerte berechnung'!$A:$A, 0), MATCH($K64, 'UmfrageWerte berechnung'!$1:$1, 0))</f>
        <v>1.1666666666666667</v>
      </c>
      <c r="Z64" s="84">
        <f t="shared" si="74"/>
        <v>0</v>
      </c>
      <c r="AA64" s="84">
        <f t="shared" si="75"/>
        <v>0</v>
      </c>
      <c r="AB64" s="84">
        <f t="shared" si="76"/>
        <v>1.00831024930748</v>
      </c>
      <c r="AE64" s="21"/>
      <c r="AF64" s="121">
        <f>ATTPwn!$P54</f>
        <v>0</v>
      </c>
      <c r="AG64" s="93">
        <f t="shared" si="87"/>
        <v>0</v>
      </c>
      <c r="AH64" s="86">
        <f>INDEX('UmfrageWerte berechnung'!$A:$Z, MATCH(AD$3, 'UmfrageWerte berechnung'!$A:$A, 0), MATCH($K64, 'UmfrageWerte berechnung'!$1:$1, 0))</f>
        <v>1.125</v>
      </c>
      <c r="AI64" s="84">
        <f t="shared" si="78"/>
        <v>0</v>
      </c>
      <c r="AJ64" s="84">
        <f t="shared" si="79"/>
        <v>0</v>
      </c>
      <c r="AK64" s="84">
        <f t="shared" si="80"/>
        <v>0.9535884084220061</v>
      </c>
      <c r="AL64" s="66"/>
      <c r="AN64" s="21"/>
      <c r="AO64" s="121">
        <f>ATTPwn!$P54</f>
        <v>0</v>
      </c>
      <c r="AP64" s="93">
        <f t="shared" si="88"/>
        <v>0</v>
      </c>
      <c r="AQ64" s="86">
        <f>INDEX('UmfrageWerte berechnung'!$A:$Z, MATCH(AM$3, 'UmfrageWerte berechnung'!$A:$A, 0), MATCH($K64, 'UmfrageWerte berechnung'!$1:$1, 0))</f>
        <v>1.1875</v>
      </c>
      <c r="AR64" s="84">
        <f t="shared" si="82"/>
        <v>0</v>
      </c>
      <c r="AS64" s="84">
        <f t="shared" si="83"/>
        <v>0</v>
      </c>
      <c r="AT64" s="84">
        <f t="shared" si="84"/>
        <v>1.0095367847411443</v>
      </c>
    </row>
    <row r="65" spans="1:46">
      <c r="B65" s="21"/>
      <c r="C65" s="121">
        <f>ATTPwn!$P55</f>
        <v>0</v>
      </c>
      <c r="D65" s="93">
        <f t="shared" si="5"/>
        <v>0</v>
      </c>
      <c r="E65" s="86">
        <f>INDEX('UmfrageWerte berechnung'!$A:$Z, MATCH(A$3, 'UmfrageWerte berechnung'!$A:$A, 0), MATCH($K65, 'UmfrageWerte berechnung'!$1:$1, 0))</f>
        <v>1.25</v>
      </c>
      <c r="F65" s="84">
        <f t="shared" si="6"/>
        <v>0</v>
      </c>
      <c r="G65" s="84">
        <f t="shared" si="7"/>
        <v>0</v>
      </c>
      <c r="H65" s="84">
        <f t="shared" si="68"/>
        <v>1.0355815188528943</v>
      </c>
      <c r="I65" s="93"/>
      <c r="K65" s="93" t="s">
        <v>371</v>
      </c>
      <c r="L65"/>
      <c r="M65" s="21"/>
      <c r="N65" s="121">
        <f>ATTPwn!$P55</f>
        <v>0</v>
      </c>
      <c r="O65" s="93">
        <f t="shared" si="85"/>
        <v>0</v>
      </c>
      <c r="P65" s="86">
        <f>INDEX('UmfrageWerte berechnung'!$A:$Z, MATCH(L$3, 'UmfrageWerte berechnung'!$A:$A, 0), MATCH($K65, 'UmfrageWerte berechnung'!$1:$1, 0))</f>
        <v>1.0625</v>
      </c>
      <c r="Q65" s="84">
        <f t="shared" si="70"/>
        <v>0</v>
      </c>
      <c r="R65" s="84">
        <f t="shared" si="71"/>
        <v>0</v>
      </c>
      <c r="S65" s="84">
        <f t="shared" si="72"/>
        <v>0.9457917261055635</v>
      </c>
      <c r="V65" s="21"/>
      <c r="W65" s="121">
        <f>ATTPwn!$P55</f>
        <v>0</v>
      </c>
      <c r="X65" s="93">
        <f t="shared" si="86"/>
        <v>0</v>
      </c>
      <c r="Y65" s="86">
        <f>INDEX('UmfrageWerte berechnung'!$A:$Z, MATCH(U$3, 'UmfrageWerte berechnung'!$A:$A, 0), MATCH($K65, 'UmfrageWerte berechnung'!$1:$1, 0))</f>
        <v>1.1666666666666667</v>
      </c>
      <c r="Z65" s="84">
        <f t="shared" si="74"/>
        <v>0</v>
      </c>
      <c r="AA65" s="84">
        <f t="shared" si="75"/>
        <v>0</v>
      </c>
      <c r="AB65" s="84">
        <f t="shared" si="76"/>
        <v>1.00831024930748</v>
      </c>
      <c r="AE65" s="21"/>
      <c r="AF65" s="121">
        <f>ATTPwn!$P55</f>
        <v>0</v>
      </c>
      <c r="AG65" s="93">
        <f t="shared" si="87"/>
        <v>0</v>
      </c>
      <c r="AH65" s="86">
        <f>INDEX('UmfrageWerte berechnung'!$A:$Z, MATCH(AD$3, 'UmfrageWerte berechnung'!$A:$A, 0), MATCH($K65, 'UmfrageWerte berechnung'!$1:$1, 0))</f>
        <v>1.125</v>
      </c>
      <c r="AI65" s="84">
        <f t="shared" si="78"/>
        <v>0</v>
      </c>
      <c r="AJ65" s="84">
        <f t="shared" si="79"/>
        <v>0</v>
      </c>
      <c r="AK65" s="84">
        <f t="shared" si="80"/>
        <v>0.9535884084220061</v>
      </c>
      <c r="AL65" s="66"/>
      <c r="AN65" s="21"/>
      <c r="AO65" s="121">
        <f>ATTPwn!$P55</f>
        <v>0</v>
      </c>
      <c r="AP65" s="93">
        <f t="shared" si="88"/>
        <v>0</v>
      </c>
      <c r="AQ65" s="86">
        <f>INDEX('UmfrageWerte berechnung'!$A:$Z, MATCH(AM$3, 'UmfrageWerte berechnung'!$A:$A, 0), MATCH($K65, 'UmfrageWerte berechnung'!$1:$1, 0))</f>
        <v>1.1875</v>
      </c>
      <c r="AR65" s="84">
        <f t="shared" si="82"/>
        <v>0</v>
      </c>
      <c r="AS65" s="84">
        <f t="shared" si="83"/>
        <v>0</v>
      </c>
      <c r="AT65" s="84">
        <f t="shared" si="84"/>
        <v>1.0095367847411443</v>
      </c>
    </row>
    <row r="66" spans="1:46">
      <c r="B66" s="21"/>
      <c r="C66" s="121">
        <f>ATTPwn!$P56</f>
        <v>1</v>
      </c>
      <c r="D66" s="93">
        <f t="shared" si="5"/>
        <v>1.0355815188528943</v>
      </c>
      <c r="E66" s="86">
        <f>INDEX('UmfrageWerte berechnung'!$A:$Z, MATCH(A$3, 'UmfrageWerte berechnung'!$A:$A, 0), MATCH($K66, 'UmfrageWerte berechnung'!$1:$1, 0))</f>
        <v>1.25</v>
      </c>
      <c r="F66" s="84">
        <f t="shared" si="6"/>
        <v>1.5625</v>
      </c>
      <c r="G66" s="84">
        <f t="shared" si="7"/>
        <v>1.25</v>
      </c>
      <c r="H66" s="84">
        <f t="shared" si="68"/>
        <v>1.0355815188528943</v>
      </c>
      <c r="I66" s="93"/>
      <c r="K66" s="93" t="s">
        <v>371</v>
      </c>
      <c r="L66"/>
      <c r="M66" s="21"/>
      <c r="N66" s="121">
        <f>ATTPwn!$P56</f>
        <v>1</v>
      </c>
      <c r="O66" s="93">
        <f t="shared" si="85"/>
        <v>0.9457917261055635</v>
      </c>
      <c r="P66" s="86">
        <f>INDEX('UmfrageWerte berechnung'!$A:$Z, MATCH(L$3, 'UmfrageWerte berechnung'!$A:$A, 0), MATCH($K66, 'UmfrageWerte berechnung'!$1:$1, 0))</f>
        <v>1.0625</v>
      </c>
      <c r="Q66" s="84">
        <f t="shared" si="70"/>
        <v>1.12890625</v>
      </c>
      <c r="R66" s="84">
        <f t="shared" si="71"/>
        <v>1.0625</v>
      </c>
      <c r="S66" s="84">
        <f t="shared" si="72"/>
        <v>0.9457917261055635</v>
      </c>
      <c r="V66" s="21"/>
      <c r="W66" s="121">
        <f>ATTPwn!$P56</f>
        <v>1</v>
      </c>
      <c r="X66" s="93">
        <f t="shared" si="86"/>
        <v>1.00831024930748</v>
      </c>
      <c r="Y66" s="86">
        <f>INDEX('UmfrageWerte berechnung'!$A:$Z, MATCH(U$3, 'UmfrageWerte berechnung'!$A:$A, 0), MATCH($K66, 'UmfrageWerte berechnung'!$1:$1, 0))</f>
        <v>1.1666666666666667</v>
      </c>
      <c r="Z66" s="84">
        <f t="shared" si="74"/>
        <v>1.3611111111111114</v>
      </c>
      <c r="AA66" s="84">
        <f t="shared" si="75"/>
        <v>1.1666666666666667</v>
      </c>
      <c r="AB66" s="84">
        <f t="shared" si="76"/>
        <v>1.00831024930748</v>
      </c>
      <c r="AE66" s="21"/>
      <c r="AF66" s="121">
        <f>ATTPwn!$P56</f>
        <v>1</v>
      </c>
      <c r="AG66" s="93">
        <f t="shared" si="87"/>
        <v>0.9535884084220061</v>
      </c>
      <c r="AH66" s="86">
        <f>INDEX('UmfrageWerte berechnung'!$A:$Z, MATCH(AD$3, 'UmfrageWerte berechnung'!$A:$A, 0), MATCH($K66, 'UmfrageWerte berechnung'!$1:$1, 0))</f>
        <v>1.125</v>
      </c>
      <c r="AI66" s="84">
        <f t="shared" si="78"/>
        <v>1.265625</v>
      </c>
      <c r="AJ66" s="84">
        <f t="shared" si="79"/>
        <v>1.125</v>
      </c>
      <c r="AK66" s="84">
        <f t="shared" si="80"/>
        <v>0.9535884084220061</v>
      </c>
      <c r="AL66" s="66"/>
      <c r="AN66" s="21"/>
      <c r="AO66" s="121">
        <f>ATTPwn!$P56</f>
        <v>1</v>
      </c>
      <c r="AP66" s="93">
        <f t="shared" si="88"/>
        <v>1.0095367847411443</v>
      </c>
      <c r="AQ66" s="86">
        <f>INDEX('UmfrageWerte berechnung'!$A:$Z, MATCH(AM$3, 'UmfrageWerte berechnung'!$A:$A, 0), MATCH($K66, 'UmfrageWerte berechnung'!$1:$1, 0))</f>
        <v>1.1875</v>
      </c>
      <c r="AR66" s="84">
        <f t="shared" si="82"/>
        <v>1.41015625</v>
      </c>
      <c r="AS66" s="84">
        <f t="shared" si="83"/>
        <v>1.1875</v>
      </c>
      <c r="AT66" s="84">
        <f t="shared" si="84"/>
        <v>1.0095367847411443</v>
      </c>
    </row>
    <row r="67" spans="1:46">
      <c r="B67" s="21"/>
      <c r="C67" s="121">
        <f>ATTPwn!$P57</f>
        <v>1</v>
      </c>
      <c r="D67" s="93">
        <f t="shared" si="5"/>
        <v>1.0355815188528943</v>
      </c>
      <c r="E67" s="86">
        <f>INDEX('UmfrageWerte berechnung'!$A:$Z, MATCH(A$3, 'UmfrageWerte berechnung'!$A:$A, 0), MATCH($K67, 'UmfrageWerte berechnung'!$1:$1, 0))</f>
        <v>1.25</v>
      </c>
      <c r="F67" s="84">
        <f t="shared" si="6"/>
        <v>1.5625</v>
      </c>
      <c r="G67" s="84">
        <f t="shared" si="7"/>
        <v>1.25</v>
      </c>
      <c r="H67" s="84">
        <f t="shared" si="68"/>
        <v>1.0355815188528943</v>
      </c>
      <c r="I67" s="93"/>
      <c r="K67" s="93" t="s">
        <v>371</v>
      </c>
      <c r="L67"/>
      <c r="M67" s="21"/>
      <c r="N67" s="121">
        <f>ATTPwn!$P57</f>
        <v>1</v>
      </c>
      <c r="O67" s="93">
        <f t="shared" si="85"/>
        <v>0.9457917261055635</v>
      </c>
      <c r="P67" s="86">
        <f>INDEX('UmfrageWerte berechnung'!$A:$Z, MATCH(L$3, 'UmfrageWerte berechnung'!$A:$A, 0), MATCH($K67, 'UmfrageWerte berechnung'!$1:$1, 0))</f>
        <v>1.0625</v>
      </c>
      <c r="Q67" s="84">
        <f t="shared" si="70"/>
        <v>1.12890625</v>
      </c>
      <c r="R67" s="84">
        <f t="shared" si="71"/>
        <v>1.0625</v>
      </c>
      <c r="S67" s="84">
        <f t="shared" si="72"/>
        <v>0.9457917261055635</v>
      </c>
      <c r="V67" s="21"/>
      <c r="W67" s="121">
        <f>ATTPwn!$P57</f>
        <v>1</v>
      </c>
      <c r="X67" s="93">
        <f t="shared" si="86"/>
        <v>1.00831024930748</v>
      </c>
      <c r="Y67" s="86">
        <f>INDEX('UmfrageWerte berechnung'!$A:$Z, MATCH(U$3, 'UmfrageWerte berechnung'!$A:$A, 0), MATCH($K67, 'UmfrageWerte berechnung'!$1:$1, 0))</f>
        <v>1.1666666666666667</v>
      </c>
      <c r="Z67" s="84">
        <f t="shared" si="74"/>
        <v>1.3611111111111114</v>
      </c>
      <c r="AA67" s="84">
        <f t="shared" si="75"/>
        <v>1.1666666666666667</v>
      </c>
      <c r="AB67" s="84">
        <f t="shared" si="76"/>
        <v>1.00831024930748</v>
      </c>
      <c r="AE67" s="21"/>
      <c r="AF67" s="121">
        <f>ATTPwn!$P57</f>
        <v>1</v>
      </c>
      <c r="AG67" s="93">
        <f t="shared" si="87"/>
        <v>0.9535884084220061</v>
      </c>
      <c r="AH67" s="86">
        <f>INDEX('UmfrageWerte berechnung'!$A:$Z, MATCH(AD$3, 'UmfrageWerte berechnung'!$A:$A, 0), MATCH($K67, 'UmfrageWerte berechnung'!$1:$1, 0))</f>
        <v>1.125</v>
      </c>
      <c r="AI67" s="84">
        <f t="shared" si="78"/>
        <v>1.265625</v>
      </c>
      <c r="AJ67" s="84">
        <f t="shared" si="79"/>
        <v>1.125</v>
      </c>
      <c r="AK67" s="84">
        <f t="shared" si="80"/>
        <v>0.9535884084220061</v>
      </c>
      <c r="AL67" s="66"/>
      <c r="AN67" s="21"/>
      <c r="AO67" s="121">
        <f>ATTPwn!$P57</f>
        <v>1</v>
      </c>
      <c r="AP67" s="93">
        <f t="shared" si="88"/>
        <v>1.0095367847411443</v>
      </c>
      <c r="AQ67" s="86">
        <f>INDEX('UmfrageWerte berechnung'!$A:$Z, MATCH(AM$3, 'UmfrageWerte berechnung'!$A:$A, 0), MATCH($K67, 'UmfrageWerte berechnung'!$1:$1, 0))</f>
        <v>1.1875</v>
      </c>
      <c r="AR67" s="84">
        <f t="shared" si="82"/>
        <v>1.41015625</v>
      </c>
      <c r="AS67" s="84">
        <f t="shared" si="83"/>
        <v>1.1875</v>
      </c>
      <c r="AT67" s="84">
        <f t="shared" si="84"/>
        <v>1.0095367847411443</v>
      </c>
    </row>
    <row r="68" spans="1:46">
      <c r="B68" s="22"/>
      <c r="C68" s="121">
        <f>ATTPwn!$P58</f>
        <v>0</v>
      </c>
      <c r="D68" s="93">
        <f t="shared" si="5"/>
        <v>0</v>
      </c>
      <c r="E68" s="86">
        <f>INDEX('UmfrageWerte berechnung'!$A:$Z, MATCH(A$3, 'UmfrageWerte berechnung'!$A:$A, 0), MATCH($K68, 'UmfrageWerte berechnung'!$1:$1, 0))</f>
        <v>0.8</v>
      </c>
      <c r="F68" s="84">
        <f t="shared" si="6"/>
        <v>0</v>
      </c>
      <c r="G68" s="84">
        <f t="shared" si="7"/>
        <v>0</v>
      </c>
      <c r="H68" s="84">
        <f t="shared" si="68"/>
        <v>0.66277217206585226</v>
      </c>
      <c r="I68" s="93"/>
      <c r="K68" s="93" t="s">
        <v>241</v>
      </c>
      <c r="L68"/>
      <c r="M68" s="22"/>
      <c r="N68" s="121">
        <f>ATTPwn!$P58</f>
        <v>0</v>
      </c>
      <c r="O68" s="93">
        <f t="shared" si="85"/>
        <v>0</v>
      </c>
      <c r="P68" s="86">
        <f>INDEX('UmfrageWerte berechnung'!$A:$Z, MATCH(L$3, 'UmfrageWerte berechnung'!$A:$A, 0), MATCH($K68, 'UmfrageWerte berechnung'!$1:$1, 0))</f>
        <v>0.8125</v>
      </c>
      <c r="Q68" s="84">
        <f t="shared" si="70"/>
        <v>0</v>
      </c>
      <c r="R68" s="84">
        <f t="shared" si="71"/>
        <v>0</v>
      </c>
      <c r="S68" s="84">
        <f t="shared" si="72"/>
        <v>0.72325249643366618</v>
      </c>
      <c r="V68" s="22"/>
      <c r="W68" s="121">
        <f>ATTPwn!$P58</f>
        <v>0</v>
      </c>
      <c r="X68" s="93">
        <f t="shared" si="86"/>
        <v>0</v>
      </c>
      <c r="Y68" s="86">
        <f>INDEX('UmfrageWerte berechnung'!$A:$Z, MATCH(U$3, 'UmfrageWerte berechnung'!$A:$A, 0), MATCH($K68, 'UmfrageWerte berechnung'!$1:$1, 0))</f>
        <v>0.75</v>
      </c>
      <c r="Z68" s="84">
        <f t="shared" si="74"/>
        <v>0</v>
      </c>
      <c r="AA68" s="84">
        <f t="shared" si="75"/>
        <v>0</v>
      </c>
      <c r="AB68" s="84">
        <f t="shared" si="76"/>
        <v>0.64819944598337997</v>
      </c>
      <c r="AE68" s="22"/>
      <c r="AF68" s="121">
        <f>ATTPwn!$P58</f>
        <v>0</v>
      </c>
      <c r="AG68" s="93">
        <f t="shared" si="87"/>
        <v>0</v>
      </c>
      <c r="AH68" s="86">
        <f>INDEX('UmfrageWerte berechnung'!$A:$Z, MATCH(AD$3, 'UmfrageWerte berechnung'!$A:$A, 0), MATCH($K68, 'UmfrageWerte berechnung'!$1:$1, 0))</f>
        <v>0.91666666666666663</v>
      </c>
      <c r="AI68" s="84">
        <f t="shared" si="78"/>
        <v>0</v>
      </c>
      <c r="AJ68" s="84">
        <f t="shared" si="79"/>
        <v>0</v>
      </c>
      <c r="AK68" s="84">
        <f t="shared" si="80"/>
        <v>0.77699796241793084</v>
      </c>
      <c r="AL68" s="66"/>
      <c r="AN68" s="22"/>
      <c r="AO68" s="121">
        <f>ATTPwn!$P58</f>
        <v>0</v>
      </c>
      <c r="AP68" s="93">
        <f t="shared" si="88"/>
        <v>0</v>
      </c>
      <c r="AQ68" s="86">
        <f>INDEX('UmfrageWerte berechnung'!$A:$Z, MATCH(AM$3, 'UmfrageWerte berechnung'!$A:$A, 0), MATCH($K68, 'UmfrageWerte berechnung'!$1:$1, 0))</f>
        <v>0.625</v>
      </c>
      <c r="AR68" s="84">
        <f t="shared" si="82"/>
        <v>0</v>
      </c>
      <c r="AS68" s="84">
        <f t="shared" si="83"/>
        <v>0</v>
      </c>
      <c r="AT68" s="84">
        <f t="shared" si="84"/>
        <v>0.53133514986376018</v>
      </c>
    </row>
    <row r="69" spans="1:46">
      <c r="B69" s="5"/>
      <c r="C69" s="121">
        <f>ATTPwn!$P59</f>
        <v>3</v>
      </c>
      <c r="D69" s="93">
        <f t="shared" si="5"/>
        <v>2.4853956452469461</v>
      </c>
      <c r="E69" s="86">
        <f>INDEX('UmfrageWerte berechnung'!$A:$Z, MATCH(A$3, 'UmfrageWerte berechnung'!$A:$A, 0), MATCH($K69, 'UmfrageWerte berechnung'!$1:$1, 0))</f>
        <v>1</v>
      </c>
      <c r="F69" s="84">
        <f t="shared" si="6"/>
        <v>3</v>
      </c>
      <c r="G69" s="84">
        <f t="shared" si="7"/>
        <v>3</v>
      </c>
      <c r="H69" s="84">
        <f t="shared" si="68"/>
        <v>0.8284652150823153</v>
      </c>
      <c r="I69" s="93"/>
      <c r="K69" s="93" t="s">
        <v>389</v>
      </c>
      <c r="L69"/>
      <c r="M69" s="5"/>
      <c r="N69" s="121">
        <f>ATTPwn!$P59</f>
        <v>3</v>
      </c>
      <c r="O69" s="93">
        <f t="shared" si="85"/>
        <v>2.5035663338088447</v>
      </c>
      <c r="P69" s="86">
        <f>INDEX('UmfrageWerte berechnung'!$A:$Z, MATCH(L$3, 'UmfrageWerte berechnung'!$A:$A, 0), MATCH($K69, 'UmfrageWerte berechnung'!$1:$1, 0))</f>
        <v>0.9375</v>
      </c>
      <c r="Q69" s="84">
        <f t="shared" si="70"/>
        <v>2.63671875</v>
      </c>
      <c r="R69" s="84">
        <f t="shared" si="71"/>
        <v>2.8125</v>
      </c>
      <c r="S69" s="84">
        <f t="shared" si="72"/>
        <v>0.83452211126961484</v>
      </c>
      <c r="V69" s="5"/>
      <c r="W69" s="121">
        <f>ATTPwn!$P59</f>
        <v>3</v>
      </c>
      <c r="X69" s="93">
        <f t="shared" si="86"/>
        <v>2.3767313019390599</v>
      </c>
      <c r="Y69" s="86">
        <f>INDEX('UmfrageWerte berechnung'!$A:$Z, MATCH(U$3, 'UmfrageWerte berechnung'!$A:$A, 0), MATCH($K69, 'UmfrageWerte berechnung'!$1:$1, 0))</f>
        <v>0.91666666666666663</v>
      </c>
      <c r="Z69" s="84">
        <f t="shared" si="74"/>
        <v>2.520833333333333</v>
      </c>
      <c r="AA69" s="84">
        <f t="shared" si="75"/>
        <v>2.75</v>
      </c>
      <c r="AB69" s="84">
        <f t="shared" si="76"/>
        <v>0.79224376731301993</v>
      </c>
      <c r="AE69" s="5"/>
      <c r="AF69" s="121">
        <f>ATTPwn!$P59</f>
        <v>3</v>
      </c>
      <c r="AG69" s="93">
        <f t="shared" si="87"/>
        <v>3.390536563278244</v>
      </c>
      <c r="AH69" s="86">
        <f>INDEX('UmfrageWerte berechnung'!$A:$Z, MATCH(AD$3, 'UmfrageWerte berechnung'!$A:$A, 0), MATCH($K69, 'UmfrageWerte berechnung'!$1:$1, 0))</f>
        <v>1.3333333333333333</v>
      </c>
      <c r="AI69" s="84">
        <f t="shared" si="78"/>
        <v>5.333333333333333</v>
      </c>
      <c r="AJ69" s="84">
        <f t="shared" si="79"/>
        <v>4</v>
      </c>
      <c r="AK69" s="84">
        <f t="shared" si="80"/>
        <v>1.1301788544260813</v>
      </c>
      <c r="AL69" s="66"/>
      <c r="AN69" s="5"/>
      <c r="AO69" s="121">
        <f>ATTPwn!$P59</f>
        <v>3</v>
      </c>
      <c r="AP69" s="93">
        <f t="shared" si="88"/>
        <v>2.869209809264305</v>
      </c>
      <c r="AQ69" s="86">
        <f>INDEX('UmfrageWerte berechnung'!$A:$Z, MATCH(AM$3, 'UmfrageWerte berechnung'!$A:$A, 0), MATCH($K69, 'UmfrageWerte berechnung'!$1:$1, 0))</f>
        <v>1.125</v>
      </c>
      <c r="AR69" s="84">
        <f t="shared" si="82"/>
        <v>3.796875</v>
      </c>
      <c r="AS69" s="84">
        <f t="shared" si="83"/>
        <v>3.375</v>
      </c>
      <c r="AT69" s="84">
        <f t="shared" si="84"/>
        <v>0.95640326975476841</v>
      </c>
    </row>
    <row r="70" spans="1:46">
      <c r="B70" s="5"/>
      <c r="C70" s="122">
        <f>ATTPwn!$P60</f>
        <v>0</v>
      </c>
      <c r="D70" s="84">
        <f t="shared" si="5"/>
        <v>0</v>
      </c>
      <c r="E70" s="84">
        <f>INDEX('UmfrageWerte berechnung'!$A:$Z, MATCH(A$3, 'UmfrageWerte berechnung'!$A:$A, 0), MATCH($K70, 'UmfrageWerte berechnung'!$1:$1, 0))</f>
        <v>1</v>
      </c>
      <c r="F70" s="86">
        <f t="shared" si="6"/>
        <v>0</v>
      </c>
      <c r="G70" s="84">
        <f t="shared" si="7"/>
        <v>0</v>
      </c>
      <c r="H70" s="84">
        <f t="shared" si="68"/>
        <v>0.8284652150823153</v>
      </c>
      <c r="I70" s="93"/>
      <c r="K70" s="93" t="s">
        <v>389</v>
      </c>
      <c r="L70"/>
      <c r="M70" s="5"/>
      <c r="N70" s="122">
        <f>ATTPwn!$P60</f>
        <v>0</v>
      </c>
      <c r="O70" s="84">
        <f t="shared" si="85"/>
        <v>0</v>
      </c>
      <c r="P70" s="84">
        <f>INDEX('UmfrageWerte berechnung'!$A:$Z, MATCH(L$3, 'UmfrageWerte berechnung'!$A:$A, 0), MATCH($K70, 'UmfrageWerte berechnung'!$1:$1, 0))</f>
        <v>0.9375</v>
      </c>
      <c r="Q70" s="86">
        <f t="shared" si="70"/>
        <v>0</v>
      </c>
      <c r="R70" s="84">
        <f t="shared" si="71"/>
        <v>0</v>
      </c>
      <c r="S70" s="84">
        <f t="shared" si="72"/>
        <v>0.83452211126961484</v>
      </c>
      <c r="V70" s="5"/>
      <c r="W70" s="122">
        <f>ATTPwn!$P60</f>
        <v>0</v>
      </c>
      <c r="X70" s="84">
        <f t="shared" si="86"/>
        <v>0</v>
      </c>
      <c r="Y70" s="84">
        <f>INDEX('UmfrageWerte berechnung'!$A:$Z, MATCH(U$3, 'UmfrageWerte berechnung'!$A:$A, 0), MATCH($K70, 'UmfrageWerte berechnung'!$1:$1, 0))</f>
        <v>0.91666666666666663</v>
      </c>
      <c r="Z70" s="86">
        <f t="shared" si="74"/>
        <v>0</v>
      </c>
      <c r="AA70" s="84">
        <f t="shared" si="75"/>
        <v>0</v>
      </c>
      <c r="AB70" s="84">
        <f t="shared" si="76"/>
        <v>0.79224376731301993</v>
      </c>
      <c r="AE70" s="5"/>
      <c r="AF70" s="122">
        <f>ATTPwn!$P60</f>
        <v>0</v>
      </c>
      <c r="AG70" s="84">
        <f t="shared" si="87"/>
        <v>0</v>
      </c>
      <c r="AH70" s="84">
        <f>INDEX('UmfrageWerte berechnung'!$A:$Z, MATCH(AD$3, 'UmfrageWerte berechnung'!$A:$A, 0), MATCH($K70, 'UmfrageWerte berechnung'!$1:$1, 0))</f>
        <v>1.3333333333333333</v>
      </c>
      <c r="AI70" s="86">
        <f t="shared" si="78"/>
        <v>0</v>
      </c>
      <c r="AJ70" s="84">
        <f t="shared" si="79"/>
        <v>0</v>
      </c>
      <c r="AK70" s="84">
        <f t="shared" si="80"/>
        <v>1.1301788544260813</v>
      </c>
      <c r="AL70" s="66"/>
      <c r="AN70" s="5"/>
      <c r="AO70" s="122">
        <f>ATTPwn!$P60</f>
        <v>0</v>
      </c>
      <c r="AP70" s="84">
        <f t="shared" si="88"/>
        <v>0</v>
      </c>
      <c r="AQ70" s="84">
        <f>INDEX('UmfrageWerte berechnung'!$A:$Z, MATCH(AM$3, 'UmfrageWerte berechnung'!$A:$A, 0), MATCH($K70, 'UmfrageWerte berechnung'!$1:$1, 0))</f>
        <v>1.125</v>
      </c>
      <c r="AR70" s="86">
        <f t="shared" si="82"/>
        <v>0</v>
      </c>
      <c r="AS70" s="84">
        <f t="shared" si="83"/>
        <v>0</v>
      </c>
      <c r="AT70" s="84">
        <f t="shared" si="84"/>
        <v>0.95640326975476841</v>
      </c>
    </row>
    <row r="71" spans="1:46">
      <c r="B71" t="s">
        <v>475</v>
      </c>
      <c r="C71" s="77">
        <f t="shared" ref="C71:H71" si="89">SUM(C52:C70)</f>
        <v>19</v>
      </c>
      <c r="D71" s="69">
        <f t="shared" si="89"/>
        <v>16.030801911842801</v>
      </c>
      <c r="E71" s="90">
        <f t="shared" si="89"/>
        <v>20.400000000000002</v>
      </c>
      <c r="F71" s="90">
        <f t="shared" si="89"/>
        <v>23.672499999999999</v>
      </c>
      <c r="G71" s="85">
        <f t="shared" si="89"/>
        <v>19.350000000000001</v>
      </c>
      <c r="H71" s="85">
        <f t="shared" si="89"/>
        <v>16.900690387679226</v>
      </c>
      <c r="I71" s="93"/>
      <c r="K71" s="93">
        <v>0</v>
      </c>
      <c r="L71"/>
      <c r="M71" t="s">
        <v>475</v>
      </c>
      <c r="N71" s="77">
        <f t="shared" ref="N71:S71" si="90">SUM(N52:N70)</f>
        <v>19</v>
      </c>
      <c r="O71" s="69">
        <f t="shared" si="90"/>
        <v>16.245363766048499</v>
      </c>
      <c r="P71" s="90">
        <f t="shared" si="90"/>
        <v>19.25</v>
      </c>
      <c r="Q71" s="90">
        <f t="shared" si="90"/>
        <v>21.1875</v>
      </c>
      <c r="R71" s="85">
        <f t="shared" si="90"/>
        <v>18.25</v>
      </c>
      <c r="S71" s="85">
        <f t="shared" si="90"/>
        <v>17.135520684736086</v>
      </c>
      <c r="V71" t="s">
        <v>475</v>
      </c>
      <c r="W71" s="77">
        <f t="shared" ref="W71:AB71" si="91">SUM(W52:W70)</f>
        <v>19</v>
      </c>
      <c r="X71" s="69">
        <f t="shared" si="91"/>
        <v>16.277008310249315</v>
      </c>
      <c r="Y71" s="90">
        <f t="shared" si="91"/>
        <v>19.166666666666668</v>
      </c>
      <c r="Z71" s="90">
        <f t="shared" si="91"/>
        <v>22.749999999999996</v>
      </c>
      <c r="AA71" s="85">
        <f t="shared" si="91"/>
        <v>18.833333333333332</v>
      </c>
      <c r="AB71" s="85">
        <f t="shared" si="91"/>
        <v>16.565096952908597</v>
      </c>
      <c r="AE71" t="s">
        <v>475</v>
      </c>
      <c r="AF71" s="77">
        <f t="shared" ref="AF71:AK71" si="92">SUM(AF52:AF70)</f>
        <v>19</v>
      </c>
      <c r="AG71" s="69">
        <f t="shared" si="92"/>
        <v>18.01222549241567</v>
      </c>
      <c r="AH71" s="90">
        <f t="shared" si="92"/>
        <v>21.208333333333332</v>
      </c>
      <c r="AI71" s="90">
        <f t="shared" si="92"/>
        <v>28.677083333333332</v>
      </c>
      <c r="AJ71" s="85">
        <f t="shared" si="92"/>
        <v>21.25</v>
      </c>
      <c r="AK71" s="85">
        <f t="shared" si="92"/>
        <v>17.976907403214849</v>
      </c>
      <c r="AL71" s="66"/>
      <c r="AN71" t="s">
        <v>475</v>
      </c>
      <c r="AO71" s="77">
        <f t="shared" ref="AO71:AT71" si="93">SUM(AO52:AO70)</f>
        <v>19</v>
      </c>
      <c r="AP71" s="69">
        <f t="shared" si="93"/>
        <v>16.205722070844683</v>
      </c>
      <c r="AQ71" s="90">
        <f t="shared" si="93"/>
        <v>18.5625</v>
      </c>
      <c r="AR71" s="90">
        <f t="shared" si="93"/>
        <v>23.06640625</v>
      </c>
      <c r="AS71" s="85">
        <f t="shared" si="93"/>
        <v>19.0625</v>
      </c>
      <c r="AT71" s="85">
        <f t="shared" si="93"/>
        <v>15.780653950953674</v>
      </c>
    </row>
    <row r="72" spans="1:46">
      <c r="B72" t="s">
        <v>476</v>
      </c>
      <c r="C72" s="57">
        <v>57</v>
      </c>
      <c r="D72" s="89"/>
      <c r="E72" s="96">
        <f>COUNT(E52:E70)*5</f>
        <v>90</v>
      </c>
      <c r="F72" s="89">
        <f>C72*5^2</f>
        <v>1425</v>
      </c>
      <c r="G72" s="87">
        <f>C72*1.5</f>
        <v>85.5</v>
      </c>
      <c r="H72" s="87"/>
      <c r="I72" s="93"/>
      <c r="K72" s="93">
        <v>0</v>
      </c>
      <c r="L72"/>
      <c r="M72" t="s">
        <v>476</v>
      </c>
      <c r="N72" s="57">
        <v>57</v>
      </c>
      <c r="O72" s="89"/>
      <c r="P72" s="96">
        <f>COUNT(P52:P70)*5</f>
        <v>90</v>
      </c>
      <c r="Q72" s="89">
        <f>N72*5^2</f>
        <v>1425</v>
      </c>
      <c r="R72" s="87">
        <f>N72*1.5</f>
        <v>85.5</v>
      </c>
      <c r="S72" s="87"/>
      <c r="V72" t="s">
        <v>476</v>
      </c>
      <c r="W72" s="57">
        <v>57</v>
      </c>
      <c r="X72" s="89"/>
      <c r="Y72" s="96">
        <f>COUNT(Y52:Y70)*5</f>
        <v>90</v>
      </c>
      <c r="Z72" s="89">
        <f>W72*5^2</f>
        <v>1425</v>
      </c>
      <c r="AA72" s="87">
        <f>W72*1.5</f>
        <v>85.5</v>
      </c>
      <c r="AB72" s="87"/>
      <c r="AE72" t="s">
        <v>476</v>
      </c>
      <c r="AF72" s="57">
        <v>57</v>
      </c>
      <c r="AG72" s="89"/>
      <c r="AH72" s="96">
        <f>COUNT(AH52:AH70)*1.5</f>
        <v>27</v>
      </c>
      <c r="AI72" s="89">
        <f>AF72*5^2</f>
        <v>1425</v>
      </c>
      <c r="AJ72" s="87">
        <f>AF72*1.5</f>
        <v>85.5</v>
      </c>
      <c r="AK72" s="87"/>
      <c r="AL72" s="57"/>
      <c r="AN72" t="s">
        <v>476</v>
      </c>
      <c r="AO72" s="57">
        <v>57</v>
      </c>
      <c r="AP72" s="89"/>
      <c r="AQ72" s="96">
        <f>COUNT(AQ52:AQ70)*5</f>
        <v>90</v>
      </c>
      <c r="AR72" s="89">
        <f>AO72*5^2</f>
        <v>1425</v>
      </c>
      <c r="AS72" s="87">
        <f>AO72*1.5</f>
        <v>85.5</v>
      </c>
      <c r="AT72" s="87"/>
    </row>
    <row r="73" spans="1:46">
      <c r="C73" s="69"/>
      <c r="D73" s="86"/>
      <c r="E73" s="95"/>
      <c r="H73" s="84"/>
      <c r="I73" s="93"/>
      <c r="K73" s="93">
        <v>0</v>
      </c>
      <c r="L73"/>
      <c r="N73" s="69"/>
      <c r="O73" s="86"/>
      <c r="P73" s="95"/>
      <c r="Q73" s="86"/>
      <c r="R73" s="84"/>
      <c r="S73" s="84"/>
      <c r="W73" s="69"/>
      <c r="X73" s="86"/>
      <c r="Y73" s="95"/>
      <c r="Z73" s="86"/>
      <c r="AA73" s="84"/>
      <c r="AB73" s="84"/>
      <c r="AF73" s="69"/>
      <c r="AG73" s="86"/>
      <c r="AH73" s="95"/>
      <c r="AI73" s="86"/>
      <c r="AJ73" s="84"/>
      <c r="AK73" s="84"/>
      <c r="AL73" s="66"/>
      <c r="AO73" s="69"/>
      <c r="AP73" s="86"/>
      <c r="AQ73" s="95"/>
      <c r="AR73" s="86"/>
      <c r="AS73" s="84"/>
      <c r="AT73" s="84"/>
    </row>
    <row r="74" spans="1:46">
      <c r="C74" s="66"/>
      <c r="D74" s="86"/>
      <c r="H74" s="84"/>
      <c r="I74" s="93"/>
      <c r="K74" s="93">
        <v>0</v>
      </c>
      <c r="L74"/>
      <c r="N74" s="66"/>
      <c r="O74" s="86"/>
      <c r="P74" s="93"/>
      <c r="Q74" s="86"/>
      <c r="R74" s="84"/>
      <c r="S74" s="84"/>
      <c r="W74" s="66"/>
      <c r="X74" s="86"/>
      <c r="Y74" s="93"/>
      <c r="Z74" s="86"/>
      <c r="AA74" s="84"/>
      <c r="AB74" s="84"/>
      <c r="AF74" s="66"/>
      <c r="AG74" s="86"/>
      <c r="AH74" s="93"/>
      <c r="AI74" s="86"/>
      <c r="AJ74" s="84"/>
      <c r="AK74" s="84"/>
      <c r="AL74" s="66"/>
      <c r="AO74" s="66"/>
      <c r="AP74" s="86"/>
      <c r="AQ74" s="93"/>
      <c r="AR74" s="86"/>
      <c r="AS74" s="84"/>
      <c r="AT74" s="84"/>
    </row>
    <row r="75" spans="1:46">
      <c r="C75" s="67"/>
      <c r="D75" s="86"/>
      <c r="H75" s="84"/>
      <c r="I75" s="93"/>
      <c r="K75" s="93">
        <v>0</v>
      </c>
      <c r="L75"/>
      <c r="N75" s="67"/>
      <c r="O75" s="86"/>
      <c r="P75" s="93"/>
      <c r="Q75" s="86"/>
      <c r="R75" s="84"/>
      <c r="S75" s="84"/>
      <c r="W75" s="67"/>
      <c r="X75" s="86"/>
      <c r="Y75" s="93"/>
      <c r="Z75" s="86"/>
      <c r="AA75" s="84"/>
      <c r="AB75" s="84"/>
      <c r="AF75" s="67"/>
      <c r="AG75" s="86"/>
      <c r="AH75" s="93"/>
      <c r="AI75" s="86"/>
      <c r="AJ75" s="84"/>
      <c r="AK75" s="84"/>
      <c r="AL75" s="66"/>
      <c r="AO75" s="67"/>
      <c r="AP75" s="86"/>
      <c r="AQ75" s="93"/>
      <c r="AR75" s="86"/>
      <c r="AS75" s="84"/>
      <c r="AT75" s="84"/>
    </row>
    <row r="76" spans="1:46">
      <c r="B76" s="16"/>
      <c r="C76" s="66"/>
      <c r="D76" s="113"/>
      <c r="E76" s="90"/>
      <c r="F76" s="85"/>
      <c r="G76" s="85"/>
      <c r="H76" s="85"/>
      <c r="I76" s="93"/>
      <c r="L76"/>
      <c r="M76" s="16"/>
      <c r="N76" s="66"/>
      <c r="O76" s="113"/>
      <c r="P76" s="90"/>
      <c r="Q76" s="85"/>
      <c r="R76" s="85"/>
      <c r="S76" s="85"/>
      <c r="V76" s="16"/>
      <c r="W76" s="66"/>
      <c r="X76" s="113"/>
      <c r="Y76" s="90"/>
      <c r="Z76" s="85"/>
      <c r="AA76" s="85"/>
      <c r="AB76" s="85"/>
      <c r="AE76" s="16"/>
      <c r="AF76" s="66"/>
      <c r="AG76" s="113"/>
      <c r="AH76" s="90"/>
      <c r="AI76" s="85"/>
      <c r="AJ76" s="85"/>
      <c r="AK76" s="85"/>
      <c r="AL76" s="66"/>
      <c r="AN76" s="16"/>
      <c r="AO76" s="66"/>
      <c r="AP76" s="113"/>
      <c r="AQ76" s="90"/>
      <c r="AR76" s="85"/>
      <c r="AS76" s="85"/>
      <c r="AT76" s="85"/>
    </row>
    <row r="77" spans="1:46" ht="21">
      <c r="A77" s="19" t="s">
        <v>105</v>
      </c>
      <c r="C77" s="66">
        <f>ATTPwn!$P66</f>
        <v>3</v>
      </c>
      <c r="D77" s="92">
        <f t="shared" ref="D77:D113" si="94">H77*C77</f>
        <v>3.1067445565586826</v>
      </c>
      <c r="E77" s="86">
        <f>INDEX('UmfrageWerte berechnung'!$A:$AL, MATCH(A$3, 'UmfrageWerte berechnung'!$A:$A, 0), MATCH($K77, 'UmfrageWerte berechnung'!$1:$1, 0))</f>
        <v>1.25</v>
      </c>
      <c r="F77" s="84">
        <f t="shared" ref="F77:F113" si="95">(E77^2)*C77</f>
        <v>4.6875</v>
      </c>
      <c r="G77" s="84">
        <f t="shared" ref="G77:G113" si="96">E77*C77</f>
        <v>3.75</v>
      </c>
      <c r="H77" s="84">
        <f t="shared" ref="H77:H113" si="97">E77/(H$120/H$119)</f>
        <v>1.0355815188528943</v>
      </c>
      <c r="I77" s="93"/>
      <c r="K77" s="93" t="s">
        <v>225</v>
      </c>
      <c r="L77" s="19" t="s">
        <v>105</v>
      </c>
      <c r="N77" s="66">
        <f>ATTPwn!$P66</f>
        <v>3</v>
      </c>
      <c r="O77" s="92">
        <f t="shared" ref="O77:O113" si="98">S77*N77</f>
        <v>3.3380884450784594</v>
      </c>
      <c r="P77" s="86">
        <f>INDEX('UmfrageWerte berechnung'!$A:$AL, MATCH(L$3, 'UmfrageWerte berechnung'!$A:$A, 0), MATCH($K77, 'UmfrageWerte berechnung'!$1:$1, 0))</f>
        <v>1.25</v>
      </c>
      <c r="Q77" s="84">
        <f t="shared" ref="Q77:Q113" si="99">(P77^2)*N77</f>
        <v>4.6875</v>
      </c>
      <c r="R77" s="84">
        <f t="shared" ref="R77:R113" si="100">P77*N77</f>
        <v>3.75</v>
      </c>
      <c r="S77" s="84">
        <f t="shared" ref="S77:S113" si="101">P77/(S$120/S$119)</f>
        <v>1.1126961483594864</v>
      </c>
      <c r="T77" s="19"/>
      <c r="U77" s="19" t="s">
        <v>105</v>
      </c>
      <c r="W77" s="66">
        <f>ATTPwn!$P66</f>
        <v>3</v>
      </c>
      <c r="X77" s="92">
        <f t="shared" ref="X77:X113" si="102">AB77*W77</f>
        <v>3.2409972299168999</v>
      </c>
      <c r="Y77" s="86">
        <f>INDEX('UmfrageWerte berechnung'!$A:$AL, MATCH(U$3, 'UmfrageWerte berechnung'!$A:$A, 0), MATCH($K77, 'UmfrageWerte berechnung'!$1:$1, 0))</f>
        <v>1.25</v>
      </c>
      <c r="Z77" s="84">
        <f t="shared" ref="Z77:Z113" si="103">(Y77^2)*W77</f>
        <v>4.6875</v>
      </c>
      <c r="AA77" s="84">
        <f t="shared" ref="AA77:AA113" si="104">Y77*W77</f>
        <v>3.75</v>
      </c>
      <c r="AB77" s="84">
        <f t="shared" ref="AB77:AB113" si="105">Y77/(AB$120/AB$119)</f>
        <v>1.0803324099723</v>
      </c>
      <c r="AD77" s="19" t="s">
        <v>105</v>
      </c>
      <c r="AF77" s="66">
        <f>ATTPwn!$P66</f>
        <v>3</v>
      </c>
      <c r="AG77" s="92">
        <f t="shared" ref="AG77:AG113" si="106">AK77*AF77</f>
        <v>3.0196966266696861</v>
      </c>
      <c r="AH77" s="86">
        <f>INDEX('UmfrageWerte berechnung'!$A:$AL, MATCH(AD$3, 'UmfrageWerte berechnung'!$A:$A, 0), MATCH($K77, 'UmfrageWerte berechnung'!$1:$1, 0))</f>
        <v>1.1875</v>
      </c>
      <c r="AI77" s="84">
        <f t="shared" ref="AI77:AI113" si="107">(AH77^2)*AF77</f>
        <v>4.23046875</v>
      </c>
      <c r="AJ77" s="84">
        <f t="shared" ref="AJ77:AJ113" si="108">AH77*AF77</f>
        <v>3.5625</v>
      </c>
      <c r="AK77" s="84">
        <f t="shared" ref="AK77:AK113" si="109">AH77/(AK$120/AK$119)</f>
        <v>1.0065655422232287</v>
      </c>
      <c r="AL77" s="66"/>
      <c r="AM77" s="19" t="s">
        <v>105</v>
      </c>
      <c r="AO77" s="66">
        <f>ATTPwn!$P66</f>
        <v>3</v>
      </c>
      <c r="AP77" s="92">
        <f t="shared" ref="AP77:AP113" si="110">AT77*AO77</f>
        <v>2.7098092643051768</v>
      </c>
      <c r="AQ77" s="86">
        <f>INDEX('UmfrageWerte berechnung'!$A:$AL, MATCH(AM$3, 'UmfrageWerte berechnung'!$A:$A, 0), MATCH($K77, 'UmfrageWerte berechnung'!$1:$1, 0))</f>
        <v>1.0625</v>
      </c>
      <c r="AR77" s="84">
        <f t="shared" ref="AR77:AR113" si="111">(AQ77^2)*AO77</f>
        <v>3.38671875</v>
      </c>
      <c r="AS77" s="84">
        <f t="shared" ref="AS77:AS113" si="112">AQ77*AO77</f>
        <v>3.1875</v>
      </c>
      <c r="AT77" s="84">
        <f t="shared" ref="AT77:AT113" si="113">AQ77/(AT$120/AT$119)</f>
        <v>0.90326975476839233</v>
      </c>
    </row>
    <row r="78" spans="1:46">
      <c r="C78" s="66"/>
      <c r="D78" s="92"/>
      <c r="E78" s="86"/>
      <c r="F78" s="84"/>
      <c r="H78" s="84"/>
      <c r="I78" s="93"/>
      <c r="L78"/>
      <c r="N78" s="66"/>
      <c r="O78" s="92"/>
      <c r="P78" s="86"/>
      <c r="Q78" s="84"/>
      <c r="R78" s="84"/>
      <c r="S78" s="84"/>
      <c r="W78" s="66"/>
      <c r="X78" s="92"/>
      <c r="Y78" s="86"/>
      <c r="Z78" s="84"/>
      <c r="AA78" s="84"/>
      <c r="AB78" s="84"/>
      <c r="AF78" s="66"/>
      <c r="AG78" s="92"/>
      <c r="AH78" s="86"/>
      <c r="AI78" s="84"/>
      <c r="AJ78" s="84"/>
      <c r="AK78" s="84"/>
      <c r="AL78" s="66"/>
      <c r="AO78" s="66"/>
      <c r="AP78" s="92"/>
      <c r="AQ78" s="86"/>
      <c r="AR78" s="84"/>
      <c r="AS78" s="84"/>
      <c r="AT78" s="84"/>
    </row>
    <row r="79" spans="1:46">
      <c r="B79" s="4"/>
      <c r="C79" s="66">
        <f>ATTPwn!$P68</f>
        <v>0</v>
      </c>
      <c r="D79" s="92">
        <f t="shared" si="94"/>
        <v>0</v>
      </c>
      <c r="E79" s="86">
        <f>INDEX('UmfrageWerte berechnung'!$A:$AL, MATCH(A$3, 'UmfrageWerte berechnung'!$A:$A, 0), MATCH($K79, 'UmfrageWerte berechnung'!$1:$1, 0))</f>
        <v>1.35</v>
      </c>
      <c r="F79" s="84">
        <f t="shared" si="95"/>
        <v>0</v>
      </c>
      <c r="G79" s="84">
        <f t="shared" si="96"/>
        <v>0</v>
      </c>
      <c r="H79" s="84">
        <f t="shared" si="97"/>
        <v>1.1184280403611258</v>
      </c>
      <c r="I79" s="93"/>
      <c r="K79" s="93" t="s">
        <v>390</v>
      </c>
      <c r="L79"/>
      <c r="M79" s="4"/>
      <c r="N79" s="66">
        <f>ATTPwn!$P68</f>
        <v>0</v>
      </c>
      <c r="O79" s="92">
        <f t="shared" si="98"/>
        <v>0</v>
      </c>
      <c r="P79" s="86">
        <f>INDEX('UmfrageWerte berechnung'!$A:$AL, MATCH(L$3, 'UmfrageWerte berechnung'!$A:$A, 0), MATCH($K79, 'UmfrageWerte berechnung'!$1:$1, 0))</f>
        <v>1</v>
      </c>
      <c r="Q79" s="84">
        <f t="shared" si="99"/>
        <v>0</v>
      </c>
      <c r="R79" s="84">
        <f t="shared" si="100"/>
        <v>0</v>
      </c>
      <c r="S79" s="84">
        <f t="shared" si="101"/>
        <v>0.89015691868758917</v>
      </c>
      <c r="V79" s="4"/>
      <c r="W79" s="66">
        <f>ATTPwn!$P68</f>
        <v>0</v>
      </c>
      <c r="X79" s="92">
        <f t="shared" si="102"/>
        <v>0</v>
      </c>
      <c r="Y79" s="86">
        <f>INDEX('UmfrageWerte berechnung'!$A:$AL, MATCH(U$3, 'UmfrageWerte berechnung'!$A:$A, 0), MATCH($K79, 'UmfrageWerte berechnung'!$1:$1, 0))</f>
        <v>1.1666666666666667</v>
      </c>
      <c r="Z79" s="84">
        <f t="shared" si="103"/>
        <v>0</v>
      </c>
      <c r="AA79" s="84">
        <f t="shared" si="104"/>
        <v>0</v>
      </c>
      <c r="AB79" s="84">
        <f t="shared" si="105"/>
        <v>1.00831024930748</v>
      </c>
      <c r="AE79" s="4"/>
      <c r="AF79" s="66">
        <f>ATTPwn!$P68</f>
        <v>0</v>
      </c>
      <c r="AG79" s="92">
        <f t="shared" si="106"/>
        <v>0</v>
      </c>
      <c r="AH79" s="86">
        <f>INDEX('UmfrageWerte berechnung'!$A:$AL, MATCH(AD$3, 'UmfrageWerte berechnung'!$A:$A, 0), MATCH($K79, 'UmfrageWerte berechnung'!$1:$1, 0))</f>
        <v>0.875</v>
      </c>
      <c r="AI79" s="84">
        <f t="shared" si="107"/>
        <v>0</v>
      </c>
      <c r="AJ79" s="84">
        <f t="shared" si="108"/>
        <v>0</v>
      </c>
      <c r="AK79" s="84">
        <f t="shared" si="109"/>
        <v>0.74167987321711593</v>
      </c>
      <c r="AL79" s="66"/>
      <c r="AN79" s="4"/>
      <c r="AO79" s="66">
        <f>ATTPwn!$P68</f>
        <v>0</v>
      </c>
      <c r="AP79" s="92">
        <f t="shared" si="110"/>
        <v>0</v>
      </c>
      <c r="AQ79" s="86">
        <f>INDEX('UmfrageWerte berechnung'!$A:$AL, MATCH(AM$3, 'UmfrageWerte berechnung'!$A:$A, 0), MATCH($K79, 'UmfrageWerte berechnung'!$1:$1, 0))</f>
        <v>1.3125</v>
      </c>
      <c r="AR79" s="84">
        <f t="shared" si="111"/>
        <v>0</v>
      </c>
      <c r="AS79" s="84">
        <f t="shared" si="112"/>
        <v>0</v>
      </c>
      <c r="AT79" s="84">
        <f t="shared" si="113"/>
        <v>1.1158038147138964</v>
      </c>
    </row>
    <row r="80" spans="1:46">
      <c r="B80" s="4"/>
      <c r="C80" s="66">
        <f>ATTPwn!$P69</f>
        <v>3</v>
      </c>
      <c r="D80" s="92">
        <f t="shared" si="94"/>
        <v>3.3552841210833773</v>
      </c>
      <c r="E80" s="86">
        <f>INDEX('UmfrageWerte berechnung'!$A:$AL, MATCH(A$3, 'UmfrageWerte berechnung'!$A:$A, 0), MATCH($K80, 'UmfrageWerte berechnung'!$1:$1, 0))</f>
        <v>1.35</v>
      </c>
      <c r="F80" s="84">
        <f t="shared" si="95"/>
        <v>5.4675000000000011</v>
      </c>
      <c r="G80" s="84">
        <f t="shared" si="96"/>
        <v>4.0500000000000007</v>
      </c>
      <c r="H80" s="84">
        <f t="shared" si="97"/>
        <v>1.1184280403611258</v>
      </c>
      <c r="I80" s="93"/>
      <c r="K80" s="93" t="s">
        <v>390</v>
      </c>
      <c r="L80"/>
      <c r="M80" s="4"/>
      <c r="N80" s="66">
        <f>ATTPwn!$P69</f>
        <v>3</v>
      </c>
      <c r="O80" s="92">
        <f t="shared" si="98"/>
        <v>2.6704707560627674</v>
      </c>
      <c r="P80" s="86">
        <f>INDEX('UmfrageWerte berechnung'!$A:$AL, MATCH(L$3, 'UmfrageWerte berechnung'!$A:$A, 0), MATCH($K80, 'UmfrageWerte berechnung'!$1:$1, 0))</f>
        <v>1</v>
      </c>
      <c r="Q80" s="84">
        <f t="shared" si="99"/>
        <v>3</v>
      </c>
      <c r="R80" s="84">
        <f t="shared" si="100"/>
        <v>3</v>
      </c>
      <c r="S80" s="84">
        <f t="shared" si="101"/>
        <v>0.89015691868758917</v>
      </c>
      <c r="V80" s="4"/>
      <c r="W80" s="66">
        <f>ATTPwn!$P69</f>
        <v>3</v>
      </c>
      <c r="X80" s="92">
        <f t="shared" si="102"/>
        <v>3.0249307479224399</v>
      </c>
      <c r="Y80" s="86">
        <f>INDEX('UmfrageWerte berechnung'!$A:$AL, MATCH(U$3, 'UmfrageWerte berechnung'!$A:$A, 0), MATCH($K80, 'UmfrageWerte berechnung'!$1:$1, 0))</f>
        <v>1.1666666666666667</v>
      </c>
      <c r="Z80" s="84">
        <f t="shared" si="103"/>
        <v>4.0833333333333339</v>
      </c>
      <c r="AA80" s="84">
        <f t="shared" si="104"/>
        <v>3.5</v>
      </c>
      <c r="AB80" s="84">
        <f t="shared" si="105"/>
        <v>1.00831024930748</v>
      </c>
      <c r="AE80" s="4"/>
      <c r="AF80" s="66">
        <f>ATTPwn!$P69</f>
        <v>3</v>
      </c>
      <c r="AG80" s="92">
        <f t="shared" si="106"/>
        <v>2.2250396196513478</v>
      </c>
      <c r="AH80" s="86">
        <f>INDEX('UmfrageWerte berechnung'!$A:$AL, MATCH(AD$3, 'UmfrageWerte berechnung'!$A:$A, 0), MATCH($K80, 'UmfrageWerte berechnung'!$1:$1, 0))</f>
        <v>0.875</v>
      </c>
      <c r="AI80" s="84">
        <f t="shared" si="107"/>
        <v>2.296875</v>
      </c>
      <c r="AJ80" s="84">
        <f t="shared" si="108"/>
        <v>2.625</v>
      </c>
      <c r="AK80" s="84">
        <f t="shared" si="109"/>
        <v>0.74167987321711593</v>
      </c>
      <c r="AL80" s="66"/>
      <c r="AN80" s="4"/>
      <c r="AO80" s="66">
        <f>ATTPwn!$P69</f>
        <v>3</v>
      </c>
      <c r="AP80" s="92">
        <f t="shared" si="110"/>
        <v>3.3474114441416893</v>
      </c>
      <c r="AQ80" s="86">
        <f>INDEX('UmfrageWerte berechnung'!$A:$AL, MATCH(AM$3, 'UmfrageWerte berechnung'!$A:$A, 0), MATCH($K80, 'UmfrageWerte berechnung'!$1:$1, 0))</f>
        <v>1.3125</v>
      </c>
      <c r="AR80" s="84">
        <f t="shared" si="111"/>
        <v>5.16796875</v>
      </c>
      <c r="AS80" s="84">
        <f t="shared" si="112"/>
        <v>3.9375</v>
      </c>
      <c r="AT80" s="84">
        <f t="shared" si="113"/>
        <v>1.1158038147138964</v>
      </c>
    </row>
    <row r="81" spans="2:46">
      <c r="B81" s="4"/>
      <c r="C81" s="66">
        <f>ATTPwn!$P70</f>
        <v>3</v>
      </c>
      <c r="D81" s="92">
        <f t="shared" si="94"/>
        <v>3.3552841210833773</v>
      </c>
      <c r="E81" s="86">
        <f>INDEX('UmfrageWerte berechnung'!$A:$AL, MATCH(A$3, 'UmfrageWerte berechnung'!$A:$A, 0), MATCH($K81, 'UmfrageWerte berechnung'!$1:$1, 0))</f>
        <v>1.35</v>
      </c>
      <c r="F81" s="84">
        <f t="shared" si="95"/>
        <v>5.4675000000000011</v>
      </c>
      <c r="G81" s="84">
        <f t="shared" si="96"/>
        <v>4.0500000000000007</v>
      </c>
      <c r="H81" s="84">
        <f t="shared" si="97"/>
        <v>1.1184280403611258</v>
      </c>
      <c r="I81" s="93"/>
      <c r="K81" s="93" t="s">
        <v>390</v>
      </c>
      <c r="L81"/>
      <c r="M81" s="4"/>
      <c r="N81" s="66">
        <f>ATTPwn!$P70</f>
        <v>3</v>
      </c>
      <c r="O81" s="92">
        <f t="shared" si="98"/>
        <v>2.6704707560627674</v>
      </c>
      <c r="P81" s="86">
        <f>INDEX('UmfrageWerte berechnung'!$A:$AL, MATCH(L$3, 'UmfrageWerte berechnung'!$A:$A, 0), MATCH($K81, 'UmfrageWerte berechnung'!$1:$1, 0))</f>
        <v>1</v>
      </c>
      <c r="Q81" s="84">
        <f t="shared" si="99"/>
        <v>3</v>
      </c>
      <c r="R81" s="84">
        <f t="shared" si="100"/>
        <v>3</v>
      </c>
      <c r="S81" s="84">
        <f t="shared" si="101"/>
        <v>0.89015691868758917</v>
      </c>
      <c r="V81" s="4"/>
      <c r="W81" s="66">
        <f>ATTPwn!$P70</f>
        <v>3</v>
      </c>
      <c r="X81" s="92">
        <f t="shared" si="102"/>
        <v>3.0249307479224399</v>
      </c>
      <c r="Y81" s="86">
        <f>INDEX('UmfrageWerte berechnung'!$A:$AL, MATCH(U$3, 'UmfrageWerte berechnung'!$A:$A, 0), MATCH($K81, 'UmfrageWerte berechnung'!$1:$1, 0))</f>
        <v>1.1666666666666667</v>
      </c>
      <c r="Z81" s="84">
        <f t="shared" si="103"/>
        <v>4.0833333333333339</v>
      </c>
      <c r="AA81" s="84">
        <f t="shared" si="104"/>
        <v>3.5</v>
      </c>
      <c r="AB81" s="84">
        <f t="shared" si="105"/>
        <v>1.00831024930748</v>
      </c>
      <c r="AE81" s="4"/>
      <c r="AF81" s="66">
        <f>ATTPwn!$P70</f>
        <v>3</v>
      </c>
      <c r="AG81" s="92">
        <f t="shared" si="106"/>
        <v>2.2250396196513478</v>
      </c>
      <c r="AH81" s="86">
        <f>INDEX('UmfrageWerte berechnung'!$A:$AL, MATCH(AD$3, 'UmfrageWerte berechnung'!$A:$A, 0), MATCH($K81, 'UmfrageWerte berechnung'!$1:$1, 0))</f>
        <v>0.875</v>
      </c>
      <c r="AI81" s="84">
        <f t="shared" si="107"/>
        <v>2.296875</v>
      </c>
      <c r="AJ81" s="84">
        <f t="shared" si="108"/>
        <v>2.625</v>
      </c>
      <c r="AK81" s="84">
        <f t="shared" si="109"/>
        <v>0.74167987321711593</v>
      </c>
      <c r="AL81" s="66"/>
      <c r="AN81" s="4"/>
      <c r="AO81" s="66">
        <f>ATTPwn!$P70</f>
        <v>3</v>
      </c>
      <c r="AP81" s="92">
        <f t="shared" si="110"/>
        <v>3.3474114441416893</v>
      </c>
      <c r="AQ81" s="86">
        <f>INDEX('UmfrageWerte berechnung'!$A:$AL, MATCH(AM$3, 'UmfrageWerte berechnung'!$A:$A, 0), MATCH($K81, 'UmfrageWerte berechnung'!$1:$1, 0))</f>
        <v>1.3125</v>
      </c>
      <c r="AR81" s="84">
        <f t="shared" si="111"/>
        <v>5.16796875</v>
      </c>
      <c r="AS81" s="84">
        <f t="shared" si="112"/>
        <v>3.9375</v>
      </c>
      <c r="AT81" s="84">
        <f t="shared" si="113"/>
        <v>1.1158038147138964</v>
      </c>
    </row>
    <row r="82" spans="2:46">
      <c r="B82" s="4"/>
      <c r="C82" s="66">
        <f>ATTPwn!$P71</f>
        <v>0</v>
      </c>
      <c r="D82" s="92">
        <f t="shared" si="94"/>
        <v>0</v>
      </c>
      <c r="E82" s="86">
        <f>INDEX('UmfrageWerte berechnung'!$A:$AL, MATCH(A$3, 'UmfrageWerte berechnung'!$A:$A, 0), MATCH($K82, 'UmfrageWerte berechnung'!$1:$1, 0))</f>
        <v>1.35</v>
      </c>
      <c r="F82" s="84">
        <f t="shared" si="95"/>
        <v>0</v>
      </c>
      <c r="G82" s="84">
        <f t="shared" si="96"/>
        <v>0</v>
      </c>
      <c r="H82" s="84">
        <f t="shared" si="97"/>
        <v>1.1184280403611258</v>
      </c>
      <c r="I82" s="93"/>
      <c r="K82" s="93" t="s">
        <v>390</v>
      </c>
      <c r="L82"/>
      <c r="M82" s="4"/>
      <c r="N82" s="66">
        <f>ATTPwn!$P71</f>
        <v>0</v>
      </c>
      <c r="O82" s="92">
        <f t="shared" si="98"/>
        <v>0</v>
      </c>
      <c r="P82" s="86">
        <f>INDEX('UmfrageWerte berechnung'!$A:$AL, MATCH(L$3, 'UmfrageWerte berechnung'!$A:$A, 0), MATCH($K82, 'UmfrageWerte berechnung'!$1:$1, 0))</f>
        <v>1</v>
      </c>
      <c r="Q82" s="84">
        <f t="shared" si="99"/>
        <v>0</v>
      </c>
      <c r="R82" s="84">
        <f t="shared" si="100"/>
        <v>0</v>
      </c>
      <c r="S82" s="84">
        <f t="shared" si="101"/>
        <v>0.89015691868758917</v>
      </c>
      <c r="V82" s="4"/>
      <c r="W82" s="66">
        <f>ATTPwn!$P71</f>
        <v>0</v>
      </c>
      <c r="X82" s="92">
        <f t="shared" si="102"/>
        <v>0</v>
      </c>
      <c r="Y82" s="86">
        <f>INDEX('UmfrageWerte berechnung'!$A:$AL, MATCH(U$3, 'UmfrageWerte berechnung'!$A:$A, 0), MATCH($K82, 'UmfrageWerte berechnung'!$1:$1, 0))</f>
        <v>1.1666666666666667</v>
      </c>
      <c r="Z82" s="84">
        <f t="shared" si="103"/>
        <v>0</v>
      </c>
      <c r="AA82" s="84">
        <f t="shared" si="104"/>
        <v>0</v>
      </c>
      <c r="AB82" s="84">
        <f t="shared" si="105"/>
        <v>1.00831024930748</v>
      </c>
      <c r="AE82" s="4"/>
      <c r="AF82" s="66">
        <f>ATTPwn!$P71</f>
        <v>0</v>
      </c>
      <c r="AG82" s="92">
        <f t="shared" si="106"/>
        <v>0</v>
      </c>
      <c r="AH82" s="86">
        <f>INDEX('UmfrageWerte berechnung'!$A:$AL, MATCH(AD$3, 'UmfrageWerte berechnung'!$A:$A, 0), MATCH($K82, 'UmfrageWerte berechnung'!$1:$1, 0))</f>
        <v>0.875</v>
      </c>
      <c r="AI82" s="84">
        <f t="shared" si="107"/>
        <v>0</v>
      </c>
      <c r="AJ82" s="84">
        <f t="shared" si="108"/>
        <v>0</v>
      </c>
      <c r="AK82" s="84">
        <f t="shared" si="109"/>
        <v>0.74167987321711593</v>
      </c>
      <c r="AL82" s="66"/>
      <c r="AN82" s="4"/>
      <c r="AO82" s="66">
        <f>ATTPwn!$P71</f>
        <v>0</v>
      </c>
      <c r="AP82" s="92">
        <f t="shared" si="110"/>
        <v>0</v>
      </c>
      <c r="AQ82" s="86">
        <f>INDEX('UmfrageWerte berechnung'!$A:$AL, MATCH(AM$3, 'UmfrageWerte berechnung'!$A:$A, 0), MATCH($K82, 'UmfrageWerte berechnung'!$1:$1, 0))</f>
        <v>1.3125</v>
      </c>
      <c r="AR82" s="84">
        <f t="shared" si="111"/>
        <v>0</v>
      </c>
      <c r="AS82" s="84">
        <f t="shared" si="112"/>
        <v>0</v>
      </c>
      <c r="AT82" s="84">
        <f t="shared" si="113"/>
        <v>1.1158038147138964</v>
      </c>
    </row>
    <row r="83" spans="2:46">
      <c r="B83" s="4"/>
      <c r="C83" s="66">
        <f>ATTPwn!$P72</f>
        <v>3</v>
      </c>
      <c r="D83" s="92">
        <f t="shared" si="94"/>
        <v>3.3552841210833773</v>
      </c>
      <c r="E83" s="86">
        <f>INDEX('UmfrageWerte berechnung'!$A:$AL, MATCH(A$3, 'UmfrageWerte berechnung'!$A:$A, 0), MATCH($K83, 'UmfrageWerte berechnung'!$1:$1, 0))</f>
        <v>1.35</v>
      </c>
      <c r="F83" s="84">
        <f t="shared" si="95"/>
        <v>5.4675000000000011</v>
      </c>
      <c r="G83" s="84">
        <f t="shared" si="96"/>
        <v>4.0500000000000007</v>
      </c>
      <c r="H83" s="84">
        <f t="shared" si="97"/>
        <v>1.1184280403611258</v>
      </c>
      <c r="I83" s="93"/>
      <c r="K83" s="93" t="s">
        <v>390</v>
      </c>
      <c r="L83"/>
      <c r="M83" s="4"/>
      <c r="N83" s="66">
        <f>ATTPwn!$P72</f>
        <v>3</v>
      </c>
      <c r="O83" s="92">
        <f t="shared" si="98"/>
        <v>2.6704707560627674</v>
      </c>
      <c r="P83" s="86">
        <f>INDEX('UmfrageWerte berechnung'!$A:$AL, MATCH(L$3, 'UmfrageWerte berechnung'!$A:$A, 0), MATCH($K83, 'UmfrageWerte berechnung'!$1:$1, 0))</f>
        <v>1</v>
      </c>
      <c r="Q83" s="84">
        <f t="shared" si="99"/>
        <v>3</v>
      </c>
      <c r="R83" s="84">
        <f t="shared" si="100"/>
        <v>3</v>
      </c>
      <c r="S83" s="84">
        <f t="shared" si="101"/>
        <v>0.89015691868758917</v>
      </c>
      <c r="V83" s="4"/>
      <c r="W83" s="66">
        <f>ATTPwn!$P72</f>
        <v>3</v>
      </c>
      <c r="X83" s="92">
        <f t="shared" si="102"/>
        <v>3.0249307479224399</v>
      </c>
      <c r="Y83" s="86">
        <f>INDEX('UmfrageWerte berechnung'!$A:$AL, MATCH(U$3, 'UmfrageWerte berechnung'!$A:$A, 0), MATCH($K83, 'UmfrageWerte berechnung'!$1:$1, 0))</f>
        <v>1.1666666666666667</v>
      </c>
      <c r="Z83" s="84">
        <f t="shared" si="103"/>
        <v>4.0833333333333339</v>
      </c>
      <c r="AA83" s="84">
        <f t="shared" si="104"/>
        <v>3.5</v>
      </c>
      <c r="AB83" s="84">
        <f t="shared" si="105"/>
        <v>1.00831024930748</v>
      </c>
      <c r="AE83" s="4"/>
      <c r="AF83" s="66">
        <f>ATTPwn!$P72</f>
        <v>3</v>
      </c>
      <c r="AG83" s="92">
        <f t="shared" si="106"/>
        <v>2.2250396196513478</v>
      </c>
      <c r="AH83" s="86">
        <f>INDEX('UmfrageWerte berechnung'!$A:$AL, MATCH(AD$3, 'UmfrageWerte berechnung'!$A:$A, 0), MATCH($K83, 'UmfrageWerte berechnung'!$1:$1, 0))</f>
        <v>0.875</v>
      </c>
      <c r="AI83" s="84">
        <f t="shared" si="107"/>
        <v>2.296875</v>
      </c>
      <c r="AJ83" s="84">
        <f t="shared" si="108"/>
        <v>2.625</v>
      </c>
      <c r="AK83" s="84">
        <f t="shared" si="109"/>
        <v>0.74167987321711593</v>
      </c>
      <c r="AL83" s="66"/>
      <c r="AN83" s="4"/>
      <c r="AO83" s="66">
        <f>ATTPwn!$P72</f>
        <v>3</v>
      </c>
      <c r="AP83" s="92">
        <f t="shared" si="110"/>
        <v>3.3474114441416893</v>
      </c>
      <c r="AQ83" s="86">
        <f>INDEX('UmfrageWerte berechnung'!$A:$AL, MATCH(AM$3, 'UmfrageWerte berechnung'!$A:$A, 0), MATCH($K83, 'UmfrageWerte berechnung'!$1:$1, 0))</f>
        <v>1.3125</v>
      </c>
      <c r="AR83" s="84">
        <f t="shared" si="111"/>
        <v>5.16796875</v>
      </c>
      <c r="AS83" s="84">
        <f t="shared" si="112"/>
        <v>3.9375</v>
      </c>
      <c r="AT83" s="84">
        <f t="shared" si="113"/>
        <v>1.1158038147138964</v>
      </c>
    </row>
    <row r="84" spans="2:46">
      <c r="B84" s="4"/>
      <c r="C84" s="66">
        <f>ATTPwn!$P73</f>
        <v>3</v>
      </c>
      <c r="D84" s="92">
        <f t="shared" si="94"/>
        <v>3.3552841210833773</v>
      </c>
      <c r="E84" s="86">
        <f>INDEX('UmfrageWerte berechnung'!$A:$AL, MATCH(A$3, 'UmfrageWerte berechnung'!$A:$A, 0), MATCH($K84, 'UmfrageWerte berechnung'!$1:$1, 0))</f>
        <v>1.35</v>
      </c>
      <c r="F84" s="84">
        <f t="shared" si="95"/>
        <v>5.4675000000000011</v>
      </c>
      <c r="G84" s="84">
        <f t="shared" si="96"/>
        <v>4.0500000000000007</v>
      </c>
      <c r="H84" s="84">
        <f t="shared" si="97"/>
        <v>1.1184280403611258</v>
      </c>
      <c r="I84" s="93"/>
      <c r="K84" s="93" t="s">
        <v>390</v>
      </c>
      <c r="L84"/>
      <c r="M84" s="4"/>
      <c r="N84" s="66">
        <f>ATTPwn!$P73</f>
        <v>3</v>
      </c>
      <c r="O84" s="92">
        <f t="shared" si="98"/>
        <v>2.6704707560627674</v>
      </c>
      <c r="P84" s="86">
        <f>INDEX('UmfrageWerte berechnung'!$A:$AL, MATCH(L$3, 'UmfrageWerte berechnung'!$A:$A, 0), MATCH($K84, 'UmfrageWerte berechnung'!$1:$1, 0))</f>
        <v>1</v>
      </c>
      <c r="Q84" s="84">
        <f t="shared" si="99"/>
        <v>3</v>
      </c>
      <c r="R84" s="84">
        <f t="shared" si="100"/>
        <v>3</v>
      </c>
      <c r="S84" s="84">
        <f t="shared" si="101"/>
        <v>0.89015691868758917</v>
      </c>
      <c r="V84" s="4"/>
      <c r="W84" s="66">
        <f>ATTPwn!$P73</f>
        <v>3</v>
      </c>
      <c r="X84" s="92">
        <f t="shared" si="102"/>
        <v>3.0249307479224399</v>
      </c>
      <c r="Y84" s="86">
        <f>INDEX('UmfrageWerte berechnung'!$A:$AL, MATCH(U$3, 'UmfrageWerte berechnung'!$A:$A, 0), MATCH($K84, 'UmfrageWerte berechnung'!$1:$1, 0))</f>
        <v>1.1666666666666667</v>
      </c>
      <c r="Z84" s="84">
        <f t="shared" si="103"/>
        <v>4.0833333333333339</v>
      </c>
      <c r="AA84" s="84">
        <f t="shared" si="104"/>
        <v>3.5</v>
      </c>
      <c r="AB84" s="84">
        <f t="shared" si="105"/>
        <v>1.00831024930748</v>
      </c>
      <c r="AE84" s="4"/>
      <c r="AF84" s="66">
        <f>ATTPwn!$P73</f>
        <v>3</v>
      </c>
      <c r="AG84" s="92">
        <f t="shared" si="106"/>
        <v>2.2250396196513478</v>
      </c>
      <c r="AH84" s="86">
        <f>INDEX('UmfrageWerte berechnung'!$A:$AL, MATCH(AD$3, 'UmfrageWerte berechnung'!$A:$A, 0), MATCH($K84, 'UmfrageWerte berechnung'!$1:$1, 0))</f>
        <v>0.875</v>
      </c>
      <c r="AI84" s="84">
        <f t="shared" si="107"/>
        <v>2.296875</v>
      </c>
      <c r="AJ84" s="84">
        <f t="shared" si="108"/>
        <v>2.625</v>
      </c>
      <c r="AK84" s="84">
        <f t="shared" si="109"/>
        <v>0.74167987321711593</v>
      </c>
      <c r="AL84" s="66"/>
      <c r="AN84" s="4"/>
      <c r="AO84" s="66">
        <f>ATTPwn!$P73</f>
        <v>3</v>
      </c>
      <c r="AP84" s="92">
        <f t="shared" si="110"/>
        <v>3.3474114441416893</v>
      </c>
      <c r="AQ84" s="86">
        <f>INDEX('UmfrageWerte berechnung'!$A:$AL, MATCH(AM$3, 'UmfrageWerte berechnung'!$A:$A, 0), MATCH($K84, 'UmfrageWerte berechnung'!$1:$1, 0))</f>
        <v>1.3125</v>
      </c>
      <c r="AR84" s="84">
        <f t="shared" si="111"/>
        <v>5.16796875</v>
      </c>
      <c r="AS84" s="84">
        <f t="shared" si="112"/>
        <v>3.9375</v>
      </c>
      <c r="AT84" s="84">
        <f t="shared" si="113"/>
        <v>1.1158038147138964</v>
      </c>
    </row>
    <row r="85" spans="2:46">
      <c r="B85" s="4"/>
      <c r="C85" s="66">
        <f>ATTPwn!$P74</f>
        <v>3</v>
      </c>
      <c r="D85" s="92">
        <f t="shared" si="94"/>
        <v>3.3552841210833773</v>
      </c>
      <c r="E85" s="86">
        <f>INDEX('UmfrageWerte berechnung'!$A:$AL, MATCH(A$3, 'UmfrageWerte berechnung'!$A:$A, 0), MATCH($K85, 'UmfrageWerte berechnung'!$1:$1, 0))</f>
        <v>1.35</v>
      </c>
      <c r="F85" s="84">
        <f t="shared" si="95"/>
        <v>5.4675000000000011</v>
      </c>
      <c r="G85" s="84">
        <f t="shared" si="96"/>
        <v>4.0500000000000007</v>
      </c>
      <c r="H85" s="84">
        <f t="shared" si="97"/>
        <v>1.1184280403611258</v>
      </c>
      <c r="I85" s="93"/>
      <c r="K85" s="93" t="s">
        <v>390</v>
      </c>
      <c r="L85"/>
      <c r="M85" s="4"/>
      <c r="N85" s="66">
        <f>ATTPwn!$P74</f>
        <v>3</v>
      </c>
      <c r="O85" s="92">
        <f t="shared" si="98"/>
        <v>2.6704707560627674</v>
      </c>
      <c r="P85" s="86">
        <f>INDEX('UmfrageWerte berechnung'!$A:$AL, MATCH(L$3, 'UmfrageWerte berechnung'!$A:$A, 0), MATCH($K85, 'UmfrageWerte berechnung'!$1:$1, 0))</f>
        <v>1</v>
      </c>
      <c r="Q85" s="84">
        <f t="shared" si="99"/>
        <v>3</v>
      </c>
      <c r="R85" s="84">
        <f t="shared" si="100"/>
        <v>3</v>
      </c>
      <c r="S85" s="84">
        <f t="shared" si="101"/>
        <v>0.89015691868758917</v>
      </c>
      <c r="V85" s="4"/>
      <c r="W85" s="66">
        <f>ATTPwn!$P74</f>
        <v>3</v>
      </c>
      <c r="X85" s="92">
        <f t="shared" si="102"/>
        <v>3.0249307479224399</v>
      </c>
      <c r="Y85" s="86">
        <f>INDEX('UmfrageWerte berechnung'!$A:$AL, MATCH(U$3, 'UmfrageWerte berechnung'!$A:$A, 0), MATCH($K85, 'UmfrageWerte berechnung'!$1:$1, 0))</f>
        <v>1.1666666666666667</v>
      </c>
      <c r="Z85" s="84">
        <f t="shared" si="103"/>
        <v>4.0833333333333339</v>
      </c>
      <c r="AA85" s="84">
        <f t="shared" si="104"/>
        <v>3.5</v>
      </c>
      <c r="AB85" s="84">
        <f t="shared" si="105"/>
        <v>1.00831024930748</v>
      </c>
      <c r="AE85" s="4"/>
      <c r="AF85" s="66">
        <f>ATTPwn!$P74</f>
        <v>3</v>
      </c>
      <c r="AG85" s="92">
        <f t="shared" si="106"/>
        <v>2.2250396196513478</v>
      </c>
      <c r="AH85" s="86">
        <f>INDEX('UmfrageWerte berechnung'!$A:$AL, MATCH(AD$3, 'UmfrageWerte berechnung'!$A:$A, 0), MATCH($K85, 'UmfrageWerte berechnung'!$1:$1, 0))</f>
        <v>0.875</v>
      </c>
      <c r="AI85" s="84">
        <f t="shared" si="107"/>
        <v>2.296875</v>
      </c>
      <c r="AJ85" s="84">
        <f t="shared" si="108"/>
        <v>2.625</v>
      </c>
      <c r="AK85" s="84">
        <f t="shared" si="109"/>
        <v>0.74167987321711593</v>
      </c>
      <c r="AL85" s="66"/>
      <c r="AN85" s="4"/>
      <c r="AO85" s="66">
        <f>ATTPwn!$P74</f>
        <v>3</v>
      </c>
      <c r="AP85" s="92">
        <f t="shared" si="110"/>
        <v>3.3474114441416893</v>
      </c>
      <c r="AQ85" s="86">
        <f>INDEX('UmfrageWerte berechnung'!$A:$AL, MATCH(AM$3, 'UmfrageWerte berechnung'!$A:$A, 0), MATCH($K85, 'UmfrageWerte berechnung'!$1:$1, 0))</f>
        <v>1.3125</v>
      </c>
      <c r="AR85" s="84">
        <f t="shared" si="111"/>
        <v>5.16796875</v>
      </c>
      <c r="AS85" s="84">
        <f t="shared" si="112"/>
        <v>3.9375</v>
      </c>
      <c r="AT85" s="84">
        <f t="shared" si="113"/>
        <v>1.1158038147138964</v>
      </c>
    </row>
    <row r="86" spans="2:46">
      <c r="B86" s="12"/>
      <c r="C86" s="66">
        <f>ATTPwn!$P75</f>
        <v>0</v>
      </c>
      <c r="D86" s="92">
        <f t="shared" si="94"/>
        <v>0</v>
      </c>
      <c r="E86" s="86">
        <f>INDEX('UmfrageWerte berechnung'!$A:$AL, MATCH(A$3, 'UmfrageWerte berechnung'!$A:$A, 0), MATCH($K86, 'UmfrageWerte berechnung'!$1:$1, 0))</f>
        <v>1</v>
      </c>
      <c r="F86" s="84">
        <f t="shared" si="95"/>
        <v>0</v>
      </c>
      <c r="G86" s="84">
        <f t="shared" si="96"/>
        <v>0</v>
      </c>
      <c r="H86" s="84">
        <f t="shared" si="97"/>
        <v>0.8284652150823153</v>
      </c>
      <c r="I86" s="93"/>
      <c r="K86" s="93" t="s">
        <v>377</v>
      </c>
      <c r="L86"/>
      <c r="M86" s="12"/>
      <c r="N86" s="66">
        <f>ATTPwn!$P75</f>
        <v>0</v>
      </c>
      <c r="O86" s="92">
        <f t="shared" si="98"/>
        <v>0</v>
      </c>
      <c r="P86" s="86">
        <f>INDEX('UmfrageWerte berechnung'!$A:$AL, MATCH(L$3, 'UmfrageWerte berechnung'!$A:$A, 0), MATCH($K86, 'UmfrageWerte berechnung'!$1:$1, 0))</f>
        <v>0.875</v>
      </c>
      <c r="Q86" s="84">
        <f t="shared" si="99"/>
        <v>0</v>
      </c>
      <c r="R86" s="84">
        <f t="shared" si="100"/>
        <v>0</v>
      </c>
      <c r="S86" s="84">
        <f t="shared" si="101"/>
        <v>0.77888730385164051</v>
      </c>
      <c r="V86" s="12"/>
      <c r="W86" s="66">
        <f>ATTPwn!$P75</f>
        <v>0</v>
      </c>
      <c r="X86" s="92">
        <f t="shared" si="102"/>
        <v>0</v>
      </c>
      <c r="Y86" s="86">
        <f>INDEX('UmfrageWerte berechnung'!$A:$AL, MATCH(U$3, 'UmfrageWerte berechnung'!$A:$A, 0), MATCH($K86, 'UmfrageWerte berechnung'!$1:$1, 0))</f>
        <v>1.1666666666666667</v>
      </c>
      <c r="Z86" s="84">
        <f t="shared" si="103"/>
        <v>0</v>
      </c>
      <c r="AA86" s="84">
        <f t="shared" si="104"/>
        <v>0</v>
      </c>
      <c r="AB86" s="84">
        <f t="shared" si="105"/>
        <v>1.00831024930748</v>
      </c>
      <c r="AE86" s="12"/>
      <c r="AF86" s="66">
        <f>ATTPwn!$P75</f>
        <v>0</v>
      </c>
      <c r="AG86" s="92">
        <f t="shared" si="106"/>
        <v>0</v>
      </c>
      <c r="AH86" s="86">
        <f>INDEX('UmfrageWerte berechnung'!$A:$AL, MATCH(AD$3, 'UmfrageWerte berechnung'!$A:$A, 0), MATCH($K86, 'UmfrageWerte berechnung'!$1:$1, 0))</f>
        <v>1.375</v>
      </c>
      <c r="AI86" s="84">
        <f t="shared" si="107"/>
        <v>0</v>
      </c>
      <c r="AJ86" s="84">
        <f t="shared" si="108"/>
        <v>0</v>
      </c>
      <c r="AK86" s="84">
        <f t="shared" si="109"/>
        <v>1.1654969436268965</v>
      </c>
      <c r="AL86" s="66"/>
      <c r="AN86" s="12"/>
      <c r="AO86" s="66">
        <f>ATTPwn!$P75</f>
        <v>0</v>
      </c>
      <c r="AP86" s="92">
        <f t="shared" si="110"/>
        <v>0</v>
      </c>
      <c r="AQ86" s="86">
        <f>INDEX('UmfrageWerte berechnung'!$A:$AL, MATCH(AM$3, 'UmfrageWerte berechnung'!$A:$A, 0), MATCH($K86, 'UmfrageWerte berechnung'!$1:$1, 0))</f>
        <v>1.125</v>
      </c>
      <c r="AR86" s="84">
        <f t="shared" si="111"/>
        <v>0</v>
      </c>
      <c r="AS86" s="84">
        <f t="shared" si="112"/>
        <v>0</v>
      </c>
      <c r="AT86" s="84">
        <f t="shared" si="113"/>
        <v>0.95640326975476841</v>
      </c>
    </row>
    <row r="87" spans="2:46">
      <c r="B87" s="12"/>
      <c r="C87" s="66">
        <f>ATTPwn!$P76</f>
        <v>0</v>
      </c>
      <c r="D87" s="92">
        <f t="shared" si="94"/>
        <v>0</v>
      </c>
      <c r="E87" s="86">
        <f>INDEX('UmfrageWerte berechnung'!$A:$AL, MATCH(A$3, 'UmfrageWerte berechnung'!$A:$A, 0), MATCH($K87, 'UmfrageWerte berechnung'!$1:$1, 0))</f>
        <v>1</v>
      </c>
      <c r="F87" s="84">
        <f t="shared" si="95"/>
        <v>0</v>
      </c>
      <c r="G87" s="84">
        <f t="shared" si="96"/>
        <v>0</v>
      </c>
      <c r="H87" s="84">
        <f t="shared" si="97"/>
        <v>0.8284652150823153</v>
      </c>
      <c r="I87" s="93"/>
      <c r="K87" s="93" t="s">
        <v>377</v>
      </c>
      <c r="L87"/>
      <c r="M87" s="12"/>
      <c r="N87" s="66">
        <f>ATTPwn!$P76</f>
        <v>0</v>
      </c>
      <c r="O87" s="92">
        <f t="shared" si="98"/>
        <v>0</v>
      </c>
      <c r="P87" s="86">
        <f>INDEX('UmfrageWerte berechnung'!$A:$AL, MATCH(L$3, 'UmfrageWerte berechnung'!$A:$A, 0), MATCH($K87, 'UmfrageWerte berechnung'!$1:$1, 0))</f>
        <v>0.875</v>
      </c>
      <c r="Q87" s="84">
        <f t="shared" si="99"/>
        <v>0</v>
      </c>
      <c r="R87" s="84">
        <f t="shared" si="100"/>
        <v>0</v>
      </c>
      <c r="S87" s="84">
        <f t="shared" si="101"/>
        <v>0.77888730385164051</v>
      </c>
      <c r="V87" s="12"/>
      <c r="W87" s="66">
        <f>ATTPwn!$P76</f>
        <v>0</v>
      </c>
      <c r="X87" s="92">
        <f t="shared" si="102"/>
        <v>0</v>
      </c>
      <c r="Y87" s="86">
        <f>INDEX('UmfrageWerte berechnung'!$A:$AL, MATCH(U$3, 'UmfrageWerte berechnung'!$A:$A, 0), MATCH($K87, 'UmfrageWerte berechnung'!$1:$1, 0))</f>
        <v>1.1666666666666667</v>
      </c>
      <c r="Z87" s="84">
        <f t="shared" si="103"/>
        <v>0</v>
      </c>
      <c r="AA87" s="84">
        <f t="shared" si="104"/>
        <v>0</v>
      </c>
      <c r="AB87" s="84">
        <f t="shared" si="105"/>
        <v>1.00831024930748</v>
      </c>
      <c r="AE87" s="12"/>
      <c r="AF87" s="66">
        <f>ATTPwn!$P76</f>
        <v>0</v>
      </c>
      <c r="AG87" s="92">
        <f t="shared" si="106"/>
        <v>0</v>
      </c>
      <c r="AH87" s="86">
        <f>INDEX('UmfrageWerte berechnung'!$A:$AL, MATCH(AD$3, 'UmfrageWerte berechnung'!$A:$A, 0), MATCH($K87, 'UmfrageWerte berechnung'!$1:$1, 0))</f>
        <v>1.375</v>
      </c>
      <c r="AI87" s="84">
        <f t="shared" si="107"/>
        <v>0</v>
      </c>
      <c r="AJ87" s="84">
        <f t="shared" si="108"/>
        <v>0</v>
      </c>
      <c r="AK87" s="84">
        <f t="shared" si="109"/>
        <v>1.1654969436268965</v>
      </c>
      <c r="AL87" s="66"/>
      <c r="AN87" s="12"/>
      <c r="AO87" s="66">
        <f>ATTPwn!$P76</f>
        <v>0</v>
      </c>
      <c r="AP87" s="92">
        <f t="shared" si="110"/>
        <v>0</v>
      </c>
      <c r="AQ87" s="86">
        <f>INDEX('UmfrageWerte berechnung'!$A:$AL, MATCH(AM$3, 'UmfrageWerte berechnung'!$A:$A, 0), MATCH($K87, 'UmfrageWerte berechnung'!$1:$1, 0))</f>
        <v>1.125</v>
      </c>
      <c r="AR87" s="84">
        <f t="shared" si="111"/>
        <v>0</v>
      </c>
      <c r="AS87" s="84">
        <f t="shared" si="112"/>
        <v>0</v>
      </c>
      <c r="AT87" s="84">
        <f t="shared" si="113"/>
        <v>0.95640326975476841</v>
      </c>
    </row>
    <row r="88" spans="2:46">
      <c r="B88" s="12"/>
      <c r="C88" s="66">
        <f>ATTPwn!$P77</f>
        <v>0</v>
      </c>
      <c r="D88" s="92">
        <f t="shared" si="94"/>
        <v>0</v>
      </c>
      <c r="E88" s="86">
        <f>INDEX('UmfrageWerte berechnung'!$A:$AL, MATCH(A$3, 'UmfrageWerte berechnung'!$A:$A, 0), MATCH($K88, 'UmfrageWerte berechnung'!$1:$1, 0))</f>
        <v>1</v>
      </c>
      <c r="F88" s="84">
        <f t="shared" si="95"/>
        <v>0</v>
      </c>
      <c r="G88" s="84">
        <f t="shared" si="96"/>
        <v>0</v>
      </c>
      <c r="H88" s="84">
        <f t="shared" si="97"/>
        <v>0.8284652150823153</v>
      </c>
      <c r="I88" s="93"/>
      <c r="K88" s="93" t="s">
        <v>377</v>
      </c>
      <c r="L88"/>
      <c r="M88" s="12"/>
      <c r="N88" s="66">
        <f>ATTPwn!$P77</f>
        <v>0</v>
      </c>
      <c r="O88" s="92">
        <f t="shared" si="98"/>
        <v>0</v>
      </c>
      <c r="P88" s="86">
        <f>INDEX('UmfrageWerte berechnung'!$A:$AL, MATCH(L$3, 'UmfrageWerte berechnung'!$A:$A, 0), MATCH($K88, 'UmfrageWerte berechnung'!$1:$1, 0))</f>
        <v>0.875</v>
      </c>
      <c r="Q88" s="84">
        <f t="shared" si="99"/>
        <v>0</v>
      </c>
      <c r="R88" s="84">
        <f t="shared" si="100"/>
        <v>0</v>
      </c>
      <c r="S88" s="84">
        <f t="shared" si="101"/>
        <v>0.77888730385164051</v>
      </c>
      <c r="V88" s="12"/>
      <c r="W88" s="66">
        <f>ATTPwn!$P77</f>
        <v>0</v>
      </c>
      <c r="X88" s="92">
        <f t="shared" si="102"/>
        <v>0</v>
      </c>
      <c r="Y88" s="86">
        <f>INDEX('UmfrageWerte berechnung'!$A:$AL, MATCH(U$3, 'UmfrageWerte berechnung'!$A:$A, 0), MATCH($K88, 'UmfrageWerte berechnung'!$1:$1, 0))</f>
        <v>1.1666666666666667</v>
      </c>
      <c r="Z88" s="84">
        <f t="shared" si="103"/>
        <v>0</v>
      </c>
      <c r="AA88" s="84">
        <f t="shared" si="104"/>
        <v>0</v>
      </c>
      <c r="AB88" s="84">
        <f t="shared" si="105"/>
        <v>1.00831024930748</v>
      </c>
      <c r="AE88" s="12"/>
      <c r="AF88" s="66">
        <f>ATTPwn!$P77</f>
        <v>0</v>
      </c>
      <c r="AG88" s="92">
        <f t="shared" si="106"/>
        <v>0</v>
      </c>
      <c r="AH88" s="86">
        <f>INDEX('UmfrageWerte berechnung'!$A:$AL, MATCH(AD$3, 'UmfrageWerte berechnung'!$A:$A, 0), MATCH($K88, 'UmfrageWerte berechnung'!$1:$1, 0))</f>
        <v>1.375</v>
      </c>
      <c r="AI88" s="84">
        <f t="shared" si="107"/>
        <v>0</v>
      </c>
      <c r="AJ88" s="84">
        <f t="shared" si="108"/>
        <v>0</v>
      </c>
      <c r="AK88" s="84">
        <f t="shared" si="109"/>
        <v>1.1654969436268965</v>
      </c>
      <c r="AL88" s="66"/>
      <c r="AN88" s="12"/>
      <c r="AO88" s="66">
        <f>ATTPwn!$P77</f>
        <v>0</v>
      </c>
      <c r="AP88" s="92">
        <f t="shared" si="110"/>
        <v>0</v>
      </c>
      <c r="AQ88" s="86">
        <f>INDEX('UmfrageWerte berechnung'!$A:$AL, MATCH(AM$3, 'UmfrageWerte berechnung'!$A:$A, 0), MATCH($K88, 'UmfrageWerte berechnung'!$1:$1, 0))</f>
        <v>1.125</v>
      </c>
      <c r="AR88" s="84">
        <f t="shared" si="111"/>
        <v>0</v>
      </c>
      <c r="AS88" s="84">
        <f t="shared" si="112"/>
        <v>0</v>
      </c>
      <c r="AT88" s="84">
        <f t="shared" si="113"/>
        <v>0.95640326975476841</v>
      </c>
    </row>
    <row r="89" spans="2:46">
      <c r="B89" s="6"/>
      <c r="C89" s="66">
        <f>ATTPwn!$P78</f>
        <v>0</v>
      </c>
      <c r="D89" s="92">
        <f t="shared" si="94"/>
        <v>0</v>
      </c>
      <c r="E89" s="86">
        <f>INDEX('UmfrageWerte berechnung'!$A:$AL, MATCH(A$3, 'UmfrageWerte berechnung'!$A:$A, 0), MATCH($K89, 'UmfrageWerte berechnung'!$1:$1, 0))</f>
        <v>1.4</v>
      </c>
      <c r="F89" s="84">
        <f t="shared" si="95"/>
        <v>0</v>
      </c>
      <c r="G89" s="84">
        <f t="shared" si="96"/>
        <v>0</v>
      </c>
      <c r="H89" s="84">
        <f t="shared" si="97"/>
        <v>1.1598513011152414</v>
      </c>
      <c r="I89" s="93"/>
      <c r="K89" s="93" t="s">
        <v>391</v>
      </c>
      <c r="L89"/>
      <c r="M89" s="6"/>
      <c r="N89" s="66">
        <f>ATTPwn!$P78</f>
        <v>0</v>
      </c>
      <c r="O89" s="92">
        <f t="shared" si="98"/>
        <v>0</v>
      </c>
      <c r="P89" s="86">
        <f>INDEX('UmfrageWerte berechnung'!$A:$AL, MATCH(L$3, 'UmfrageWerte berechnung'!$A:$A, 0), MATCH($K89, 'UmfrageWerte berechnung'!$1:$1, 0))</f>
        <v>1.125</v>
      </c>
      <c r="Q89" s="84">
        <f t="shared" si="99"/>
        <v>0</v>
      </c>
      <c r="R89" s="84">
        <f t="shared" si="100"/>
        <v>0</v>
      </c>
      <c r="S89" s="84">
        <f t="shared" si="101"/>
        <v>1.0014265335235377</v>
      </c>
      <c r="V89" s="6"/>
      <c r="W89" s="66">
        <f>ATTPwn!$P78</f>
        <v>0</v>
      </c>
      <c r="X89" s="92">
        <f t="shared" si="102"/>
        <v>0</v>
      </c>
      <c r="Y89" s="86">
        <f>INDEX('UmfrageWerte berechnung'!$A:$AL, MATCH(U$3, 'UmfrageWerte berechnung'!$A:$A, 0), MATCH($K89, 'UmfrageWerte berechnung'!$1:$1, 0))</f>
        <v>1.3333333333333333</v>
      </c>
      <c r="Z89" s="84">
        <f t="shared" si="103"/>
        <v>0</v>
      </c>
      <c r="AA89" s="84">
        <f t="shared" si="104"/>
        <v>0</v>
      </c>
      <c r="AB89" s="84">
        <f t="shared" si="105"/>
        <v>1.1523545706371199</v>
      </c>
      <c r="AE89" s="6"/>
      <c r="AF89" s="66">
        <f>ATTPwn!$P78</f>
        <v>0</v>
      </c>
      <c r="AG89" s="92">
        <f t="shared" si="106"/>
        <v>0</v>
      </c>
      <c r="AH89" s="86">
        <f>INDEX('UmfrageWerte berechnung'!$A:$AL, MATCH(AD$3, 'UmfrageWerte berechnung'!$A:$A, 0), MATCH($K89, 'UmfrageWerte berechnung'!$1:$1, 0))</f>
        <v>1.5</v>
      </c>
      <c r="AI89" s="84">
        <f t="shared" si="107"/>
        <v>0</v>
      </c>
      <c r="AJ89" s="84">
        <f t="shared" si="108"/>
        <v>0</v>
      </c>
      <c r="AK89" s="84">
        <f t="shared" si="109"/>
        <v>1.2714512112293415</v>
      </c>
      <c r="AL89" s="66"/>
      <c r="AN89" s="6"/>
      <c r="AO89" s="66">
        <f>ATTPwn!$P78</f>
        <v>0</v>
      </c>
      <c r="AP89" s="92">
        <f t="shared" si="110"/>
        <v>0</v>
      </c>
      <c r="AQ89" s="86">
        <f>INDEX('UmfrageWerte berechnung'!$A:$AL, MATCH(AM$3, 'UmfrageWerte berechnung'!$A:$A, 0), MATCH($K89, 'UmfrageWerte berechnung'!$1:$1, 0))</f>
        <v>1.3125</v>
      </c>
      <c r="AR89" s="84">
        <f t="shared" si="111"/>
        <v>0</v>
      </c>
      <c r="AS89" s="84">
        <f t="shared" si="112"/>
        <v>0</v>
      </c>
      <c r="AT89" s="84">
        <f t="shared" si="113"/>
        <v>1.1158038147138964</v>
      </c>
    </row>
    <row r="90" spans="2:46">
      <c r="B90" s="6"/>
      <c r="C90" s="66">
        <f>ATTPwn!$P79</f>
        <v>0</v>
      </c>
      <c r="D90" s="92">
        <f t="shared" si="94"/>
        <v>0</v>
      </c>
      <c r="E90" s="86">
        <f>INDEX('UmfrageWerte berechnung'!$A:$AL, MATCH(A$3, 'UmfrageWerte berechnung'!$A:$A, 0), MATCH($K90, 'UmfrageWerte berechnung'!$1:$1, 0))</f>
        <v>1.4</v>
      </c>
      <c r="F90" s="84">
        <f t="shared" si="95"/>
        <v>0</v>
      </c>
      <c r="G90" s="84">
        <f t="shared" si="96"/>
        <v>0</v>
      </c>
      <c r="H90" s="84">
        <f t="shared" si="97"/>
        <v>1.1598513011152414</v>
      </c>
      <c r="I90" s="93"/>
      <c r="K90" s="93" t="s">
        <v>391</v>
      </c>
      <c r="L90"/>
      <c r="M90" s="6"/>
      <c r="N90" s="66">
        <f>ATTPwn!$P79</f>
        <v>0</v>
      </c>
      <c r="O90" s="92">
        <f t="shared" si="98"/>
        <v>0</v>
      </c>
      <c r="P90" s="86">
        <f>INDEX('UmfrageWerte berechnung'!$A:$AL, MATCH(L$3, 'UmfrageWerte berechnung'!$A:$A, 0), MATCH($K90, 'UmfrageWerte berechnung'!$1:$1, 0))</f>
        <v>1.125</v>
      </c>
      <c r="Q90" s="84">
        <f t="shared" si="99"/>
        <v>0</v>
      </c>
      <c r="R90" s="84">
        <f t="shared" si="100"/>
        <v>0</v>
      </c>
      <c r="S90" s="84">
        <f t="shared" si="101"/>
        <v>1.0014265335235377</v>
      </c>
      <c r="V90" s="6"/>
      <c r="W90" s="66">
        <f>ATTPwn!$P79</f>
        <v>0</v>
      </c>
      <c r="X90" s="92">
        <f t="shared" si="102"/>
        <v>0</v>
      </c>
      <c r="Y90" s="86">
        <f>INDEX('UmfrageWerte berechnung'!$A:$AL, MATCH(U$3, 'UmfrageWerte berechnung'!$A:$A, 0), MATCH($K90, 'UmfrageWerte berechnung'!$1:$1, 0))</f>
        <v>1.3333333333333333</v>
      </c>
      <c r="Z90" s="84">
        <f t="shared" si="103"/>
        <v>0</v>
      </c>
      <c r="AA90" s="84">
        <f t="shared" si="104"/>
        <v>0</v>
      </c>
      <c r="AB90" s="84">
        <f t="shared" si="105"/>
        <v>1.1523545706371199</v>
      </c>
      <c r="AE90" s="6"/>
      <c r="AF90" s="66">
        <f>ATTPwn!$P79</f>
        <v>0</v>
      </c>
      <c r="AG90" s="92">
        <f t="shared" si="106"/>
        <v>0</v>
      </c>
      <c r="AH90" s="86">
        <f>INDEX('UmfrageWerte berechnung'!$A:$AL, MATCH(AD$3, 'UmfrageWerte berechnung'!$A:$A, 0), MATCH($K90, 'UmfrageWerte berechnung'!$1:$1, 0))</f>
        <v>1.5</v>
      </c>
      <c r="AI90" s="84">
        <f t="shared" si="107"/>
        <v>0</v>
      </c>
      <c r="AJ90" s="84">
        <f t="shared" si="108"/>
        <v>0</v>
      </c>
      <c r="AK90" s="84">
        <f t="shared" si="109"/>
        <v>1.2714512112293415</v>
      </c>
      <c r="AL90" s="66"/>
      <c r="AN90" s="6"/>
      <c r="AO90" s="66">
        <f>ATTPwn!$P79</f>
        <v>0</v>
      </c>
      <c r="AP90" s="92">
        <f t="shared" si="110"/>
        <v>0</v>
      </c>
      <c r="AQ90" s="86">
        <f>INDEX('UmfrageWerte berechnung'!$A:$AL, MATCH(AM$3, 'UmfrageWerte berechnung'!$A:$A, 0), MATCH($K90, 'UmfrageWerte berechnung'!$1:$1, 0))</f>
        <v>1.3125</v>
      </c>
      <c r="AR90" s="84">
        <f t="shared" si="111"/>
        <v>0</v>
      </c>
      <c r="AS90" s="84">
        <f t="shared" si="112"/>
        <v>0</v>
      </c>
      <c r="AT90" s="84">
        <f t="shared" si="113"/>
        <v>1.1158038147138964</v>
      </c>
    </row>
    <row r="91" spans="2:46">
      <c r="B91" s="6"/>
      <c r="C91" s="66">
        <f>ATTPwn!$P80</f>
        <v>0</v>
      </c>
      <c r="D91" s="92">
        <f t="shared" si="94"/>
        <v>0</v>
      </c>
      <c r="E91" s="86">
        <f>INDEX('UmfrageWerte berechnung'!$A:$AL, MATCH(A$3, 'UmfrageWerte berechnung'!$A:$A, 0), MATCH($K91, 'UmfrageWerte berechnung'!$1:$1, 0))</f>
        <v>1.4</v>
      </c>
      <c r="F91" s="84">
        <f t="shared" si="95"/>
        <v>0</v>
      </c>
      <c r="G91" s="84">
        <f t="shared" si="96"/>
        <v>0</v>
      </c>
      <c r="H91" s="84">
        <f t="shared" si="97"/>
        <v>1.1598513011152414</v>
      </c>
      <c r="I91" s="93"/>
      <c r="K91" s="93" t="s">
        <v>391</v>
      </c>
      <c r="L91"/>
      <c r="M91" s="6"/>
      <c r="N91" s="66">
        <f>ATTPwn!$P80</f>
        <v>0</v>
      </c>
      <c r="O91" s="92">
        <f t="shared" si="98"/>
        <v>0</v>
      </c>
      <c r="P91" s="86">
        <f>INDEX('UmfrageWerte berechnung'!$A:$AL, MATCH(L$3, 'UmfrageWerte berechnung'!$A:$A, 0), MATCH($K91, 'UmfrageWerte berechnung'!$1:$1, 0))</f>
        <v>1.125</v>
      </c>
      <c r="Q91" s="84">
        <f t="shared" si="99"/>
        <v>0</v>
      </c>
      <c r="R91" s="84">
        <f t="shared" si="100"/>
        <v>0</v>
      </c>
      <c r="S91" s="84">
        <f t="shared" si="101"/>
        <v>1.0014265335235377</v>
      </c>
      <c r="V91" s="6"/>
      <c r="W91" s="66">
        <f>ATTPwn!$P80</f>
        <v>0</v>
      </c>
      <c r="X91" s="92">
        <f t="shared" si="102"/>
        <v>0</v>
      </c>
      <c r="Y91" s="86">
        <f>INDEX('UmfrageWerte berechnung'!$A:$AL, MATCH(U$3, 'UmfrageWerte berechnung'!$A:$A, 0), MATCH($K91, 'UmfrageWerte berechnung'!$1:$1, 0))</f>
        <v>1.3333333333333333</v>
      </c>
      <c r="Z91" s="84">
        <f t="shared" si="103"/>
        <v>0</v>
      </c>
      <c r="AA91" s="84">
        <f t="shared" si="104"/>
        <v>0</v>
      </c>
      <c r="AB91" s="84">
        <f t="shared" si="105"/>
        <v>1.1523545706371199</v>
      </c>
      <c r="AE91" s="6"/>
      <c r="AF91" s="66">
        <f>ATTPwn!$P80</f>
        <v>0</v>
      </c>
      <c r="AG91" s="92">
        <f t="shared" si="106"/>
        <v>0</v>
      </c>
      <c r="AH91" s="86">
        <f>INDEX('UmfrageWerte berechnung'!$A:$AL, MATCH(AD$3, 'UmfrageWerte berechnung'!$A:$A, 0), MATCH($K91, 'UmfrageWerte berechnung'!$1:$1, 0))</f>
        <v>1.5</v>
      </c>
      <c r="AI91" s="84">
        <f t="shared" si="107"/>
        <v>0</v>
      </c>
      <c r="AJ91" s="84">
        <f t="shared" si="108"/>
        <v>0</v>
      </c>
      <c r="AK91" s="84">
        <f t="shared" si="109"/>
        <v>1.2714512112293415</v>
      </c>
      <c r="AL91" s="66"/>
      <c r="AN91" s="6"/>
      <c r="AO91" s="66">
        <f>ATTPwn!$P80</f>
        <v>0</v>
      </c>
      <c r="AP91" s="92">
        <f t="shared" si="110"/>
        <v>0</v>
      </c>
      <c r="AQ91" s="86">
        <f>INDEX('UmfrageWerte berechnung'!$A:$AL, MATCH(AM$3, 'UmfrageWerte berechnung'!$A:$A, 0), MATCH($K91, 'UmfrageWerte berechnung'!$1:$1, 0))</f>
        <v>1.3125</v>
      </c>
      <c r="AR91" s="84">
        <f t="shared" si="111"/>
        <v>0</v>
      </c>
      <c r="AS91" s="84">
        <f t="shared" si="112"/>
        <v>0</v>
      </c>
      <c r="AT91" s="84">
        <f t="shared" si="113"/>
        <v>1.1158038147138964</v>
      </c>
    </row>
    <row r="92" spans="2:46">
      <c r="B92" s="21"/>
      <c r="C92" s="66">
        <f>ATTPwn!$P81</f>
        <v>3</v>
      </c>
      <c r="D92" s="92">
        <f t="shared" si="94"/>
        <v>3.3552841210833773</v>
      </c>
      <c r="E92" s="86">
        <f>INDEX('UmfrageWerte berechnung'!$A:$AL, MATCH(A$3, 'UmfrageWerte berechnung'!$A:$A, 0), MATCH($K92, 'UmfrageWerte berechnung'!$1:$1, 0))</f>
        <v>1.35</v>
      </c>
      <c r="F92" s="84">
        <f t="shared" si="95"/>
        <v>5.4675000000000011</v>
      </c>
      <c r="G92" s="84">
        <f t="shared" si="96"/>
        <v>4.0500000000000007</v>
      </c>
      <c r="H92" s="84">
        <f t="shared" si="97"/>
        <v>1.1184280403611258</v>
      </c>
      <c r="I92" s="93"/>
      <c r="K92" s="93" t="s">
        <v>379</v>
      </c>
      <c r="L92"/>
      <c r="M92" s="21"/>
      <c r="N92" s="66">
        <f>ATTPwn!$P81</f>
        <v>3</v>
      </c>
      <c r="O92" s="92">
        <f t="shared" si="98"/>
        <v>3.6718972895863051</v>
      </c>
      <c r="P92" s="86">
        <f>INDEX('UmfrageWerte berechnung'!$A:$AL, MATCH(L$3, 'UmfrageWerte berechnung'!$A:$A, 0), MATCH($K92, 'UmfrageWerte berechnung'!$1:$1, 0))</f>
        <v>1.375</v>
      </c>
      <c r="Q92" s="84">
        <f t="shared" si="99"/>
        <v>5.671875</v>
      </c>
      <c r="R92" s="84">
        <f t="shared" si="100"/>
        <v>4.125</v>
      </c>
      <c r="S92" s="84">
        <f t="shared" si="101"/>
        <v>1.223965763195435</v>
      </c>
      <c r="V92" s="21"/>
      <c r="W92" s="66">
        <f>ATTPwn!$P81</f>
        <v>3</v>
      </c>
      <c r="X92" s="92">
        <f t="shared" si="102"/>
        <v>3.4570637119113599</v>
      </c>
      <c r="Y92" s="86">
        <f>INDEX('UmfrageWerte berechnung'!$A:$AL, MATCH(U$3, 'UmfrageWerte berechnung'!$A:$A, 0), MATCH($K92, 'UmfrageWerte berechnung'!$1:$1, 0))</f>
        <v>1.3333333333333333</v>
      </c>
      <c r="Z92" s="84">
        <f t="shared" si="103"/>
        <v>5.333333333333333</v>
      </c>
      <c r="AA92" s="84">
        <f t="shared" si="104"/>
        <v>4</v>
      </c>
      <c r="AB92" s="84">
        <f t="shared" si="105"/>
        <v>1.1523545706371199</v>
      </c>
      <c r="AE92" s="21"/>
      <c r="AF92" s="66">
        <f>ATTPwn!$P81</f>
        <v>3</v>
      </c>
      <c r="AG92" s="92">
        <f t="shared" si="106"/>
        <v>3.390536563278244</v>
      </c>
      <c r="AH92" s="86">
        <f>INDEX('UmfrageWerte berechnung'!$A:$AL, MATCH(AD$3, 'UmfrageWerte berechnung'!$A:$A, 0), MATCH($K92, 'UmfrageWerte berechnung'!$1:$1, 0))</f>
        <v>1.3333333333333333</v>
      </c>
      <c r="AI92" s="84">
        <f t="shared" si="107"/>
        <v>5.333333333333333</v>
      </c>
      <c r="AJ92" s="84">
        <f t="shared" si="108"/>
        <v>4</v>
      </c>
      <c r="AK92" s="84">
        <f t="shared" si="109"/>
        <v>1.1301788544260813</v>
      </c>
      <c r="AL92" s="66"/>
      <c r="AN92" s="21"/>
      <c r="AO92" s="66">
        <f>ATTPwn!$P81</f>
        <v>3</v>
      </c>
      <c r="AP92" s="92">
        <f t="shared" si="110"/>
        <v>3.6662125340599454</v>
      </c>
      <c r="AQ92" s="86">
        <f>INDEX('UmfrageWerte berechnung'!$A:$AL, MATCH(AM$3, 'UmfrageWerte berechnung'!$A:$A, 0), MATCH($K92, 'UmfrageWerte berechnung'!$1:$1, 0))</f>
        <v>1.4375</v>
      </c>
      <c r="AR92" s="84">
        <f t="shared" si="111"/>
        <v>6.19921875</v>
      </c>
      <c r="AS92" s="84">
        <f t="shared" si="112"/>
        <v>4.3125</v>
      </c>
      <c r="AT92" s="84">
        <f t="shared" si="113"/>
        <v>1.2220708446866484</v>
      </c>
    </row>
    <row r="93" spans="2:46">
      <c r="B93" s="21"/>
      <c r="C93" s="66">
        <f>ATTPwn!$P82</f>
        <v>3</v>
      </c>
      <c r="D93" s="92">
        <f t="shared" si="94"/>
        <v>3.3552841210833773</v>
      </c>
      <c r="E93" s="86">
        <f>INDEX('UmfrageWerte berechnung'!$A:$AL, MATCH(A$3, 'UmfrageWerte berechnung'!$A:$A, 0), MATCH($K93, 'UmfrageWerte berechnung'!$1:$1, 0))</f>
        <v>1.35</v>
      </c>
      <c r="F93" s="84">
        <f t="shared" si="95"/>
        <v>5.4675000000000011</v>
      </c>
      <c r="G93" s="84">
        <f t="shared" si="96"/>
        <v>4.0500000000000007</v>
      </c>
      <c r="H93" s="84">
        <f t="shared" si="97"/>
        <v>1.1184280403611258</v>
      </c>
      <c r="I93" s="93"/>
      <c r="K93" s="93" t="s">
        <v>379</v>
      </c>
      <c r="L93"/>
      <c r="M93" s="21"/>
      <c r="N93" s="66">
        <f>ATTPwn!$P82</f>
        <v>3</v>
      </c>
      <c r="O93" s="92">
        <f t="shared" si="98"/>
        <v>3.6718972895863051</v>
      </c>
      <c r="P93" s="86">
        <f>INDEX('UmfrageWerte berechnung'!$A:$AL, MATCH(L$3, 'UmfrageWerte berechnung'!$A:$A, 0), MATCH($K93, 'UmfrageWerte berechnung'!$1:$1, 0))</f>
        <v>1.375</v>
      </c>
      <c r="Q93" s="84">
        <f t="shared" si="99"/>
        <v>5.671875</v>
      </c>
      <c r="R93" s="84">
        <f t="shared" si="100"/>
        <v>4.125</v>
      </c>
      <c r="S93" s="84">
        <f t="shared" si="101"/>
        <v>1.223965763195435</v>
      </c>
      <c r="V93" s="21"/>
      <c r="W93" s="66">
        <f>ATTPwn!$P82</f>
        <v>3</v>
      </c>
      <c r="X93" s="92">
        <f t="shared" si="102"/>
        <v>3.4570637119113599</v>
      </c>
      <c r="Y93" s="86">
        <f>INDEX('UmfrageWerte berechnung'!$A:$AL, MATCH(U$3, 'UmfrageWerte berechnung'!$A:$A, 0), MATCH($K93, 'UmfrageWerte berechnung'!$1:$1, 0))</f>
        <v>1.3333333333333333</v>
      </c>
      <c r="Z93" s="84">
        <f t="shared" si="103"/>
        <v>5.333333333333333</v>
      </c>
      <c r="AA93" s="84">
        <f t="shared" si="104"/>
        <v>4</v>
      </c>
      <c r="AB93" s="84">
        <f t="shared" si="105"/>
        <v>1.1523545706371199</v>
      </c>
      <c r="AE93" s="21"/>
      <c r="AF93" s="66">
        <f>ATTPwn!$P82</f>
        <v>3</v>
      </c>
      <c r="AG93" s="92">
        <f t="shared" si="106"/>
        <v>3.390536563278244</v>
      </c>
      <c r="AH93" s="86">
        <f>INDEX('UmfrageWerte berechnung'!$A:$AL, MATCH(AD$3, 'UmfrageWerte berechnung'!$A:$A, 0), MATCH($K93, 'UmfrageWerte berechnung'!$1:$1, 0))</f>
        <v>1.3333333333333333</v>
      </c>
      <c r="AI93" s="84">
        <f t="shared" si="107"/>
        <v>5.333333333333333</v>
      </c>
      <c r="AJ93" s="84">
        <f t="shared" si="108"/>
        <v>4</v>
      </c>
      <c r="AK93" s="84">
        <f t="shared" si="109"/>
        <v>1.1301788544260813</v>
      </c>
      <c r="AL93" s="66"/>
      <c r="AN93" s="21"/>
      <c r="AO93" s="66">
        <f>ATTPwn!$P82</f>
        <v>3</v>
      </c>
      <c r="AP93" s="92">
        <f t="shared" si="110"/>
        <v>3.6662125340599454</v>
      </c>
      <c r="AQ93" s="86">
        <f>INDEX('UmfrageWerte berechnung'!$A:$AL, MATCH(AM$3, 'UmfrageWerte berechnung'!$A:$A, 0), MATCH($K93, 'UmfrageWerte berechnung'!$1:$1, 0))</f>
        <v>1.4375</v>
      </c>
      <c r="AR93" s="84">
        <f t="shared" si="111"/>
        <v>6.19921875</v>
      </c>
      <c r="AS93" s="84">
        <f t="shared" si="112"/>
        <v>4.3125</v>
      </c>
      <c r="AT93" s="84">
        <f t="shared" si="113"/>
        <v>1.2220708446866484</v>
      </c>
    </row>
    <row r="94" spans="2:46">
      <c r="B94" s="21"/>
      <c r="C94" s="66">
        <f>ATTPwn!$P83</f>
        <v>0</v>
      </c>
      <c r="D94" s="92">
        <f t="shared" si="94"/>
        <v>0</v>
      </c>
      <c r="E94" s="86">
        <f>INDEX('UmfrageWerte berechnung'!$A:$AL, MATCH(A$3, 'UmfrageWerte berechnung'!$A:$A, 0), MATCH($K94, 'UmfrageWerte berechnung'!$1:$1, 0))</f>
        <v>1.35</v>
      </c>
      <c r="F94" s="84">
        <f t="shared" si="95"/>
        <v>0</v>
      </c>
      <c r="G94" s="84">
        <f t="shared" si="96"/>
        <v>0</v>
      </c>
      <c r="H94" s="84">
        <f t="shared" si="97"/>
        <v>1.1184280403611258</v>
      </c>
      <c r="I94" s="93"/>
      <c r="K94" s="93" t="s">
        <v>379</v>
      </c>
      <c r="L94"/>
      <c r="M94" s="21"/>
      <c r="N94" s="66">
        <f>ATTPwn!$P83</f>
        <v>0</v>
      </c>
      <c r="O94" s="92">
        <f t="shared" si="98"/>
        <v>0</v>
      </c>
      <c r="P94" s="86">
        <f>INDEX('UmfrageWerte berechnung'!$A:$AL, MATCH(L$3, 'UmfrageWerte berechnung'!$A:$A, 0), MATCH($K94, 'UmfrageWerte berechnung'!$1:$1, 0))</f>
        <v>1.375</v>
      </c>
      <c r="Q94" s="84">
        <f t="shared" si="99"/>
        <v>0</v>
      </c>
      <c r="R94" s="84">
        <f t="shared" si="100"/>
        <v>0</v>
      </c>
      <c r="S94" s="84">
        <f t="shared" si="101"/>
        <v>1.223965763195435</v>
      </c>
      <c r="V94" s="21"/>
      <c r="W94" s="66">
        <f>ATTPwn!$P83</f>
        <v>0</v>
      </c>
      <c r="X94" s="92">
        <f t="shared" si="102"/>
        <v>0</v>
      </c>
      <c r="Y94" s="86">
        <f>INDEX('UmfrageWerte berechnung'!$A:$AL, MATCH(U$3, 'UmfrageWerte berechnung'!$A:$A, 0), MATCH($K94, 'UmfrageWerte berechnung'!$1:$1, 0))</f>
        <v>1.3333333333333333</v>
      </c>
      <c r="Z94" s="84">
        <f t="shared" si="103"/>
        <v>0</v>
      </c>
      <c r="AA94" s="84">
        <f t="shared" si="104"/>
        <v>0</v>
      </c>
      <c r="AB94" s="84">
        <f t="shared" si="105"/>
        <v>1.1523545706371199</v>
      </c>
      <c r="AE94" s="21"/>
      <c r="AF94" s="66">
        <f>ATTPwn!$P83</f>
        <v>0</v>
      </c>
      <c r="AG94" s="92">
        <f t="shared" si="106"/>
        <v>0</v>
      </c>
      <c r="AH94" s="86">
        <f>INDEX('UmfrageWerte berechnung'!$A:$AL, MATCH(AD$3, 'UmfrageWerte berechnung'!$A:$A, 0), MATCH($K94, 'UmfrageWerte berechnung'!$1:$1, 0))</f>
        <v>1.3333333333333333</v>
      </c>
      <c r="AI94" s="84">
        <f t="shared" si="107"/>
        <v>0</v>
      </c>
      <c r="AJ94" s="84">
        <f t="shared" si="108"/>
        <v>0</v>
      </c>
      <c r="AK94" s="84">
        <f t="shared" si="109"/>
        <v>1.1301788544260813</v>
      </c>
      <c r="AL94" s="66"/>
      <c r="AN94" s="21"/>
      <c r="AO94" s="66">
        <f>ATTPwn!$P83</f>
        <v>0</v>
      </c>
      <c r="AP94" s="92">
        <f t="shared" si="110"/>
        <v>0</v>
      </c>
      <c r="AQ94" s="86">
        <f>INDEX('UmfrageWerte berechnung'!$A:$AL, MATCH(AM$3, 'UmfrageWerte berechnung'!$A:$A, 0), MATCH($K94, 'UmfrageWerte berechnung'!$1:$1, 0))</f>
        <v>1.4375</v>
      </c>
      <c r="AR94" s="84">
        <f t="shared" si="111"/>
        <v>0</v>
      </c>
      <c r="AS94" s="84">
        <f t="shared" si="112"/>
        <v>0</v>
      </c>
      <c r="AT94" s="84">
        <f t="shared" si="113"/>
        <v>1.2220708446866484</v>
      </c>
    </row>
    <row r="95" spans="2:46">
      <c r="B95" s="22"/>
      <c r="C95" s="66">
        <f>ATTPwn!$P84</f>
        <v>0</v>
      </c>
      <c r="D95" s="92">
        <f t="shared" si="94"/>
        <v>0</v>
      </c>
      <c r="E95" s="86">
        <f>INDEX('UmfrageWerte berechnung'!$A:$AL, MATCH(A$3, 'UmfrageWerte berechnung'!$A:$A, 0), MATCH($K95, 'UmfrageWerte berechnung'!$1:$1, 0))</f>
        <v>1.4</v>
      </c>
      <c r="F95" s="84">
        <f t="shared" si="95"/>
        <v>0</v>
      </c>
      <c r="G95" s="84">
        <f t="shared" si="96"/>
        <v>0</v>
      </c>
      <c r="H95" s="84">
        <f t="shared" si="97"/>
        <v>1.1598513011152414</v>
      </c>
      <c r="I95" s="93"/>
      <c r="K95" s="93" t="s">
        <v>380</v>
      </c>
      <c r="L95"/>
      <c r="M95" s="22"/>
      <c r="N95" s="66">
        <f>ATTPwn!$P84</f>
        <v>0</v>
      </c>
      <c r="O95" s="92">
        <f t="shared" si="98"/>
        <v>0</v>
      </c>
      <c r="P95" s="86">
        <f>INDEX('UmfrageWerte berechnung'!$A:$AL, MATCH(L$3, 'UmfrageWerte berechnung'!$A:$A, 0), MATCH($K95, 'UmfrageWerte berechnung'!$1:$1, 0))</f>
        <v>1.3125</v>
      </c>
      <c r="Q95" s="84">
        <f t="shared" si="99"/>
        <v>0</v>
      </c>
      <c r="R95" s="84">
        <f t="shared" si="100"/>
        <v>0</v>
      </c>
      <c r="S95" s="84">
        <f t="shared" si="101"/>
        <v>1.1683309557774608</v>
      </c>
      <c r="V95" s="22"/>
      <c r="W95" s="66">
        <f>ATTPwn!$P84</f>
        <v>0</v>
      </c>
      <c r="X95" s="92">
        <f t="shared" si="102"/>
        <v>0</v>
      </c>
      <c r="Y95" s="86">
        <f>INDEX('UmfrageWerte berechnung'!$A:$AL, MATCH(U$3, 'UmfrageWerte berechnung'!$A:$A, 0), MATCH($K95, 'UmfrageWerte berechnung'!$1:$1, 0))</f>
        <v>1.25</v>
      </c>
      <c r="Z95" s="84">
        <f t="shared" si="103"/>
        <v>0</v>
      </c>
      <c r="AA95" s="84">
        <f t="shared" si="104"/>
        <v>0</v>
      </c>
      <c r="AB95" s="84">
        <f t="shared" si="105"/>
        <v>1.0803324099723</v>
      </c>
      <c r="AE95" s="22"/>
      <c r="AF95" s="66">
        <f>ATTPwn!$P84</f>
        <v>0</v>
      </c>
      <c r="AG95" s="92">
        <f t="shared" si="106"/>
        <v>0</v>
      </c>
      <c r="AH95" s="86">
        <f>INDEX('UmfrageWerte berechnung'!$A:$AL, MATCH(AD$3, 'UmfrageWerte berechnung'!$A:$A, 0), MATCH($K95, 'UmfrageWerte berechnung'!$1:$1, 0))</f>
        <v>1.0833333333333333</v>
      </c>
      <c r="AI95" s="84">
        <f t="shared" si="107"/>
        <v>0</v>
      </c>
      <c r="AJ95" s="84">
        <f t="shared" si="108"/>
        <v>0</v>
      </c>
      <c r="AK95" s="84">
        <f t="shared" si="109"/>
        <v>0.91827031922119107</v>
      </c>
      <c r="AL95" s="66"/>
      <c r="AN95" s="22"/>
      <c r="AO95" s="66">
        <f>ATTPwn!$P84</f>
        <v>0</v>
      </c>
      <c r="AP95" s="92">
        <f t="shared" si="110"/>
        <v>0</v>
      </c>
      <c r="AQ95" s="86">
        <f>INDEX('UmfrageWerte berechnung'!$A:$AL, MATCH(AM$3, 'UmfrageWerte berechnung'!$A:$A, 0), MATCH($K95, 'UmfrageWerte berechnung'!$1:$1, 0))</f>
        <v>1.5</v>
      </c>
      <c r="AR95" s="84">
        <f t="shared" si="111"/>
        <v>0</v>
      </c>
      <c r="AS95" s="84">
        <f t="shared" si="112"/>
        <v>0</v>
      </c>
      <c r="AT95" s="84">
        <f t="shared" si="113"/>
        <v>1.2752043596730245</v>
      </c>
    </row>
    <row r="96" spans="2:46">
      <c r="B96" s="22"/>
      <c r="C96" s="66">
        <f>ATTPwn!$P85</f>
        <v>3</v>
      </c>
      <c r="D96" s="92">
        <f t="shared" si="94"/>
        <v>3.4795539033457241</v>
      </c>
      <c r="E96" s="86">
        <f>INDEX('UmfrageWerte berechnung'!$A:$AL, MATCH(A$3, 'UmfrageWerte berechnung'!$A:$A, 0), MATCH($K96, 'UmfrageWerte berechnung'!$1:$1, 0))</f>
        <v>1.4</v>
      </c>
      <c r="F96" s="84">
        <f t="shared" si="95"/>
        <v>5.879999999999999</v>
      </c>
      <c r="G96" s="84">
        <f t="shared" si="96"/>
        <v>4.1999999999999993</v>
      </c>
      <c r="H96" s="84">
        <f t="shared" si="97"/>
        <v>1.1598513011152414</v>
      </c>
      <c r="I96" s="93"/>
      <c r="K96" s="93" t="s">
        <v>380</v>
      </c>
      <c r="L96"/>
      <c r="M96" s="22"/>
      <c r="N96" s="66">
        <f>ATTPwn!$P85</f>
        <v>3</v>
      </c>
      <c r="O96" s="92">
        <f t="shared" si="98"/>
        <v>3.5049928673323825</v>
      </c>
      <c r="P96" s="86">
        <f>INDEX('UmfrageWerte berechnung'!$A:$AL, MATCH(L$3, 'UmfrageWerte berechnung'!$A:$A, 0), MATCH($K96, 'UmfrageWerte berechnung'!$1:$1, 0))</f>
        <v>1.3125</v>
      </c>
      <c r="Q96" s="84">
        <f t="shared" si="99"/>
        <v>5.16796875</v>
      </c>
      <c r="R96" s="84">
        <f t="shared" si="100"/>
        <v>3.9375</v>
      </c>
      <c r="S96" s="84">
        <f t="shared" si="101"/>
        <v>1.1683309557774608</v>
      </c>
      <c r="V96" s="22"/>
      <c r="W96" s="66">
        <f>ATTPwn!$P85</f>
        <v>3</v>
      </c>
      <c r="X96" s="92">
        <f t="shared" si="102"/>
        <v>3.2409972299168999</v>
      </c>
      <c r="Y96" s="86">
        <f>INDEX('UmfrageWerte berechnung'!$A:$AL, MATCH(U$3, 'UmfrageWerte berechnung'!$A:$A, 0), MATCH($K96, 'UmfrageWerte berechnung'!$1:$1, 0))</f>
        <v>1.25</v>
      </c>
      <c r="Z96" s="84">
        <f t="shared" si="103"/>
        <v>4.6875</v>
      </c>
      <c r="AA96" s="84">
        <f t="shared" si="104"/>
        <v>3.75</v>
      </c>
      <c r="AB96" s="84">
        <f t="shared" si="105"/>
        <v>1.0803324099723</v>
      </c>
      <c r="AE96" s="22"/>
      <c r="AF96" s="66">
        <f>ATTPwn!$P85</f>
        <v>3</v>
      </c>
      <c r="AG96" s="92">
        <f t="shared" si="106"/>
        <v>2.7548109576635733</v>
      </c>
      <c r="AH96" s="86">
        <f>INDEX('UmfrageWerte berechnung'!$A:$AL, MATCH(AD$3, 'UmfrageWerte berechnung'!$A:$A, 0), MATCH($K96, 'UmfrageWerte berechnung'!$1:$1, 0))</f>
        <v>1.0833333333333333</v>
      </c>
      <c r="AI96" s="84">
        <f t="shared" si="107"/>
        <v>3.520833333333333</v>
      </c>
      <c r="AJ96" s="84">
        <f t="shared" si="108"/>
        <v>3.25</v>
      </c>
      <c r="AK96" s="84">
        <f t="shared" si="109"/>
        <v>0.91827031922119107</v>
      </c>
      <c r="AL96" s="66"/>
      <c r="AN96" s="22"/>
      <c r="AO96" s="66">
        <f>ATTPwn!$P85</f>
        <v>3</v>
      </c>
      <c r="AP96" s="92">
        <f t="shared" si="110"/>
        <v>3.8256130790190737</v>
      </c>
      <c r="AQ96" s="86">
        <f>INDEX('UmfrageWerte berechnung'!$A:$AL, MATCH(AM$3, 'UmfrageWerte berechnung'!$A:$A, 0), MATCH($K96, 'UmfrageWerte berechnung'!$1:$1, 0))</f>
        <v>1.5</v>
      </c>
      <c r="AR96" s="84">
        <f t="shared" si="111"/>
        <v>6.75</v>
      </c>
      <c r="AS96" s="84">
        <f t="shared" si="112"/>
        <v>4.5</v>
      </c>
      <c r="AT96" s="84">
        <f t="shared" si="113"/>
        <v>1.2752043596730245</v>
      </c>
    </row>
    <row r="97" spans="2:46">
      <c r="B97" s="5"/>
      <c r="C97" s="66">
        <f>ATTPwn!$P86</f>
        <v>3</v>
      </c>
      <c r="D97" s="92">
        <f t="shared" si="94"/>
        <v>3.3552841210833773</v>
      </c>
      <c r="E97" s="86">
        <f>INDEX('UmfrageWerte berechnung'!$A:$AL, MATCH(A$3, 'UmfrageWerte berechnung'!$A:$A, 0), MATCH($K97, 'UmfrageWerte berechnung'!$1:$1, 0))</f>
        <v>1.35</v>
      </c>
      <c r="F97" s="84">
        <f t="shared" si="95"/>
        <v>5.4675000000000011</v>
      </c>
      <c r="G97" s="84">
        <f t="shared" si="96"/>
        <v>4.0500000000000007</v>
      </c>
      <c r="H97" s="84">
        <f t="shared" si="97"/>
        <v>1.1184280403611258</v>
      </c>
      <c r="I97" s="93"/>
      <c r="K97" s="93" t="s">
        <v>381</v>
      </c>
      <c r="L97"/>
      <c r="M97" s="5"/>
      <c r="N97" s="66">
        <f>ATTPwn!$P86</f>
        <v>3</v>
      </c>
      <c r="O97" s="92">
        <f t="shared" si="98"/>
        <v>3.3380884450784594</v>
      </c>
      <c r="P97" s="86">
        <f>INDEX('UmfrageWerte berechnung'!$A:$AL, MATCH(L$3, 'UmfrageWerte berechnung'!$A:$A, 0), MATCH($K97, 'UmfrageWerte berechnung'!$1:$1, 0))</f>
        <v>1.25</v>
      </c>
      <c r="Q97" s="84">
        <f t="shared" si="99"/>
        <v>4.6875</v>
      </c>
      <c r="R97" s="84">
        <f t="shared" si="100"/>
        <v>3.75</v>
      </c>
      <c r="S97" s="84">
        <f t="shared" si="101"/>
        <v>1.1126961483594864</v>
      </c>
      <c r="V97" s="5"/>
      <c r="W97" s="66">
        <f>ATTPwn!$P86</f>
        <v>3</v>
      </c>
      <c r="X97" s="92">
        <f t="shared" si="102"/>
        <v>3.2409972299168999</v>
      </c>
      <c r="Y97" s="86">
        <f>INDEX('UmfrageWerte berechnung'!$A:$AL, MATCH(U$3, 'UmfrageWerte berechnung'!$A:$A, 0), MATCH($K97, 'UmfrageWerte berechnung'!$1:$1, 0))</f>
        <v>1.25</v>
      </c>
      <c r="Z97" s="84">
        <f t="shared" si="103"/>
        <v>4.6875</v>
      </c>
      <c r="AA97" s="84">
        <f t="shared" si="104"/>
        <v>3.75</v>
      </c>
      <c r="AB97" s="84">
        <f t="shared" si="105"/>
        <v>1.0803324099723</v>
      </c>
      <c r="AE97" s="5"/>
      <c r="AF97" s="66">
        <f>ATTPwn!$P86</f>
        <v>3</v>
      </c>
      <c r="AG97" s="92">
        <f t="shared" si="106"/>
        <v>3.390536563278244</v>
      </c>
      <c r="AH97" s="86">
        <f>INDEX('UmfrageWerte berechnung'!$A:$AL, MATCH(AD$3, 'UmfrageWerte berechnung'!$A:$A, 0), MATCH($K97, 'UmfrageWerte berechnung'!$1:$1, 0))</f>
        <v>1.3333333333333333</v>
      </c>
      <c r="AI97" s="84">
        <f t="shared" si="107"/>
        <v>5.333333333333333</v>
      </c>
      <c r="AJ97" s="84">
        <f t="shared" si="108"/>
        <v>4</v>
      </c>
      <c r="AK97" s="84">
        <f t="shared" si="109"/>
        <v>1.1301788544260813</v>
      </c>
      <c r="AL97" s="66"/>
      <c r="AN97" s="5"/>
      <c r="AO97" s="66">
        <f>ATTPwn!$P86</f>
        <v>3</v>
      </c>
      <c r="AP97" s="92">
        <f t="shared" si="110"/>
        <v>3.5068119891008176</v>
      </c>
      <c r="AQ97" s="86">
        <f>INDEX('UmfrageWerte berechnung'!$A:$AL, MATCH(AM$3, 'UmfrageWerte berechnung'!$A:$A, 0), MATCH($K97, 'UmfrageWerte berechnung'!$1:$1, 0))</f>
        <v>1.375</v>
      </c>
      <c r="AR97" s="84">
        <f t="shared" si="111"/>
        <v>5.671875</v>
      </c>
      <c r="AS97" s="84">
        <f t="shared" si="112"/>
        <v>4.125</v>
      </c>
      <c r="AT97" s="84">
        <f t="shared" si="113"/>
        <v>1.1689373297002725</v>
      </c>
    </row>
    <row r="98" spans="2:46">
      <c r="B98" s="5"/>
      <c r="C98" s="66">
        <f>ATTPwn!$P87</f>
        <v>3</v>
      </c>
      <c r="D98" s="92">
        <f t="shared" si="94"/>
        <v>3.3552841210833773</v>
      </c>
      <c r="E98" s="86">
        <f>INDEX('UmfrageWerte berechnung'!$A:$AL, MATCH(A$3, 'UmfrageWerte berechnung'!$A:$A, 0), MATCH($K98, 'UmfrageWerte berechnung'!$1:$1, 0))</f>
        <v>1.35</v>
      </c>
      <c r="F98" s="84">
        <f t="shared" si="95"/>
        <v>5.4675000000000011</v>
      </c>
      <c r="G98" s="84">
        <f t="shared" si="96"/>
        <v>4.0500000000000007</v>
      </c>
      <c r="H98" s="84">
        <f t="shared" si="97"/>
        <v>1.1184280403611258</v>
      </c>
      <c r="I98" s="93"/>
      <c r="K98" s="93" t="s">
        <v>381</v>
      </c>
      <c r="L98"/>
      <c r="M98" s="5"/>
      <c r="N98" s="66">
        <f>ATTPwn!$P87</f>
        <v>3</v>
      </c>
      <c r="O98" s="92">
        <f t="shared" si="98"/>
        <v>3.3380884450784594</v>
      </c>
      <c r="P98" s="86">
        <f>INDEX('UmfrageWerte berechnung'!$A:$AL, MATCH(L$3, 'UmfrageWerte berechnung'!$A:$A, 0), MATCH($K98, 'UmfrageWerte berechnung'!$1:$1, 0))</f>
        <v>1.25</v>
      </c>
      <c r="Q98" s="84">
        <f t="shared" si="99"/>
        <v>4.6875</v>
      </c>
      <c r="R98" s="84">
        <f t="shared" si="100"/>
        <v>3.75</v>
      </c>
      <c r="S98" s="84">
        <f t="shared" si="101"/>
        <v>1.1126961483594864</v>
      </c>
      <c r="V98" s="5"/>
      <c r="W98" s="66">
        <f>ATTPwn!$P87</f>
        <v>3</v>
      </c>
      <c r="X98" s="92">
        <f t="shared" si="102"/>
        <v>3.2409972299168999</v>
      </c>
      <c r="Y98" s="86">
        <f>INDEX('UmfrageWerte berechnung'!$A:$AL, MATCH(U$3, 'UmfrageWerte berechnung'!$A:$A, 0), MATCH($K98, 'UmfrageWerte berechnung'!$1:$1, 0))</f>
        <v>1.25</v>
      </c>
      <c r="Z98" s="84">
        <f t="shared" si="103"/>
        <v>4.6875</v>
      </c>
      <c r="AA98" s="84">
        <f t="shared" si="104"/>
        <v>3.75</v>
      </c>
      <c r="AB98" s="84">
        <f t="shared" si="105"/>
        <v>1.0803324099723</v>
      </c>
      <c r="AE98" s="5"/>
      <c r="AF98" s="66">
        <f>ATTPwn!$P87</f>
        <v>3</v>
      </c>
      <c r="AG98" s="92">
        <f t="shared" si="106"/>
        <v>3.390536563278244</v>
      </c>
      <c r="AH98" s="86">
        <f>INDEX('UmfrageWerte berechnung'!$A:$AL, MATCH(AD$3, 'UmfrageWerte berechnung'!$A:$A, 0), MATCH($K98, 'UmfrageWerte berechnung'!$1:$1, 0))</f>
        <v>1.3333333333333333</v>
      </c>
      <c r="AI98" s="84">
        <f t="shared" si="107"/>
        <v>5.333333333333333</v>
      </c>
      <c r="AJ98" s="84">
        <f t="shared" si="108"/>
        <v>4</v>
      </c>
      <c r="AK98" s="84">
        <f t="shared" si="109"/>
        <v>1.1301788544260813</v>
      </c>
      <c r="AL98" s="66"/>
      <c r="AN98" s="5"/>
      <c r="AO98" s="66">
        <f>ATTPwn!$P87</f>
        <v>3</v>
      </c>
      <c r="AP98" s="92">
        <f t="shared" si="110"/>
        <v>3.5068119891008176</v>
      </c>
      <c r="AQ98" s="86">
        <f>INDEX('UmfrageWerte berechnung'!$A:$AL, MATCH(AM$3, 'UmfrageWerte berechnung'!$A:$A, 0), MATCH($K98, 'UmfrageWerte berechnung'!$1:$1, 0))</f>
        <v>1.375</v>
      </c>
      <c r="AR98" s="84">
        <f t="shared" si="111"/>
        <v>5.671875</v>
      </c>
      <c r="AS98" s="84">
        <f t="shared" si="112"/>
        <v>4.125</v>
      </c>
      <c r="AT98" s="84">
        <f t="shared" si="113"/>
        <v>1.1689373297002725</v>
      </c>
    </row>
    <row r="99" spans="2:46">
      <c r="B99" s="5"/>
      <c r="C99" s="66">
        <f>ATTPwn!$P88</f>
        <v>2</v>
      </c>
      <c r="D99" s="92">
        <f t="shared" si="94"/>
        <v>2.2368560807222515</v>
      </c>
      <c r="E99" s="86">
        <f>INDEX('UmfrageWerte berechnung'!$A:$AL, MATCH(A$3, 'UmfrageWerte berechnung'!$A:$A, 0), MATCH($K99, 'UmfrageWerte berechnung'!$1:$1, 0))</f>
        <v>1.35</v>
      </c>
      <c r="F99" s="84">
        <f t="shared" si="95"/>
        <v>3.6450000000000005</v>
      </c>
      <c r="G99" s="84">
        <f t="shared" si="96"/>
        <v>2.7</v>
      </c>
      <c r="H99" s="84">
        <f t="shared" si="97"/>
        <v>1.1184280403611258</v>
      </c>
      <c r="I99" s="93"/>
      <c r="K99" s="93" t="s">
        <v>381</v>
      </c>
      <c r="L99"/>
      <c r="M99" s="5"/>
      <c r="N99" s="66">
        <f>ATTPwn!$P88</f>
        <v>2</v>
      </c>
      <c r="O99" s="92">
        <f t="shared" si="98"/>
        <v>2.2253922967189728</v>
      </c>
      <c r="P99" s="86">
        <f>INDEX('UmfrageWerte berechnung'!$A:$AL, MATCH(L$3, 'UmfrageWerte berechnung'!$A:$A, 0), MATCH($K99, 'UmfrageWerte berechnung'!$1:$1, 0))</f>
        <v>1.25</v>
      </c>
      <c r="Q99" s="84">
        <f t="shared" si="99"/>
        <v>3.125</v>
      </c>
      <c r="R99" s="84">
        <f t="shared" si="100"/>
        <v>2.5</v>
      </c>
      <c r="S99" s="84">
        <f t="shared" si="101"/>
        <v>1.1126961483594864</v>
      </c>
      <c r="V99" s="5"/>
      <c r="W99" s="66">
        <f>ATTPwn!$P88</f>
        <v>2</v>
      </c>
      <c r="X99" s="92">
        <f t="shared" si="102"/>
        <v>2.1606648199445999</v>
      </c>
      <c r="Y99" s="86">
        <f>INDEX('UmfrageWerte berechnung'!$A:$AL, MATCH(U$3, 'UmfrageWerte berechnung'!$A:$A, 0), MATCH($K99, 'UmfrageWerte berechnung'!$1:$1, 0))</f>
        <v>1.25</v>
      </c>
      <c r="Z99" s="84">
        <f t="shared" si="103"/>
        <v>3.125</v>
      </c>
      <c r="AA99" s="84">
        <f t="shared" si="104"/>
        <v>2.5</v>
      </c>
      <c r="AB99" s="84">
        <f t="shared" si="105"/>
        <v>1.0803324099723</v>
      </c>
      <c r="AE99" s="5"/>
      <c r="AF99" s="66">
        <f>ATTPwn!$P88</f>
        <v>2</v>
      </c>
      <c r="AG99" s="92">
        <f t="shared" si="106"/>
        <v>2.2603577088521627</v>
      </c>
      <c r="AH99" s="86">
        <f>INDEX('UmfrageWerte berechnung'!$A:$AL, MATCH(AD$3, 'UmfrageWerte berechnung'!$A:$A, 0), MATCH($K99, 'UmfrageWerte berechnung'!$1:$1, 0))</f>
        <v>1.3333333333333333</v>
      </c>
      <c r="AI99" s="84">
        <f t="shared" si="107"/>
        <v>3.5555555555555554</v>
      </c>
      <c r="AJ99" s="84">
        <f t="shared" si="108"/>
        <v>2.6666666666666665</v>
      </c>
      <c r="AK99" s="84">
        <f t="shared" si="109"/>
        <v>1.1301788544260813</v>
      </c>
      <c r="AL99" s="66"/>
      <c r="AN99" s="5"/>
      <c r="AO99" s="66">
        <f>ATTPwn!$P88</f>
        <v>2</v>
      </c>
      <c r="AP99" s="92">
        <f t="shared" si="110"/>
        <v>2.3378746594005451</v>
      </c>
      <c r="AQ99" s="86">
        <f>INDEX('UmfrageWerte berechnung'!$A:$AL, MATCH(AM$3, 'UmfrageWerte berechnung'!$A:$A, 0), MATCH($K99, 'UmfrageWerte berechnung'!$1:$1, 0))</f>
        <v>1.375</v>
      </c>
      <c r="AR99" s="84">
        <f t="shared" si="111"/>
        <v>3.78125</v>
      </c>
      <c r="AS99" s="84">
        <f t="shared" si="112"/>
        <v>2.75</v>
      </c>
      <c r="AT99" s="84">
        <f t="shared" si="113"/>
        <v>1.1689373297002725</v>
      </c>
    </row>
    <row r="100" spans="2:46">
      <c r="B100" s="5"/>
      <c r="C100" s="66">
        <f>ATTPwn!$P89</f>
        <v>0</v>
      </c>
      <c r="D100" s="92">
        <f t="shared" si="94"/>
        <v>0</v>
      </c>
      <c r="E100" s="86">
        <f>INDEX('UmfrageWerte berechnung'!$A:$AL, MATCH(A$3, 'UmfrageWerte berechnung'!$A:$A, 0), MATCH($K100, 'UmfrageWerte berechnung'!$1:$1, 0))</f>
        <v>1.35</v>
      </c>
      <c r="F100" s="84">
        <f t="shared" si="95"/>
        <v>0</v>
      </c>
      <c r="G100" s="84">
        <f t="shared" si="96"/>
        <v>0</v>
      </c>
      <c r="H100" s="84">
        <f t="shared" si="97"/>
        <v>1.1184280403611258</v>
      </c>
      <c r="I100" s="93"/>
      <c r="K100" s="93" t="s">
        <v>381</v>
      </c>
      <c r="L100"/>
      <c r="M100" s="5"/>
      <c r="N100" s="66">
        <f>ATTPwn!$P89</f>
        <v>0</v>
      </c>
      <c r="O100" s="92">
        <f t="shared" si="98"/>
        <v>0</v>
      </c>
      <c r="P100" s="86">
        <f>INDEX('UmfrageWerte berechnung'!$A:$AL, MATCH(L$3, 'UmfrageWerte berechnung'!$A:$A, 0), MATCH($K100, 'UmfrageWerte berechnung'!$1:$1, 0))</f>
        <v>1.25</v>
      </c>
      <c r="Q100" s="84">
        <f t="shared" si="99"/>
        <v>0</v>
      </c>
      <c r="R100" s="84">
        <f t="shared" si="100"/>
        <v>0</v>
      </c>
      <c r="S100" s="84">
        <f t="shared" si="101"/>
        <v>1.1126961483594864</v>
      </c>
      <c r="V100" s="5"/>
      <c r="W100" s="66">
        <f>ATTPwn!$P89</f>
        <v>0</v>
      </c>
      <c r="X100" s="92">
        <f t="shared" si="102"/>
        <v>0</v>
      </c>
      <c r="Y100" s="86">
        <f>INDEX('UmfrageWerte berechnung'!$A:$AL, MATCH(U$3, 'UmfrageWerte berechnung'!$A:$A, 0), MATCH($K100, 'UmfrageWerte berechnung'!$1:$1, 0))</f>
        <v>1.25</v>
      </c>
      <c r="Z100" s="84">
        <f t="shared" si="103"/>
        <v>0</v>
      </c>
      <c r="AA100" s="84">
        <f t="shared" si="104"/>
        <v>0</v>
      </c>
      <c r="AB100" s="84">
        <f t="shared" si="105"/>
        <v>1.0803324099723</v>
      </c>
      <c r="AE100" s="5"/>
      <c r="AF100" s="66">
        <f>ATTPwn!$P89</f>
        <v>0</v>
      </c>
      <c r="AG100" s="92">
        <f t="shared" si="106"/>
        <v>0</v>
      </c>
      <c r="AH100" s="86">
        <f>INDEX('UmfrageWerte berechnung'!$A:$AL, MATCH(AD$3, 'UmfrageWerte berechnung'!$A:$A, 0), MATCH($K100, 'UmfrageWerte berechnung'!$1:$1, 0))</f>
        <v>1.3333333333333333</v>
      </c>
      <c r="AI100" s="84">
        <f t="shared" si="107"/>
        <v>0</v>
      </c>
      <c r="AJ100" s="84">
        <f t="shared" si="108"/>
        <v>0</v>
      </c>
      <c r="AK100" s="84">
        <f t="shared" si="109"/>
        <v>1.1301788544260813</v>
      </c>
      <c r="AL100" s="66"/>
      <c r="AN100" s="5"/>
      <c r="AO100" s="66">
        <f>ATTPwn!$P89</f>
        <v>0</v>
      </c>
      <c r="AP100" s="92">
        <f t="shared" si="110"/>
        <v>0</v>
      </c>
      <c r="AQ100" s="86">
        <f>INDEX('UmfrageWerte berechnung'!$A:$AL, MATCH(AM$3, 'UmfrageWerte berechnung'!$A:$A, 0), MATCH($K100, 'UmfrageWerte berechnung'!$1:$1, 0))</f>
        <v>1.375</v>
      </c>
      <c r="AR100" s="84">
        <f t="shared" si="111"/>
        <v>0</v>
      </c>
      <c r="AS100" s="84">
        <f t="shared" si="112"/>
        <v>0</v>
      </c>
      <c r="AT100" s="84">
        <f t="shared" si="113"/>
        <v>1.1689373297002725</v>
      </c>
    </row>
    <row r="101" spans="2:46">
      <c r="B101" s="26"/>
      <c r="C101" s="66">
        <f>ATTPwn!$P90</f>
        <v>3</v>
      </c>
      <c r="D101" s="92">
        <f t="shared" si="94"/>
        <v>3.6038236856080719</v>
      </c>
      <c r="E101" s="86">
        <f>INDEX('UmfrageWerte berechnung'!$A:$AL, MATCH(A$3, 'UmfrageWerte berechnung'!$A:$A, 0), MATCH($K101, 'UmfrageWerte berechnung'!$1:$1, 0))</f>
        <v>1.45</v>
      </c>
      <c r="F101" s="84">
        <f t="shared" si="95"/>
        <v>6.3075000000000001</v>
      </c>
      <c r="G101" s="84">
        <f t="shared" si="96"/>
        <v>4.3499999999999996</v>
      </c>
      <c r="H101" s="84">
        <f t="shared" si="97"/>
        <v>1.2012745618693572</v>
      </c>
      <c r="I101" s="93"/>
      <c r="K101" s="93" t="s">
        <v>382</v>
      </c>
      <c r="L101"/>
      <c r="M101" s="26"/>
      <c r="N101" s="66">
        <f>ATTPwn!$P90</f>
        <v>3</v>
      </c>
      <c r="O101" s="92">
        <f t="shared" si="98"/>
        <v>3.0042796005706132</v>
      </c>
      <c r="P101" s="86">
        <f>INDEX('UmfrageWerte berechnung'!$A:$AL, MATCH(L$3, 'UmfrageWerte berechnung'!$A:$A, 0), MATCH($K101, 'UmfrageWerte berechnung'!$1:$1, 0))</f>
        <v>1.125</v>
      </c>
      <c r="Q101" s="84">
        <f t="shared" si="99"/>
        <v>3.796875</v>
      </c>
      <c r="R101" s="84">
        <f t="shared" si="100"/>
        <v>3.375</v>
      </c>
      <c r="S101" s="84">
        <f t="shared" si="101"/>
        <v>1.0014265335235377</v>
      </c>
      <c r="V101" s="26"/>
      <c r="W101" s="66">
        <f>ATTPwn!$P90</f>
        <v>3</v>
      </c>
      <c r="X101" s="92">
        <f t="shared" si="102"/>
        <v>3.6731301939058199</v>
      </c>
      <c r="Y101" s="86">
        <f>INDEX('UmfrageWerte berechnung'!$A:$AL, MATCH(U$3, 'UmfrageWerte berechnung'!$A:$A, 0), MATCH($K101, 'UmfrageWerte berechnung'!$1:$1, 0))</f>
        <v>1.4166666666666667</v>
      </c>
      <c r="Z101" s="84">
        <f t="shared" si="103"/>
        <v>6.0208333333333339</v>
      </c>
      <c r="AA101" s="84">
        <f t="shared" si="104"/>
        <v>4.25</v>
      </c>
      <c r="AB101" s="84">
        <f t="shared" si="105"/>
        <v>1.22437673130194</v>
      </c>
      <c r="AE101" s="26"/>
      <c r="AF101" s="66">
        <f>ATTPwn!$P90</f>
        <v>3</v>
      </c>
      <c r="AG101" s="92">
        <f t="shared" si="106"/>
        <v>3.4964908308806892</v>
      </c>
      <c r="AH101" s="86">
        <f>INDEX('UmfrageWerte berechnung'!$A:$AL, MATCH(AD$3, 'UmfrageWerte berechnung'!$A:$A, 0), MATCH($K101, 'UmfrageWerte berechnung'!$1:$1, 0))</f>
        <v>1.375</v>
      </c>
      <c r="AI101" s="84">
        <f t="shared" si="107"/>
        <v>5.671875</v>
      </c>
      <c r="AJ101" s="84">
        <f t="shared" si="108"/>
        <v>4.125</v>
      </c>
      <c r="AK101" s="84">
        <f t="shared" si="109"/>
        <v>1.1654969436268965</v>
      </c>
      <c r="AL101" s="66"/>
      <c r="AN101" s="26"/>
      <c r="AO101" s="66">
        <f>ATTPwn!$P90</f>
        <v>3</v>
      </c>
      <c r="AP101" s="92">
        <f t="shared" si="110"/>
        <v>3.6662125340599454</v>
      </c>
      <c r="AQ101" s="86">
        <f>INDEX('UmfrageWerte berechnung'!$A:$AL, MATCH(AM$3, 'UmfrageWerte berechnung'!$A:$A, 0), MATCH($K101, 'UmfrageWerte berechnung'!$1:$1, 0))</f>
        <v>1.4375</v>
      </c>
      <c r="AR101" s="84">
        <f t="shared" si="111"/>
        <v>6.19921875</v>
      </c>
      <c r="AS101" s="84">
        <f t="shared" si="112"/>
        <v>4.3125</v>
      </c>
      <c r="AT101" s="84">
        <f t="shared" si="113"/>
        <v>1.2220708446866484</v>
      </c>
    </row>
    <row r="102" spans="2:46">
      <c r="B102" s="26"/>
      <c r="C102" s="66">
        <f>ATTPwn!$P91</f>
        <v>3</v>
      </c>
      <c r="D102" s="92">
        <f t="shared" si="94"/>
        <v>3.6038236856080719</v>
      </c>
      <c r="E102" s="86">
        <f>INDEX('UmfrageWerte berechnung'!$A:$AL, MATCH(A$3, 'UmfrageWerte berechnung'!$A:$A, 0), MATCH($K102, 'UmfrageWerte berechnung'!$1:$1, 0))</f>
        <v>1.45</v>
      </c>
      <c r="F102" s="84">
        <f t="shared" si="95"/>
        <v>6.3075000000000001</v>
      </c>
      <c r="G102" s="84">
        <f t="shared" si="96"/>
        <v>4.3499999999999996</v>
      </c>
      <c r="H102" s="84">
        <f t="shared" si="97"/>
        <v>1.2012745618693572</v>
      </c>
      <c r="I102" s="93"/>
      <c r="K102" s="93" t="s">
        <v>382</v>
      </c>
      <c r="L102"/>
      <c r="M102" s="26"/>
      <c r="N102" s="66">
        <f>ATTPwn!$P91</f>
        <v>3</v>
      </c>
      <c r="O102" s="92">
        <f t="shared" si="98"/>
        <v>3.0042796005706132</v>
      </c>
      <c r="P102" s="86">
        <f>INDEX('UmfrageWerte berechnung'!$A:$AL, MATCH(L$3, 'UmfrageWerte berechnung'!$A:$A, 0), MATCH($K102, 'UmfrageWerte berechnung'!$1:$1, 0))</f>
        <v>1.125</v>
      </c>
      <c r="Q102" s="84">
        <f t="shared" si="99"/>
        <v>3.796875</v>
      </c>
      <c r="R102" s="84">
        <f t="shared" si="100"/>
        <v>3.375</v>
      </c>
      <c r="S102" s="84">
        <f t="shared" si="101"/>
        <v>1.0014265335235377</v>
      </c>
      <c r="V102" s="26"/>
      <c r="W102" s="66">
        <f>ATTPwn!$P91</f>
        <v>3</v>
      </c>
      <c r="X102" s="92">
        <f t="shared" si="102"/>
        <v>3.6731301939058199</v>
      </c>
      <c r="Y102" s="86">
        <f>INDEX('UmfrageWerte berechnung'!$A:$AL, MATCH(U$3, 'UmfrageWerte berechnung'!$A:$A, 0), MATCH($K102, 'UmfrageWerte berechnung'!$1:$1, 0))</f>
        <v>1.4166666666666667</v>
      </c>
      <c r="Z102" s="84">
        <f t="shared" si="103"/>
        <v>6.0208333333333339</v>
      </c>
      <c r="AA102" s="84">
        <f t="shared" si="104"/>
        <v>4.25</v>
      </c>
      <c r="AB102" s="84">
        <f t="shared" si="105"/>
        <v>1.22437673130194</v>
      </c>
      <c r="AE102" s="26"/>
      <c r="AF102" s="66">
        <f>ATTPwn!$P91</f>
        <v>3</v>
      </c>
      <c r="AG102" s="92">
        <f t="shared" si="106"/>
        <v>3.4964908308806892</v>
      </c>
      <c r="AH102" s="86">
        <f>INDEX('UmfrageWerte berechnung'!$A:$AL, MATCH(AD$3, 'UmfrageWerte berechnung'!$A:$A, 0), MATCH($K102, 'UmfrageWerte berechnung'!$1:$1, 0))</f>
        <v>1.375</v>
      </c>
      <c r="AI102" s="84">
        <f t="shared" si="107"/>
        <v>5.671875</v>
      </c>
      <c r="AJ102" s="84">
        <f t="shared" si="108"/>
        <v>4.125</v>
      </c>
      <c r="AK102" s="84">
        <f t="shared" si="109"/>
        <v>1.1654969436268965</v>
      </c>
      <c r="AL102" s="66"/>
      <c r="AN102" s="26"/>
      <c r="AO102" s="66">
        <f>ATTPwn!$P91</f>
        <v>3</v>
      </c>
      <c r="AP102" s="92">
        <f t="shared" si="110"/>
        <v>3.6662125340599454</v>
      </c>
      <c r="AQ102" s="86">
        <f>INDEX('UmfrageWerte berechnung'!$A:$AL, MATCH(AM$3, 'UmfrageWerte berechnung'!$A:$A, 0), MATCH($K102, 'UmfrageWerte berechnung'!$1:$1, 0))</f>
        <v>1.4375</v>
      </c>
      <c r="AR102" s="84">
        <f t="shared" si="111"/>
        <v>6.19921875</v>
      </c>
      <c r="AS102" s="84">
        <f t="shared" si="112"/>
        <v>4.3125</v>
      </c>
      <c r="AT102" s="84">
        <f t="shared" si="113"/>
        <v>1.2220708446866484</v>
      </c>
    </row>
    <row r="103" spans="2:46">
      <c r="B103" s="73"/>
      <c r="C103" s="66">
        <f>ATTPwn!$P92</f>
        <v>3</v>
      </c>
      <c r="D103" s="92">
        <f t="shared" si="94"/>
        <v>2.9824747742963349</v>
      </c>
      <c r="E103" s="86">
        <f>INDEX('UmfrageWerte berechnung'!$A:$AL, MATCH(A$3, 'UmfrageWerte berechnung'!$A:$A, 0), MATCH($K103, 'UmfrageWerte berechnung'!$1:$1, 0))</f>
        <v>1.2</v>
      </c>
      <c r="F103" s="84">
        <f t="shared" si="95"/>
        <v>4.32</v>
      </c>
      <c r="G103" s="84">
        <f t="shared" si="96"/>
        <v>3.5999999999999996</v>
      </c>
      <c r="H103" s="84">
        <f t="shared" si="97"/>
        <v>0.99415825809877834</v>
      </c>
      <c r="I103" s="93"/>
      <c r="K103" s="93" t="s">
        <v>385</v>
      </c>
      <c r="L103"/>
      <c r="M103" s="73"/>
      <c r="N103" s="66">
        <f>ATTPwn!$P92</f>
        <v>3</v>
      </c>
      <c r="O103" s="92">
        <f t="shared" si="98"/>
        <v>3.0042796005706132</v>
      </c>
      <c r="P103" s="86">
        <f>INDEX('UmfrageWerte berechnung'!$A:$AL, MATCH(L$3, 'UmfrageWerte berechnung'!$A:$A, 0), MATCH($K103, 'UmfrageWerte berechnung'!$1:$1, 0))</f>
        <v>1.125</v>
      </c>
      <c r="Q103" s="84">
        <f t="shared" si="99"/>
        <v>3.796875</v>
      </c>
      <c r="R103" s="84">
        <f t="shared" si="100"/>
        <v>3.375</v>
      </c>
      <c r="S103" s="84">
        <f t="shared" si="101"/>
        <v>1.0014265335235377</v>
      </c>
      <c r="V103" s="73"/>
      <c r="W103" s="66">
        <f>ATTPwn!$P92</f>
        <v>3</v>
      </c>
      <c r="X103" s="92">
        <f t="shared" si="102"/>
        <v>3.2409972299168999</v>
      </c>
      <c r="Y103" s="86">
        <f>INDEX('UmfrageWerte berechnung'!$A:$AL, MATCH(U$3, 'UmfrageWerte berechnung'!$A:$A, 0), MATCH($K103, 'UmfrageWerte berechnung'!$1:$1, 0))</f>
        <v>1.25</v>
      </c>
      <c r="Z103" s="84">
        <f t="shared" si="103"/>
        <v>4.6875</v>
      </c>
      <c r="AA103" s="84">
        <f t="shared" si="104"/>
        <v>3.75</v>
      </c>
      <c r="AB103" s="84">
        <f t="shared" si="105"/>
        <v>1.0803324099723</v>
      </c>
      <c r="AE103" s="73"/>
      <c r="AF103" s="66">
        <f>ATTPwn!$P92</f>
        <v>3</v>
      </c>
      <c r="AG103" s="92">
        <f t="shared" si="106"/>
        <v>2.9667194928684637</v>
      </c>
      <c r="AH103" s="86">
        <f>INDEX('UmfrageWerte berechnung'!$A:$AL, MATCH(AD$3, 'UmfrageWerte berechnung'!$A:$A, 0), MATCH($K103, 'UmfrageWerte berechnung'!$1:$1, 0))</f>
        <v>1.1666666666666667</v>
      </c>
      <c r="AI103" s="84">
        <f t="shared" si="107"/>
        <v>4.0833333333333339</v>
      </c>
      <c r="AJ103" s="84">
        <f t="shared" si="108"/>
        <v>3.5</v>
      </c>
      <c r="AK103" s="84">
        <f t="shared" si="109"/>
        <v>0.98890649762282123</v>
      </c>
      <c r="AL103" s="66"/>
      <c r="AN103" s="73"/>
      <c r="AO103" s="66">
        <f>ATTPwn!$P92</f>
        <v>3</v>
      </c>
      <c r="AP103" s="92">
        <f t="shared" si="110"/>
        <v>3.5068119891008176</v>
      </c>
      <c r="AQ103" s="86">
        <f>INDEX('UmfrageWerte berechnung'!$A:$AL, MATCH(AM$3, 'UmfrageWerte berechnung'!$A:$A, 0), MATCH($K103, 'UmfrageWerte berechnung'!$1:$1, 0))</f>
        <v>1.375</v>
      </c>
      <c r="AR103" s="84">
        <f t="shared" si="111"/>
        <v>5.671875</v>
      </c>
      <c r="AS103" s="84">
        <f t="shared" si="112"/>
        <v>4.125</v>
      </c>
      <c r="AT103" s="84">
        <f t="shared" si="113"/>
        <v>1.1689373297002725</v>
      </c>
    </row>
    <row r="104" spans="2:46">
      <c r="C104" s="66"/>
      <c r="D104" s="92"/>
      <c r="E104" s="86"/>
      <c r="F104" s="84"/>
      <c r="H104" s="84"/>
      <c r="I104" s="93"/>
      <c r="L104"/>
      <c r="N104" s="66"/>
      <c r="O104" s="92"/>
      <c r="P104" s="86"/>
      <c r="Q104" s="84"/>
      <c r="R104" s="84"/>
      <c r="S104" s="84"/>
      <c r="W104" s="66"/>
      <c r="X104" s="92"/>
      <c r="Y104" s="86"/>
      <c r="Z104" s="84"/>
      <c r="AA104" s="84"/>
      <c r="AB104" s="84"/>
      <c r="AF104" s="66"/>
      <c r="AG104" s="92"/>
      <c r="AH104" s="86"/>
      <c r="AI104" s="84"/>
      <c r="AJ104" s="84"/>
      <c r="AK104" s="84"/>
      <c r="AL104" s="66"/>
      <c r="AO104" s="66"/>
      <c r="AP104" s="92"/>
      <c r="AQ104" s="86"/>
      <c r="AR104" s="84"/>
      <c r="AS104" s="84"/>
      <c r="AT104" s="84"/>
    </row>
    <row r="105" spans="2:46">
      <c r="C105" s="66"/>
      <c r="D105" s="92"/>
      <c r="E105" s="86"/>
      <c r="F105" s="84"/>
      <c r="H105" s="84"/>
      <c r="I105" s="93"/>
      <c r="L105"/>
      <c r="N105" s="66"/>
      <c r="O105" s="92"/>
      <c r="P105" s="86"/>
      <c r="Q105" s="84"/>
      <c r="R105" s="84"/>
      <c r="S105" s="84"/>
      <c r="W105" s="66"/>
      <c r="X105" s="92"/>
      <c r="Y105" s="86"/>
      <c r="Z105" s="84"/>
      <c r="AA105" s="84"/>
      <c r="AB105" s="84"/>
      <c r="AF105" s="66"/>
      <c r="AG105" s="92"/>
      <c r="AH105" s="86"/>
      <c r="AI105" s="84"/>
      <c r="AJ105" s="84"/>
      <c r="AK105" s="84"/>
      <c r="AL105" s="66"/>
      <c r="AO105" s="66"/>
      <c r="AP105" s="92"/>
      <c r="AQ105" s="86"/>
      <c r="AR105" s="84"/>
      <c r="AS105" s="84"/>
      <c r="AT105" s="84"/>
    </row>
    <row r="106" spans="2:46">
      <c r="B106" s="72"/>
      <c r="C106" s="66">
        <f>ATTPwn!$P95</f>
        <v>3</v>
      </c>
      <c r="D106" s="92">
        <f t="shared" si="94"/>
        <v>3.6038236856080719</v>
      </c>
      <c r="E106" s="86">
        <f>INDEX('UmfrageWerte berechnung'!$A:$AL, MATCH(A$3, 'UmfrageWerte berechnung'!$A:$A, 0), MATCH($K106, 'UmfrageWerte berechnung'!$1:$1, 0))</f>
        <v>1.45</v>
      </c>
      <c r="F106" s="84">
        <f t="shared" si="95"/>
        <v>6.3075000000000001</v>
      </c>
      <c r="G106" s="84">
        <f t="shared" si="96"/>
        <v>4.3499999999999996</v>
      </c>
      <c r="H106" s="84">
        <f t="shared" si="97"/>
        <v>1.2012745618693572</v>
      </c>
      <c r="I106" s="93"/>
      <c r="K106" s="93" t="s">
        <v>382</v>
      </c>
      <c r="L106"/>
      <c r="M106" s="72"/>
      <c r="N106" s="66">
        <f>ATTPwn!$P95</f>
        <v>3</v>
      </c>
      <c r="O106" s="92">
        <f t="shared" si="98"/>
        <v>3.0042796005706132</v>
      </c>
      <c r="P106" s="86">
        <f>INDEX('UmfrageWerte berechnung'!$A:$AL, MATCH(L$3, 'UmfrageWerte berechnung'!$A:$A, 0), MATCH($K106, 'UmfrageWerte berechnung'!$1:$1, 0))</f>
        <v>1.125</v>
      </c>
      <c r="Q106" s="84">
        <f t="shared" si="99"/>
        <v>3.796875</v>
      </c>
      <c r="R106" s="84">
        <f t="shared" si="100"/>
        <v>3.375</v>
      </c>
      <c r="S106" s="84">
        <f t="shared" si="101"/>
        <v>1.0014265335235377</v>
      </c>
      <c r="V106" s="72"/>
      <c r="W106" s="66">
        <f>ATTPwn!$P95</f>
        <v>3</v>
      </c>
      <c r="X106" s="92">
        <f t="shared" si="102"/>
        <v>3.6731301939058199</v>
      </c>
      <c r="Y106" s="86">
        <f>INDEX('UmfrageWerte berechnung'!$A:$AL, MATCH(U$3, 'UmfrageWerte berechnung'!$A:$A, 0), MATCH($K106, 'UmfrageWerte berechnung'!$1:$1, 0))</f>
        <v>1.4166666666666667</v>
      </c>
      <c r="Z106" s="84">
        <f t="shared" si="103"/>
        <v>6.0208333333333339</v>
      </c>
      <c r="AA106" s="84">
        <f t="shared" si="104"/>
        <v>4.25</v>
      </c>
      <c r="AB106" s="84">
        <f t="shared" si="105"/>
        <v>1.22437673130194</v>
      </c>
      <c r="AC106" s="117"/>
      <c r="AE106" s="72"/>
      <c r="AF106" s="66">
        <f>ATTPwn!$P95</f>
        <v>3</v>
      </c>
      <c r="AG106" s="92">
        <f t="shared" si="106"/>
        <v>3.4964908308806892</v>
      </c>
      <c r="AH106" s="86">
        <f>INDEX('UmfrageWerte berechnung'!$A:$AL, MATCH(AD$3, 'UmfrageWerte berechnung'!$A:$A, 0), MATCH($K106, 'UmfrageWerte berechnung'!$1:$1, 0))</f>
        <v>1.375</v>
      </c>
      <c r="AI106" s="84">
        <f t="shared" si="107"/>
        <v>5.671875</v>
      </c>
      <c r="AJ106" s="84">
        <f t="shared" si="108"/>
        <v>4.125</v>
      </c>
      <c r="AK106" s="84">
        <f t="shared" si="109"/>
        <v>1.1654969436268965</v>
      </c>
      <c r="AL106" s="66"/>
      <c r="AN106" s="72"/>
      <c r="AO106" s="66">
        <f>ATTPwn!$P95</f>
        <v>3</v>
      </c>
      <c r="AP106" s="92">
        <f t="shared" si="110"/>
        <v>3.6662125340599454</v>
      </c>
      <c r="AQ106" s="86">
        <f>INDEX('UmfrageWerte berechnung'!$A:$AL, MATCH(AM$3, 'UmfrageWerte berechnung'!$A:$A, 0), MATCH($K106, 'UmfrageWerte berechnung'!$1:$1, 0))</f>
        <v>1.4375</v>
      </c>
      <c r="AR106" s="84">
        <f t="shared" si="111"/>
        <v>6.19921875</v>
      </c>
      <c r="AS106" s="84">
        <f t="shared" si="112"/>
        <v>4.3125</v>
      </c>
      <c r="AT106" s="84">
        <f t="shared" si="113"/>
        <v>1.2220708446866484</v>
      </c>
    </row>
    <row r="107" spans="2:46">
      <c r="B107" s="25"/>
      <c r="C107" s="66">
        <f>ATTPwn!$P96</f>
        <v>0</v>
      </c>
      <c r="D107" s="92">
        <f t="shared" si="94"/>
        <v>0</v>
      </c>
      <c r="E107" s="86">
        <f>INDEX('UmfrageWerte berechnung'!$A:$AL, MATCH(A$3, 'UmfrageWerte berechnung'!$A:$A, 0), MATCH($K107, 'UmfrageWerte berechnung'!$1:$1, 0))</f>
        <v>1.2</v>
      </c>
      <c r="F107" s="84">
        <f t="shared" si="95"/>
        <v>0</v>
      </c>
      <c r="G107" s="84">
        <f t="shared" si="96"/>
        <v>0</v>
      </c>
      <c r="H107" s="84">
        <f t="shared" si="97"/>
        <v>0.99415825809877834</v>
      </c>
      <c r="I107" s="93"/>
      <c r="K107" s="93" t="s">
        <v>383</v>
      </c>
      <c r="L107"/>
      <c r="M107" s="25"/>
      <c r="N107" s="66">
        <f>ATTPwn!$P96</f>
        <v>0</v>
      </c>
      <c r="O107" s="92">
        <f t="shared" si="98"/>
        <v>0</v>
      </c>
      <c r="P107" s="86">
        <f>INDEX('UmfrageWerte berechnung'!$A:$AL, MATCH(L$3, 'UmfrageWerte berechnung'!$A:$A, 0), MATCH($K107, 'UmfrageWerte berechnung'!$1:$1, 0))</f>
        <v>1.0625</v>
      </c>
      <c r="Q107" s="84">
        <f t="shared" si="99"/>
        <v>0</v>
      </c>
      <c r="R107" s="84">
        <f t="shared" si="100"/>
        <v>0</v>
      </c>
      <c r="S107" s="84">
        <f t="shared" si="101"/>
        <v>0.9457917261055635</v>
      </c>
      <c r="V107" s="25"/>
      <c r="W107" s="66">
        <f>ATTPwn!$P96</f>
        <v>0</v>
      </c>
      <c r="X107" s="92">
        <f t="shared" si="102"/>
        <v>0</v>
      </c>
      <c r="Y107" s="86">
        <f>INDEX('UmfrageWerte berechnung'!$A:$AL, MATCH(U$3, 'UmfrageWerte berechnung'!$A:$A, 0), MATCH($K107, 'UmfrageWerte berechnung'!$1:$1, 0))</f>
        <v>1.4166666666666667</v>
      </c>
      <c r="Z107" s="84">
        <f t="shared" si="103"/>
        <v>0</v>
      </c>
      <c r="AA107" s="84">
        <f t="shared" si="104"/>
        <v>0</v>
      </c>
      <c r="AB107" s="84">
        <f t="shared" si="105"/>
        <v>1.22437673130194</v>
      </c>
      <c r="AE107" s="25"/>
      <c r="AF107" s="66">
        <f>ATTPwn!$P96</f>
        <v>0</v>
      </c>
      <c r="AG107" s="92">
        <f t="shared" si="106"/>
        <v>0</v>
      </c>
      <c r="AH107" s="86">
        <f>INDEX('UmfrageWerte berechnung'!$A:$AL, MATCH(AD$3, 'UmfrageWerte berechnung'!$A:$A, 0), MATCH($K107, 'UmfrageWerte berechnung'!$1:$1, 0))</f>
        <v>1.3125</v>
      </c>
      <c r="AI107" s="84">
        <f t="shared" si="107"/>
        <v>0</v>
      </c>
      <c r="AJ107" s="84">
        <f t="shared" si="108"/>
        <v>0</v>
      </c>
      <c r="AK107" s="84">
        <f t="shared" si="109"/>
        <v>1.1125198098256739</v>
      </c>
      <c r="AL107" s="66"/>
      <c r="AN107" s="25"/>
      <c r="AO107" s="66">
        <f>ATTPwn!$P96</f>
        <v>0</v>
      </c>
      <c r="AP107" s="92">
        <f t="shared" si="110"/>
        <v>0</v>
      </c>
      <c r="AQ107" s="86">
        <f>INDEX('UmfrageWerte berechnung'!$A:$AL, MATCH(AM$3, 'UmfrageWerte berechnung'!$A:$A, 0), MATCH($K107, 'UmfrageWerte berechnung'!$1:$1, 0))</f>
        <v>1.25</v>
      </c>
      <c r="AR107" s="84">
        <f t="shared" si="111"/>
        <v>0</v>
      </c>
      <c r="AS107" s="84">
        <f t="shared" si="112"/>
        <v>0</v>
      </c>
      <c r="AT107" s="84">
        <f t="shared" si="113"/>
        <v>1.0626702997275204</v>
      </c>
    </row>
    <row r="108" spans="2:46">
      <c r="B108" s="38"/>
      <c r="C108" s="66">
        <f>ATTPwn!$P97</f>
        <v>3</v>
      </c>
      <c r="D108" s="92">
        <f t="shared" si="94"/>
        <v>2.6096654275092934</v>
      </c>
      <c r="E108" s="86">
        <f>INDEX('UmfrageWerte berechnung'!$A:$AL, MATCH(A$3, 'UmfrageWerte berechnung'!$A:$A, 0), MATCH($K108, 'UmfrageWerte berechnung'!$1:$1, 0))</f>
        <v>1.05</v>
      </c>
      <c r="F108" s="84">
        <f t="shared" si="95"/>
        <v>3.3075000000000001</v>
      </c>
      <c r="G108" s="84">
        <f t="shared" si="96"/>
        <v>3.1500000000000004</v>
      </c>
      <c r="H108" s="84">
        <f t="shared" si="97"/>
        <v>0.86988847583643114</v>
      </c>
      <c r="I108" s="93"/>
      <c r="K108" s="93" t="s">
        <v>392</v>
      </c>
      <c r="L108"/>
      <c r="M108" s="38"/>
      <c r="N108" s="66">
        <f>ATTPwn!$P97</f>
        <v>3</v>
      </c>
      <c r="O108" s="92">
        <f t="shared" si="98"/>
        <v>2.8373751783166905</v>
      </c>
      <c r="P108" s="86">
        <f>INDEX('UmfrageWerte berechnung'!$A:$AL, MATCH(L$3, 'UmfrageWerte berechnung'!$A:$A, 0), MATCH($K108, 'UmfrageWerte berechnung'!$1:$1, 0))</f>
        <v>1.0625</v>
      </c>
      <c r="Q108" s="84">
        <f t="shared" si="99"/>
        <v>3.38671875</v>
      </c>
      <c r="R108" s="84">
        <f t="shared" si="100"/>
        <v>3.1875</v>
      </c>
      <c r="S108" s="84">
        <f t="shared" si="101"/>
        <v>0.9457917261055635</v>
      </c>
      <c r="V108" s="38"/>
      <c r="W108" s="66">
        <f>ATTPwn!$P97</f>
        <v>3</v>
      </c>
      <c r="X108" s="92">
        <f t="shared" si="102"/>
        <v>2.8088642659279799</v>
      </c>
      <c r="Y108" s="86">
        <f>INDEX('UmfrageWerte berechnung'!$A:$AL, MATCH(U$3, 'UmfrageWerte berechnung'!$A:$A, 0), MATCH($K108, 'UmfrageWerte berechnung'!$1:$1, 0))</f>
        <v>1.0833333333333333</v>
      </c>
      <c r="Z108" s="84">
        <f t="shared" si="103"/>
        <v>3.520833333333333</v>
      </c>
      <c r="AA108" s="84">
        <f t="shared" si="104"/>
        <v>3.25</v>
      </c>
      <c r="AB108" s="86">
        <f t="shared" si="105"/>
        <v>0.93628808864265989</v>
      </c>
      <c r="AE108" s="38"/>
      <c r="AF108" s="66">
        <f>ATTPwn!$P97</f>
        <v>3</v>
      </c>
      <c r="AG108" s="92">
        <f t="shared" si="106"/>
        <v>2.8607652252660181</v>
      </c>
      <c r="AH108" s="86">
        <f>INDEX('UmfrageWerte berechnung'!$A:$AL, MATCH(AD$3, 'UmfrageWerte berechnung'!$A:$A, 0), MATCH($K108, 'UmfrageWerte berechnung'!$1:$1, 0))</f>
        <v>1.125</v>
      </c>
      <c r="AI108" s="84">
        <f t="shared" si="107"/>
        <v>3.796875</v>
      </c>
      <c r="AJ108" s="84">
        <f t="shared" si="108"/>
        <v>3.375</v>
      </c>
      <c r="AK108" s="84">
        <f t="shared" si="109"/>
        <v>0.9535884084220061</v>
      </c>
      <c r="AL108" s="66"/>
      <c r="AN108" s="38"/>
      <c r="AO108" s="66">
        <f>ATTPwn!$P97</f>
        <v>3</v>
      </c>
      <c r="AP108" s="92">
        <f t="shared" si="110"/>
        <v>2.3910081743869207</v>
      </c>
      <c r="AQ108" s="86">
        <f>INDEX('UmfrageWerte berechnung'!$A:$AL, MATCH(AM$3, 'UmfrageWerte berechnung'!$A:$A, 0), MATCH($K108, 'UmfrageWerte berechnung'!$1:$1, 0))</f>
        <v>0.9375</v>
      </c>
      <c r="AR108" s="84">
        <f t="shared" si="111"/>
        <v>2.63671875</v>
      </c>
      <c r="AS108" s="84">
        <f t="shared" si="112"/>
        <v>2.8125</v>
      </c>
      <c r="AT108" s="84">
        <f t="shared" si="113"/>
        <v>0.79700272479564027</v>
      </c>
    </row>
    <row r="109" spans="2:46">
      <c r="B109" s="38"/>
      <c r="C109" s="66">
        <f>ATTPwn!$P98</f>
        <v>3</v>
      </c>
      <c r="D109" s="92">
        <f t="shared" si="94"/>
        <v>2.6096654275092934</v>
      </c>
      <c r="E109" s="86">
        <f>INDEX('UmfrageWerte berechnung'!$A:$AL, MATCH(A$3, 'UmfrageWerte berechnung'!$A:$A, 0), MATCH($K109, 'UmfrageWerte berechnung'!$1:$1, 0))</f>
        <v>1.05</v>
      </c>
      <c r="F109" s="84">
        <f t="shared" si="95"/>
        <v>3.3075000000000001</v>
      </c>
      <c r="G109" s="84">
        <f t="shared" si="96"/>
        <v>3.1500000000000004</v>
      </c>
      <c r="H109" s="84">
        <f t="shared" si="97"/>
        <v>0.86988847583643114</v>
      </c>
      <c r="I109" s="93"/>
      <c r="K109" s="93" t="s">
        <v>392</v>
      </c>
      <c r="L109"/>
      <c r="M109" s="38"/>
      <c r="N109" s="66">
        <f>ATTPwn!$P98</f>
        <v>3</v>
      </c>
      <c r="O109" s="92">
        <f t="shared" si="98"/>
        <v>2.8373751783166905</v>
      </c>
      <c r="P109" s="86">
        <f>INDEX('UmfrageWerte berechnung'!$A:$AL, MATCH(L$3, 'UmfrageWerte berechnung'!$A:$A, 0), MATCH($K109, 'UmfrageWerte berechnung'!$1:$1, 0))</f>
        <v>1.0625</v>
      </c>
      <c r="Q109" s="84">
        <f t="shared" si="99"/>
        <v>3.38671875</v>
      </c>
      <c r="R109" s="84">
        <f t="shared" si="100"/>
        <v>3.1875</v>
      </c>
      <c r="S109" s="84">
        <f t="shared" si="101"/>
        <v>0.9457917261055635</v>
      </c>
      <c r="V109" s="38"/>
      <c r="W109" s="66">
        <f>ATTPwn!$P98</f>
        <v>3</v>
      </c>
      <c r="X109" s="92">
        <f t="shared" si="102"/>
        <v>2.8088642659279799</v>
      </c>
      <c r="Y109" s="86">
        <f>INDEX('UmfrageWerte berechnung'!$A:$AL, MATCH(U$3, 'UmfrageWerte berechnung'!$A:$A, 0), MATCH($K109, 'UmfrageWerte berechnung'!$1:$1, 0))</f>
        <v>1.0833333333333333</v>
      </c>
      <c r="Z109" s="84">
        <f t="shared" si="103"/>
        <v>3.520833333333333</v>
      </c>
      <c r="AA109" s="84">
        <f t="shared" si="104"/>
        <v>3.25</v>
      </c>
      <c r="AB109" s="86">
        <f t="shared" si="105"/>
        <v>0.93628808864265989</v>
      </c>
      <c r="AE109" s="38"/>
      <c r="AF109" s="66">
        <f>ATTPwn!$P98</f>
        <v>3</v>
      </c>
      <c r="AG109" s="92">
        <f t="shared" si="106"/>
        <v>2.8607652252660181</v>
      </c>
      <c r="AH109" s="86">
        <f>INDEX('UmfrageWerte berechnung'!$A:$AL, MATCH(AD$3, 'UmfrageWerte berechnung'!$A:$A, 0), MATCH($K109, 'UmfrageWerte berechnung'!$1:$1, 0))</f>
        <v>1.125</v>
      </c>
      <c r="AI109" s="84">
        <f t="shared" si="107"/>
        <v>3.796875</v>
      </c>
      <c r="AJ109" s="84">
        <f t="shared" si="108"/>
        <v>3.375</v>
      </c>
      <c r="AK109" s="84">
        <f t="shared" si="109"/>
        <v>0.9535884084220061</v>
      </c>
      <c r="AL109" s="66"/>
      <c r="AN109" s="38"/>
      <c r="AO109" s="66">
        <f>ATTPwn!$P98</f>
        <v>3</v>
      </c>
      <c r="AP109" s="92">
        <f t="shared" si="110"/>
        <v>2.3910081743869207</v>
      </c>
      <c r="AQ109" s="86">
        <f>INDEX('UmfrageWerte berechnung'!$A:$AL, MATCH(AM$3, 'UmfrageWerte berechnung'!$A:$A, 0), MATCH($K109, 'UmfrageWerte berechnung'!$1:$1, 0))</f>
        <v>0.9375</v>
      </c>
      <c r="AR109" s="84">
        <f t="shared" si="111"/>
        <v>2.63671875</v>
      </c>
      <c r="AS109" s="84">
        <f t="shared" si="112"/>
        <v>2.8125</v>
      </c>
      <c r="AT109" s="84">
        <f t="shared" si="113"/>
        <v>0.79700272479564027</v>
      </c>
    </row>
    <row r="110" spans="2:46">
      <c r="B110" s="38"/>
      <c r="C110" s="66">
        <f>ATTPwn!$P99</f>
        <v>3</v>
      </c>
      <c r="D110" s="92">
        <f t="shared" si="94"/>
        <v>2.6096654275092934</v>
      </c>
      <c r="E110" s="86">
        <f>INDEX('UmfrageWerte berechnung'!$A:$AL, MATCH(A$3, 'UmfrageWerte berechnung'!$A:$A, 0), MATCH($K110, 'UmfrageWerte berechnung'!$1:$1, 0))</f>
        <v>1.05</v>
      </c>
      <c r="F110" s="84">
        <f t="shared" si="95"/>
        <v>3.3075000000000001</v>
      </c>
      <c r="G110" s="84">
        <f t="shared" si="96"/>
        <v>3.1500000000000004</v>
      </c>
      <c r="H110" s="84">
        <f t="shared" si="97"/>
        <v>0.86988847583643114</v>
      </c>
      <c r="I110" s="93"/>
      <c r="K110" s="93" t="s">
        <v>392</v>
      </c>
      <c r="L110"/>
      <c r="M110" s="38"/>
      <c r="N110" s="66">
        <f>ATTPwn!$P99</f>
        <v>3</v>
      </c>
      <c r="O110" s="92">
        <f t="shared" si="98"/>
        <v>2.8373751783166905</v>
      </c>
      <c r="P110" s="86">
        <f>INDEX('UmfrageWerte berechnung'!$A:$AL, MATCH(L$3, 'UmfrageWerte berechnung'!$A:$A, 0), MATCH($K110, 'UmfrageWerte berechnung'!$1:$1, 0))</f>
        <v>1.0625</v>
      </c>
      <c r="Q110" s="84">
        <f t="shared" si="99"/>
        <v>3.38671875</v>
      </c>
      <c r="R110" s="84">
        <f t="shared" si="100"/>
        <v>3.1875</v>
      </c>
      <c r="S110" s="84">
        <f t="shared" si="101"/>
        <v>0.9457917261055635</v>
      </c>
      <c r="V110" s="38"/>
      <c r="W110" s="66">
        <f>ATTPwn!$P99</f>
        <v>3</v>
      </c>
      <c r="X110" s="92">
        <f t="shared" si="102"/>
        <v>2.8088642659279799</v>
      </c>
      <c r="Y110" s="86">
        <f>INDEX('UmfrageWerte berechnung'!$A:$AL, MATCH(U$3, 'UmfrageWerte berechnung'!$A:$A, 0), MATCH($K110, 'UmfrageWerte berechnung'!$1:$1, 0))</f>
        <v>1.0833333333333333</v>
      </c>
      <c r="Z110" s="84">
        <f t="shared" si="103"/>
        <v>3.520833333333333</v>
      </c>
      <c r="AA110" s="84">
        <f t="shared" si="104"/>
        <v>3.25</v>
      </c>
      <c r="AB110" s="86">
        <f t="shared" si="105"/>
        <v>0.93628808864265989</v>
      </c>
      <c r="AE110" s="38"/>
      <c r="AF110" s="66">
        <f>ATTPwn!$P99</f>
        <v>3</v>
      </c>
      <c r="AG110" s="92">
        <f t="shared" si="106"/>
        <v>2.8607652252660181</v>
      </c>
      <c r="AH110" s="86">
        <f>INDEX('UmfrageWerte berechnung'!$A:$AL, MATCH(AD$3, 'UmfrageWerte berechnung'!$A:$A, 0), MATCH($K110, 'UmfrageWerte berechnung'!$1:$1, 0))</f>
        <v>1.125</v>
      </c>
      <c r="AI110" s="84">
        <f t="shared" si="107"/>
        <v>3.796875</v>
      </c>
      <c r="AJ110" s="84">
        <f t="shared" si="108"/>
        <v>3.375</v>
      </c>
      <c r="AK110" s="84">
        <f t="shared" si="109"/>
        <v>0.9535884084220061</v>
      </c>
      <c r="AL110" s="66"/>
      <c r="AN110" s="38"/>
      <c r="AO110" s="66">
        <f>ATTPwn!$P99</f>
        <v>3</v>
      </c>
      <c r="AP110" s="92">
        <f t="shared" si="110"/>
        <v>2.3910081743869207</v>
      </c>
      <c r="AQ110" s="86">
        <f>INDEX('UmfrageWerte berechnung'!$A:$AL, MATCH(AM$3, 'UmfrageWerte berechnung'!$A:$A, 0), MATCH($K110, 'UmfrageWerte berechnung'!$1:$1, 0))</f>
        <v>0.9375</v>
      </c>
      <c r="AR110" s="84">
        <f t="shared" si="111"/>
        <v>2.63671875</v>
      </c>
      <c r="AS110" s="84">
        <f t="shared" si="112"/>
        <v>2.8125</v>
      </c>
      <c r="AT110" s="84">
        <f t="shared" si="113"/>
        <v>0.79700272479564027</v>
      </c>
    </row>
    <row r="111" spans="2:46">
      <c r="B111" s="36"/>
      <c r="C111" s="66">
        <f>ATTPwn!$P100</f>
        <v>3</v>
      </c>
      <c r="D111" s="92">
        <f t="shared" si="94"/>
        <v>2.9824747742963349</v>
      </c>
      <c r="E111" s="86">
        <f>INDEX('UmfrageWerte berechnung'!$A:$AL, MATCH(A$3, 'UmfrageWerte berechnung'!$A:$A, 0), MATCH($K111, 'UmfrageWerte berechnung'!$1:$1, 0))</f>
        <v>1.2</v>
      </c>
      <c r="F111" s="84">
        <f t="shared" si="95"/>
        <v>4.32</v>
      </c>
      <c r="G111" s="84">
        <f t="shared" si="96"/>
        <v>3.5999999999999996</v>
      </c>
      <c r="H111" s="84">
        <f t="shared" si="97"/>
        <v>0.99415825809877834</v>
      </c>
      <c r="I111" s="93"/>
      <c r="K111" s="93" t="s">
        <v>385</v>
      </c>
      <c r="L111"/>
      <c r="M111" s="36"/>
      <c r="N111" s="66">
        <f>ATTPwn!$P100</f>
        <v>3</v>
      </c>
      <c r="O111" s="92">
        <f t="shared" si="98"/>
        <v>3.0042796005706132</v>
      </c>
      <c r="P111" s="86">
        <f>INDEX('UmfrageWerte berechnung'!$A:$AL, MATCH(L$3, 'UmfrageWerte berechnung'!$A:$A, 0), MATCH($K111, 'UmfrageWerte berechnung'!$1:$1, 0))</f>
        <v>1.125</v>
      </c>
      <c r="Q111" s="84">
        <f t="shared" si="99"/>
        <v>3.796875</v>
      </c>
      <c r="R111" s="84">
        <f t="shared" si="100"/>
        <v>3.375</v>
      </c>
      <c r="S111" s="84">
        <f t="shared" si="101"/>
        <v>1.0014265335235377</v>
      </c>
      <c r="V111" s="36"/>
      <c r="W111" s="66">
        <f>ATTPwn!$P100</f>
        <v>3</v>
      </c>
      <c r="X111" s="92">
        <f t="shared" si="102"/>
        <v>3.2409972299168999</v>
      </c>
      <c r="Y111" s="86">
        <f>INDEX('UmfrageWerte berechnung'!$A:$AL, MATCH(U$3, 'UmfrageWerte berechnung'!$A:$A, 0), MATCH($K111, 'UmfrageWerte berechnung'!$1:$1, 0))</f>
        <v>1.25</v>
      </c>
      <c r="Z111" s="84">
        <f t="shared" si="103"/>
        <v>4.6875</v>
      </c>
      <c r="AA111" s="84">
        <f t="shared" si="104"/>
        <v>3.75</v>
      </c>
      <c r="AB111" s="86">
        <f t="shared" si="105"/>
        <v>1.0803324099723</v>
      </c>
      <c r="AC111" s="117"/>
      <c r="AE111" s="36"/>
      <c r="AF111" s="66">
        <f>ATTPwn!$P100</f>
        <v>3</v>
      </c>
      <c r="AG111" s="92">
        <f t="shared" si="106"/>
        <v>2.9667194928684637</v>
      </c>
      <c r="AH111" s="86">
        <f>INDEX('UmfrageWerte berechnung'!$A:$AL, MATCH(AD$3, 'UmfrageWerte berechnung'!$A:$A, 0), MATCH($K111, 'UmfrageWerte berechnung'!$1:$1, 0))</f>
        <v>1.1666666666666667</v>
      </c>
      <c r="AI111" s="84">
        <f t="shared" si="107"/>
        <v>4.0833333333333339</v>
      </c>
      <c r="AJ111" s="84">
        <f t="shared" si="108"/>
        <v>3.5</v>
      </c>
      <c r="AK111" s="84">
        <f t="shared" si="109"/>
        <v>0.98890649762282123</v>
      </c>
      <c r="AL111" s="66"/>
      <c r="AN111" s="36"/>
      <c r="AO111" s="66">
        <f>ATTPwn!$P100</f>
        <v>3</v>
      </c>
      <c r="AP111" s="92">
        <f t="shared" si="110"/>
        <v>3.5068119891008176</v>
      </c>
      <c r="AQ111" s="86">
        <f>INDEX('UmfrageWerte berechnung'!$A:$AL, MATCH(AM$3, 'UmfrageWerte berechnung'!$A:$A, 0), MATCH($K111, 'UmfrageWerte berechnung'!$1:$1, 0))</f>
        <v>1.375</v>
      </c>
      <c r="AR111" s="84">
        <f t="shared" si="111"/>
        <v>5.671875</v>
      </c>
      <c r="AS111" s="84">
        <f t="shared" si="112"/>
        <v>4.125</v>
      </c>
      <c r="AT111" s="84">
        <f t="shared" si="113"/>
        <v>1.1689373297002725</v>
      </c>
    </row>
    <row r="112" spans="2:46">
      <c r="B112" s="72"/>
      <c r="C112" s="66">
        <f>ATTPwn!$P101</f>
        <v>3</v>
      </c>
      <c r="D112" s="92">
        <f t="shared" si="94"/>
        <v>3.6038236856080719</v>
      </c>
      <c r="E112" s="86">
        <f>INDEX('UmfrageWerte berechnung'!$A:$AL, MATCH(A$3, 'UmfrageWerte berechnung'!$A:$A, 0), MATCH($K112, 'UmfrageWerte berechnung'!$1:$1, 0))</f>
        <v>1.45</v>
      </c>
      <c r="F112" s="84">
        <f t="shared" si="95"/>
        <v>6.3075000000000001</v>
      </c>
      <c r="G112" s="84">
        <f t="shared" si="96"/>
        <v>4.3499999999999996</v>
      </c>
      <c r="H112" s="84">
        <f t="shared" si="97"/>
        <v>1.2012745618693572</v>
      </c>
      <c r="I112" s="93"/>
      <c r="K112" s="93" t="s">
        <v>382</v>
      </c>
      <c r="L112"/>
      <c r="M112" s="72"/>
      <c r="N112" s="66">
        <f>ATTPwn!$P101</f>
        <v>3</v>
      </c>
      <c r="O112" s="92">
        <f t="shared" si="98"/>
        <v>3.0042796005706132</v>
      </c>
      <c r="P112" s="86">
        <f>INDEX('UmfrageWerte berechnung'!$A:$AL, MATCH(L$3, 'UmfrageWerte berechnung'!$A:$A, 0), MATCH($K112, 'UmfrageWerte berechnung'!$1:$1, 0))</f>
        <v>1.125</v>
      </c>
      <c r="Q112" s="84">
        <f t="shared" si="99"/>
        <v>3.796875</v>
      </c>
      <c r="R112" s="84">
        <f t="shared" si="100"/>
        <v>3.375</v>
      </c>
      <c r="S112" s="84">
        <f t="shared" si="101"/>
        <v>1.0014265335235377</v>
      </c>
      <c r="V112" s="72"/>
      <c r="W112" s="66">
        <f>ATTPwn!$P101</f>
        <v>3</v>
      </c>
      <c r="X112" s="92">
        <f t="shared" si="102"/>
        <v>3.6731301939058199</v>
      </c>
      <c r="Y112" s="86">
        <f>INDEX('UmfrageWerte berechnung'!$A:$AL, MATCH(U$3, 'UmfrageWerte berechnung'!$A:$A, 0), MATCH($K112, 'UmfrageWerte berechnung'!$1:$1, 0))</f>
        <v>1.4166666666666667</v>
      </c>
      <c r="Z112" s="84">
        <f t="shared" si="103"/>
        <v>6.0208333333333339</v>
      </c>
      <c r="AA112" s="84">
        <f t="shared" si="104"/>
        <v>4.25</v>
      </c>
      <c r="AB112" s="86">
        <f t="shared" si="105"/>
        <v>1.22437673130194</v>
      </c>
      <c r="AC112" s="117"/>
      <c r="AE112" s="72"/>
      <c r="AF112" s="66">
        <f>ATTPwn!$P101</f>
        <v>3</v>
      </c>
      <c r="AG112" s="92">
        <f t="shared" si="106"/>
        <v>3.4964908308806892</v>
      </c>
      <c r="AH112" s="86">
        <f>INDEX('UmfrageWerte berechnung'!$A:$AL, MATCH(AD$3, 'UmfrageWerte berechnung'!$A:$A, 0), MATCH($K112, 'UmfrageWerte berechnung'!$1:$1, 0))</f>
        <v>1.375</v>
      </c>
      <c r="AI112" s="84">
        <f t="shared" si="107"/>
        <v>5.671875</v>
      </c>
      <c r="AJ112" s="84">
        <f t="shared" si="108"/>
        <v>4.125</v>
      </c>
      <c r="AK112" s="84">
        <f t="shared" si="109"/>
        <v>1.1654969436268965</v>
      </c>
      <c r="AL112" s="66"/>
      <c r="AN112" s="72"/>
      <c r="AO112" s="66">
        <f>ATTPwn!$P101</f>
        <v>3</v>
      </c>
      <c r="AP112" s="92">
        <f t="shared" si="110"/>
        <v>3.6662125340599454</v>
      </c>
      <c r="AQ112" s="86">
        <f>INDEX('UmfrageWerte berechnung'!$A:$AL, MATCH(AM$3, 'UmfrageWerte berechnung'!$A:$A, 0), MATCH($K112, 'UmfrageWerte berechnung'!$1:$1, 0))</f>
        <v>1.4375</v>
      </c>
      <c r="AR112" s="84">
        <f t="shared" si="111"/>
        <v>6.19921875</v>
      </c>
      <c r="AS112" s="84">
        <f t="shared" si="112"/>
        <v>4.3125</v>
      </c>
      <c r="AT112" s="86">
        <f t="shared" si="113"/>
        <v>1.2220708446866484</v>
      </c>
    </row>
    <row r="113" spans="2:46">
      <c r="B113" s="36"/>
      <c r="C113" s="66">
        <f>ATTPwn!$P102</f>
        <v>3</v>
      </c>
      <c r="D113" s="93">
        <f t="shared" si="94"/>
        <v>2.9824747742963349</v>
      </c>
      <c r="E113" s="89">
        <f>INDEX('UmfrageWerte berechnung'!$A:$AL, MATCH(A$3, 'UmfrageWerte berechnung'!$A:$A, 0), MATCH($K113, 'UmfrageWerte berechnung'!$1:$1, 0))</f>
        <v>1.2</v>
      </c>
      <c r="F113" s="84">
        <f t="shared" si="95"/>
        <v>4.32</v>
      </c>
      <c r="G113" s="84">
        <f t="shared" si="96"/>
        <v>3.5999999999999996</v>
      </c>
      <c r="H113" s="93">
        <f t="shared" si="97"/>
        <v>0.99415825809877834</v>
      </c>
      <c r="K113" s="93" t="s">
        <v>385</v>
      </c>
      <c r="L113"/>
      <c r="M113" s="36"/>
      <c r="N113" s="66">
        <f>ATTPwn!$P102</f>
        <v>3</v>
      </c>
      <c r="O113" s="93">
        <f t="shared" si="98"/>
        <v>3.0042796005706132</v>
      </c>
      <c r="P113" s="89">
        <f>INDEX('UmfrageWerte berechnung'!$A:$AL, MATCH(L$3, 'UmfrageWerte berechnung'!$A:$A, 0), MATCH($K113, 'UmfrageWerte berechnung'!$1:$1, 0))</f>
        <v>1.125</v>
      </c>
      <c r="Q113" s="84">
        <f t="shared" si="99"/>
        <v>3.796875</v>
      </c>
      <c r="R113" s="84">
        <f t="shared" si="100"/>
        <v>3.375</v>
      </c>
      <c r="S113" s="86">
        <f t="shared" si="101"/>
        <v>1.0014265335235377</v>
      </c>
      <c r="V113" s="36"/>
      <c r="W113" s="80">
        <f>ATTPwn!$P102</f>
        <v>3</v>
      </c>
      <c r="X113" s="93">
        <f t="shared" si="102"/>
        <v>3.2409972299168999</v>
      </c>
      <c r="Y113" s="89">
        <f>INDEX('UmfrageWerte berechnung'!$A:$AL, MATCH(U$3, 'UmfrageWerte berechnung'!$A:$A, 0), MATCH($K113, 'UmfrageWerte berechnung'!$1:$1, 0))</f>
        <v>1.25</v>
      </c>
      <c r="Z113" s="84">
        <f t="shared" si="103"/>
        <v>4.6875</v>
      </c>
      <c r="AA113" s="84">
        <f t="shared" si="104"/>
        <v>3.75</v>
      </c>
      <c r="AB113" s="86">
        <f t="shared" si="105"/>
        <v>1.0803324099723</v>
      </c>
      <c r="AC113" s="117"/>
      <c r="AE113" s="36"/>
      <c r="AF113" s="80">
        <f>ATTPwn!$P102</f>
        <v>3</v>
      </c>
      <c r="AG113" s="93">
        <f t="shared" si="106"/>
        <v>2.9667194928684637</v>
      </c>
      <c r="AH113" s="89">
        <f>INDEX('UmfrageWerte berechnung'!$A:$AL, MATCH(AD$3, 'UmfrageWerte berechnung'!$A:$A, 0), MATCH($K113, 'UmfrageWerte berechnung'!$1:$1, 0))</f>
        <v>1.1666666666666667</v>
      </c>
      <c r="AI113" s="84">
        <f t="shared" si="107"/>
        <v>4.0833333333333339</v>
      </c>
      <c r="AJ113" s="84">
        <f t="shared" si="108"/>
        <v>3.5</v>
      </c>
      <c r="AK113" s="86">
        <f t="shared" si="109"/>
        <v>0.98890649762282123</v>
      </c>
      <c r="AL113" s="66"/>
      <c r="AN113" s="36"/>
      <c r="AO113" s="80">
        <f>ATTPwn!$P102</f>
        <v>3</v>
      </c>
      <c r="AP113" s="93">
        <f t="shared" si="110"/>
        <v>3.5068119891008176</v>
      </c>
      <c r="AQ113" s="89">
        <f>INDEX('UmfrageWerte berechnung'!$A:$AL, MATCH(AM$3, 'UmfrageWerte berechnung'!$A:$A, 0), MATCH($K113, 'UmfrageWerte berechnung'!$1:$1, 0))</f>
        <v>1.375</v>
      </c>
      <c r="AR113" s="84">
        <f t="shared" si="111"/>
        <v>5.671875</v>
      </c>
      <c r="AS113" s="84">
        <f t="shared" si="112"/>
        <v>4.125</v>
      </c>
      <c r="AT113" s="86">
        <f t="shared" si="113"/>
        <v>1.1689373297002725</v>
      </c>
    </row>
    <row r="114" spans="2:46">
      <c r="B114" t="s">
        <v>475</v>
      </c>
      <c r="C114" s="78">
        <f>SUM(C77:C113)</f>
        <v>65</v>
      </c>
      <c r="D114" s="90">
        <f>SUM(D77:D113)</f>
        <v>70.212426978226233</v>
      </c>
      <c r="E114" s="92">
        <f>SUM(E76:E113)</f>
        <v>43.900000000000013</v>
      </c>
      <c r="F114" s="90">
        <f>SUM(F76:F113)</f>
        <v>111.53250000000003</v>
      </c>
      <c r="G114" s="85">
        <f>SUM(G76:G113)</f>
        <v>84.750000000000014</v>
      </c>
      <c r="H114" s="85"/>
      <c r="L114"/>
      <c r="M114" t="s">
        <v>475</v>
      </c>
      <c r="N114" s="78">
        <f>SUM(N77:N113)</f>
        <v>65</v>
      </c>
      <c r="O114" s="90">
        <f>SUM(O77:O113)</f>
        <v>65.982881597717537</v>
      </c>
      <c r="P114" s="92">
        <f>SUM(P76:P113)</f>
        <v>38.125</v>
      </c>
      <c r="Q114" s="90">
        <f>SUM(Q76:Q113)</f>
        <v>85.4375</v>
      </c>
      <c r="R114" s="85">
        <f>SUM(R76:R113)</f>
        <v>74.125</v>
      </c>
      <c r="S114" s="90"/>
      <c r="V114" t="s">
        <v>475</v>
      </c>
      <c r="W114" s="78">
        <f>SUM(W77:W113)</f>
        <v>65</v>
      </c>
      <c r="X114" s="90">
        <f>SUM(X77:X113)</f>
        <v>70.005540166205037</v>
      </c>
      <c r="Y114" s="92">
        <f>SUM(Y76:Y113)</f>
        <v>42.5</v>
      </c>
      <c r="Z114" s="90">
        <f>SUM(Z76:Z113)</f>
        <v>101.66666666666664</v>
      </c>
      <c r="AA114" s="85">
        <f>SUM(AA76:AA113)</f>
        <v>81</v>
      </c>
      <c r="AB114" s="90"/>
      <c r="AE114" t="s">
        <v>475</v>
      </c>
      <c r="AF114" s="78">
        <f>SUM(AF77:AF113)</f>
        <v>65</v>
      </c>
      <c r="AG114" s="90">
        <f>SUM(AG77:AG113)</f>
        <v>64.190627122481345</v>
      </c>
      <c r="AH114" s="92">
        <f>SUM(AH76:AH113)</f>
        <v>41.124999999999986</v>
      </c>
      <c r="AI114" s="90">
        <f>SUM(AI76:AI113)</f>
        <v>90.452690972222214</v>
      </c>
      <c r="AJ114" s="85">
        <f>SUM(AJ76:AJ113)</f>
        <v>75.729166666666657</v>
      </c>
      <c r="AK114" s="90"/>
      <c r="AL114" s="66"/>
      <c r="AN114" t="s">
        <v>475</v>
      </c>
      <c r="AO114" s="78">
        <f>SUM(AO77:AO113)</f>
        <v>65</v>
      </c>
      <c r="AP114" s="90">
        <f>SUM(AP77:AP113)</f>
        <v>72.314713896457747</v>
      </c>
      <c r="AQ114" s="92">
        <f>SUM(AQ76:AQ113)</f>
        <v>44.3125</v>
      </c>
      <c r="AR114" s="90">
        <f>SUM(AR76:AR113)</f>
        <v>113.22265625</v>
      </c>
      <c r="AS114" s="85">
        <f>SUM(AS76:AS113)</f>
        <v>85.0625</v>
      </c>
      <c r="AT114" s="90"/>
    </row>
    <row r="115" spans="2:46">
      <c r="B115" t="s">
        <v>476</v>
      </c>
      <c r="C115" s="57">
        <v>102</v>
      </c>
      <c r="D115" s="86"/>
      <c r="E115" s="96">
        <f>COUNT(E77:E113)*5</f>
        <v>170</v>
      </c>
      <c r="F115" s="89">
        <f>C115*5^2</f>
        <v>2550</v>
      </c>
      <c r="G115" s="87">
        <f>C115*1.5</f>
        <v>153</v>
      </c>
      <c r="L115"/>
      <c r="M115" t="s">
        <v>476</v>
      </c>
      <c r="N115" s="57">
        <v>102</v>
      </c>
      <c r="O115" s="86"/>
      <c r="P115" s="96">
        <f>COUNT(P77:P113)*5</f>
        <v>170</v>
      </c>
      <c r="Q115" s="89">
        <f>N115*5^2</f>
        <v>2550</v>
      </c>
      <c r="R115" s="87">
        <f>N115*1.5</f>
        <v>153</v>
      </c>
      <c r="S115" s="86"/>
      <c r="V115" t="s">
        <v>476</v>
      </c>
      <c r="W115" s="57">
        <v>102</v>
      </c>
      <c r="X115" s="86"/>
      <c r="Y115" s="96">
        <f>COUNT(Y77:Y113)*5</f>
        <v>170</v>
      </c>
      <c r="Z115" s="89">
        <f>W115*5^2</f>
        <v>2550</v>
      </c>
      <c r="AA115" s="87">
        <f>W115*1.5</f>
        <v>153</v>
      </c>
      <c r="AB115" s="86"/>
      <c r="AE115" t="s">
        <v>476</v>
      </c>
      <c r="AF115" s="57">
        <v>102</v>
      </c>
      <c r="AG115" s="86"/>
      <c r="AH115" s="96">
        <f>COUNT(AH77:AH113)*1.5</f>
        <v>51</v>
      </c>
      <c r="AI115" s="89">
        <f>AF115*5^2</f>
        <v>2550</v>
      </c>
      <c r="AJ115" s="87">
        <f>AF115*1.5</f>
        <v>153</v>
      </c>
      <c r="AK115" s="86"/>
      <c r="AL115" s="57"/>
      <c r="AN115" t="s">
        <v>476</v>
      </c>
      <c r="AO115" s="57">
        <v>102</v>
      </c>
      <c r="AP115" s="86"/>
      <c r="AQ115" s="96">
        <f>COUNT(AQ77:AQ113)*5</f>
        <v>170</v>
      </c>
      <c r="AR115" s="89">
        <f>AO115*5^2</f>
        <v>2550</v>
      </c>
      <c r="AS115" s="87">
        <f>AO115*1.5</f>
        <v>153</v>
      </c>
      <c r="AT115" s="86"/>
    </row>
    <row r="116" spans="2:46">
      <c r="C116" s="78"/>
      <c r="D116" s="85"/>
      <c r="E116" s="113"/>
      <c r="H116" s="85"/>
      <c r="L116"/>
      <c r="N116" s="78"/>
      <c r="O116" s="85"/>
      <c r="P116" s="113"/>
      <c r="Q116" s="86"/>
      <c r="R116" s="84"/>
      <c r="S116" s="90"/>
      <c r="W116" s="78"/>
      <c r="X116" s="85"/>
      <c r="Y116" s="113"/>
      <c r="Z116" s="86"/>
      <c r="AA116" s="84"/>
      <c r="AB116" s="90"/>
      <c r="AF116" s="78"/>
      <c r="AG116" s="85"/>
      <c r="AH116" s="113"/>
      <c r="AI116" s="86"/>
      <c r="AJ116" s="84"/>
      <c r="AK116" s="90"/>
      <c r="AL116" s="66"/>
      <c r="AO116" s="78"/>
      <c r="AP116" s="85"/>
      <c r="AQ116" s="113"/>
      <c r="AR116" s="86"/>
      <c r="AS116" s="84"/>
      <c r="AT116" s="90"/>
    </row>
    <row r="117" spans="2:46">
      <c r="L117"/>
      <c r="O117" s="84"/>
      <c r="P117" s="93"/>
      <c r="Q117" s="86"/>
      <c r="R117" s="84"/>
      <c r="S117" s="86"/>
      <c r="X117" s="84"/>
      <c r="Y117" s="93"/>
      <c r="Z117" s="86"/>
      <c r="AA117" s="84"/>
      <c r="AB117" s="86"/>
      <c r="AG117" s="84"/>
      <c r="AH117" s="93"/>
      <c r="AI117" s="86"/>
      <c r="AJ117" s="84"/>
      <c r="AK117" s="86"/>
      <c r="AL117" s="66"/>
      <c r="AP117" s="84"/>
      <c r="AQ117" s="93"/>
      <c r="AR117" s="86"/>
      <c r="AS117" s="84"/>
      <c r="AT117" s="86"/>
    </row>
    <row r="118" spans="2:46">
      <c r="L118"/>
      <c r="O118" s="84"/>
      <c r="P118" s="93"/>
      <c r="Q118" s="86"/>
      <c r="R118" s="84"/>
      <c r="S118" s="86"/>
      <c r="X118" s="84"/>
      <c r="Y118" s="93"/>
      <c r="Z118" s="86"/>
      <c r="AA118" s="84"/>
      <c r="AB118" s="86"/>
      <c r="AG118" s="84"/>
      <c r="AH118" s="93"/>
      <c r="AI118" s="86"/>
      <c r="AJ118" s="84"/>
      <c r="AK118" s="86"/>
      <c r="AL118" s="66"/>
      <c r="AP118" s="84"/>
      <c r="AQ118" s="93"/>
      <c r="AR118" s="86"/>
      <c r="AS118" s="84"/>
      <c r="AT118" s="86"/>
    </row>
    <row r="119" spans="2:46" ht="21">
      <c r="B119" s="101" t="s">
        <v>478</v>
      </c>
      <c r="C119" s="102">
        <f>SUM(C114,C71,C47,C27,C15)</f>
        <v>106</v>
      </c>
      <c r="E119" s="93" t="s">
        <v>479</v>
      </c>
      <c r="H119" s="84">
        <f>COUNT(E77:E113,E52:E70,E32:E46,E20:E25,E9:E14)</f>
        <v>78</v>
      </c>
      <c r="L119"/>
      <c r="M119" s="101" t="s">
        <v>478</v>
      </c>
      <c r="N119" s="102">
        <f>SUM(N114,N71,N47,N27,N15)</f>
        <v>106</v>
      </c>
      <c r="O119" s="84"/>
      <c r="P119" s="93" t="s">
        <v>479</v>
      </c>
      <c r="Q119" s="86"/>
      <c r="R119" s="84"/>
      <c r="S119" s="86">
        <f>COUNT(P77:P113,P52:P70,P32:P46,P20:P25,P9:P14)</f>
        <v>78</v>
      </c>
      <c r="V119" s="101" t="s">
        <v>478</v>
      </c>
      <c r="W119" s="102">
        <f>SUM(W114,W71,W47,W27,W15)</f>
        <v>106</v>
      </c>
      <c r="X119" s="84"/>
      <c r="Y119" s="93" t="s">
        <v>479</v>
      </c>
      <c r="Z119" s="86"/>
      <c r="AA119" s="84"/>
      <c r="AB119" s="86">
        <f>COUNT(Y77:Y113,Y52:Y70,Y32:Y46,Y20:Y25,Y9:Y14)</f>
        <v>78</v>
      </c>
      <c r="AC119" s="101"/>
      <c r="AE119" s="101" t="s">
        <v>478</v>
      </c>
      <c r="AF119" s="102">
        <f>SUM(AF114,AF71,AF47,AF27,AF15)</f>
        <v>106</v>
      </c>
      <c r="AG119" s="84"/>
      <c r="AH119" s="93" t="s">
        <v>479</v>
      </c>
      <c r="AI119" s="86"/>
      <c r="AJ119" s="84"/>
      <c r="AK119" s="86">
        <f>COUNT(AH77:AH113,AH52:AH70,AH32:AH46,AH20:AH25,AH9:AH14)</f>
        <v>78</v>
      </c>
      <c r="AL119" s="118"/>
      <c r="AN119" s="101" t="s">
        <v>478</v>
      </c>
      <c r="AO119" s="102">
        <f>SUM(AO114,AO71,AO47,AO27,AO15)</f>
        <v>106</v>
      </c>
      <c r="AP119" s="84"/>
      <c r="AQ119" s="93" t="s">
        <v>479</v>
      </c>
      <c r="AR119" s="86"/>
      <c r="AS119" s="84"/>
      <c r="AT119" s="86">
        <f>COUNT(AQ77:AQ113,AQ52:AQ70,AQ32:AQ46,AQ20:AQ25,AQ9:AQ14)</f>
        <v>78</v>
      </c>
    </row>
    <row r="120" spans="2:46" ht="21">
      <c r="B120" s="101" t="s">
        <v>480</v>
      </c>
      <c r="C120" s="102">
        <f>SUM(C115,C72,C48,C28,C16)</f>
        <v>237</v>
      </c>
      <c r="E120" s="93" t="s">
        <v>481</v>
      </c>
      <c r="H120" s="84">
        <f>SUM(E77:E113,E52:E70,E32:E46,E20:E25,E9:E14)</f>
        <v>94.15</v>
      </c>
      <c r="L120"/>
      <c r="M120" s="101" t="s">
        <v>480</v>
      </c>
      <c r="N120" s="102">
        <f>SUM(N115,N72,N48,N28,N16)</f>
        <v>237</v>
      </c>
      <c r="O120" s="84"/>
      <c r="P120" s="93" t="s">
        <v>481</v>
      </c>
      <c r="Q120" s="86"/>
      <c r="R120" s="84"/>
      <c r="S120" s="86">
        <f>SUM(P77:P113,P52:P70,P32:P46,P20:P25,P9:P14)</f>
        <v>87.625</v>
      </c>
      <c r="V120" s="101" t="s">
        <v>480</v>
      </c>
      <c r="W120" s="102">
        <f>SUM(W115,W72,W48,W28,W16)</f>
        <v>237</v>
      </c>
      <c r="X120" s="84"/>
      <c r="Y120" s="93" t="s">
        <v>481</v>
      </c>
      <c r="Z120" s="86"/>
      <c r="AA120" s="84"/>
      <c r="AB120" s="86">
        <f>SUM(Y77:Y113,Y52:Y70,Y32:Y46,Y20:Y25,Y9:Y14)</f>
        <v>90.249999999999943</v>
      </c>
      <c r="AC120" s="101"/>
      <c r="AE120" s="101" t="s">
        <v>480</v>
      </c>
      <c r="AF120" s="102">
        <f>SUM(AF115,AF72,AF48,AF28,AF16)</f>
        <v>237</v>
      </c>
      <c r="AG120" s="84"/>
      <c r="AH120" s="93" t="s">
        <v>481</v>
      </c>
      <c r="AI120" s="86"/>
      <c r="AJ120" s="84"/>
      <c r="AK120" s="86">
        <f>SUM(AH77:AH113,AH52:AH70,AH32:AH46,AH20:AH25,AH9:AH14)</f>
        <v>92.020833333333314</v>
      </c>
      <c r="AL120" s="118"/>
      <c r="AN120" s="101" t="s">
        <v>480</v>
      </c>
      <c r="AO120" s="102">
        <f>SUM(AO115,AO72,AO48,AO28,AO16)</f>
        <v>237</v>
      </c>
      <c r="AP120" s="84"/>
      <c r="AQ120" s="93" t="s">
        <v>481</v>
      </c>
      <c r="AR120" s="86"/>
      <c r="AS120" s="84"/>
      <c r="AT120" s="86">
        <f>SUM(AQ77:AQ113,AQ52:AQ70,AQ32:AQ46,AQ20:AQ25,AQ9:AQ14)</f>
        <v>91.75</v>
      </c>
    </row>
    <row r="121" spans="2:46">
      <c r="E121" s="93" t="s">
        <v>480</v>
      </c>
      <c r="H121" s="84">
        <f>COUNT(E77:E113,E52:E70,E32:E46,E20:E25,E9:E14)*5</f>
        <v>390</v>
      </c>
      <c r="L121"/>
      <c r="O121" s="84"/>
      <c r="P121" s="93" t="s">
        <v>480</v>
      </c>
      <c r="Q121" s="86"/>
      <c r="R121" s="84"/>
      <c r="S121" s="86">
        <f>COUNT(P77:P113,P52:P70,P32:P46,P20:P25,P9:P14)*5</f>
        <v>390</v>
      </c>
      <c r="X121" s="84"/>
      <c r="Y121" s="93" t="s">
        <v>480</v>
      </c>
      <c r="Z121" s="86"/>
      <c r="AA121" s="84"/>
      <c r="AB121" s="86">
        <f>COUNT(Y77:Y113,Y52:Y70,Y32:Y46,Y20:Y25,Y9:Y14)*5</f>
        <v>390</v>
      </c>
      <c r="AG121" s="84"/>
      <c r="AH121" s="93" t="s">
        <v>480</v>
      </c>
      <c r="AI121" s="86"/>
      <c r="AJ121" s="84"/>
      <c r="AK121" s="86">
        <f>COUNT(AH77:AH113,AH52:AH70,AH32:AH46,AH20:AH25,AH9:AH14)*5</f>
        <v>390</v>
      </c>
      <c r="AL121" s="66"/>
      <c r="AP121" s="84"/>
      <c r="AQ121" s="93" t="s">
        <v>480</v>
      </c>
      <c r="AR121" s="86"/>
      <c r="AS121" s="84"/>
      <c r="AT121" s="86">
        <f>COUNT(AQ77:AQ113,AQ52:AQ70,AQ32:AQ46,AQ20:AQ25,AQ9:AQ14)*5</f>
        <v>390</v>
      </c>
    </row>
    <row r="122" spans="2:46">
      <c r="L122"/>
      <c r="O122" s="84"/>
      <c r="P122" s="93"/>
      <c r="Q122" s="86"/>
      <c r="R122" s="84"/>
      <c r="S122" s="93"/>
      <c r="X122" s="84"/>
      <c r="Y122" s="93"/>
      <c r="Z122" s="86"/>
      <c r="AA122" s="84"/>
      <c r="AB122" s="93"/>
      <c r="AG122" s="84"/>
      <c r="AH122" s="93"/>
      <c r="AI122" s="86"/>
      <c r="AJ122" s="84"/>
      <c r="AK122" s="93"/>
      <c r="AL122" s="66"/>
      <c r="AP122" s="84"/>
      <c r="AQ122" s="93"/>
      <c r="AR122" s="86"/>
      <c r="AS122" s="84"/>
      <c r="AT122" s="93"/>
    </row>
    <row r="123" spans="2:46" ht="21">
      <c r="B123" s="101" t="s">
        <v>482</v>
      </c>
      <c r="C123" s="105">
        <f>SUM(D77:D113,D52:D70,D32:D46,D20:D25,D9:D14)</f>
        <v>105.91927774827403</v>
      </c>
      <c r="L123"/>
      <c r="M123" s="101" t="s">
        <v>482</v>
      </c>
      <c r="N123" s="105">
        <f>SUM(O77:O113,O52:O70,O32:O46,O20:O25,O9:O14)</f>
        <v>105.70613409415122</v>
      </c>
      <c r="O123" s="84"/>
      <c r="P123" s="93"/>
      <c r="Q123" s="86"/>
      <c r="R123" s="84"/>
      <c r="S123" s="93"/>
      <c r="V123" s="101" t="s">
        <v>482</v>
      </c>
      <c r="W123" s="105">
        <f>SUM(X77:X113,X52:X70,X32:X46,X20:X25,X9:X14)</f>
        <v>105.22437673130204</v>
      </c>
      <c r="X123" s="84"/>
      <c r="Y123" s="93"/>
      <c r="Z123" s="86"/>
      <c r="AA123" s="84"/>
      <c r="AB123" s="93"/>
      <c r="AC123" s="101"/>
      <c r="AE123" s="101" t="s">
        <v>482</v>
      </c>
      <c r="AF123" s="105">
        <f>SUM(AG77:AG113,AG52:AG70,AG32:AG46,AG20:AG25,AG9:AG14)</f>
        <v>105.24790581842885</v>
      </c>
      <c r="AG123" s="84"/>
      <c r="AH123" s="93"/>
      <c r="AI123" s="86"/>
      <c r="AJ123" s="84"/>
      <c r="AK123" s="93"/>
      <c r="AL123" s="119"/>
      <c r="AN123" s="101" t="s">
        <v>482</v>
      </c>
      <c r="AO123" s="105">
        <f>SUM(AP77:AP113,AP52:AP70,AP32:AP46,AP20:AP25,AP9:AP14)</f>
        <v>109.93324250681194</v>
      </c>
      <c r="AP123" s="84"/>
      <c r="AQ123" s="93"/>
      <c r="AR123" s="86"/>
      <c r="AS123" s="84"/>
      <c r="AT123" s="93"/>
    </row>
    <row r="124" spans="2:46" ht="21">
      <c r="B124" s="101" t="s">
        <v>480</v>
      </c>
      <c r="C124" s="102">
        <f>SUM(C115,C72,C48,C28,C16)</f>
        <v>237</v>
      </c>
      <c r="L124"/>
      <c r="M124" s="101" t="s">
        <v>480</v>
      </c>
      <c r="N124" s="102">
        <f>SUM(N115,N72,N48,N28,N16)</f>
        <v>237</v>
      </c>
      <c r="O124" s="84"/>
      <c r="P124" s="93"/>
      <c r="Q124" s="86"/>
      <c r="R124" s="84"/>
      <c r="S124" s="93"/>
      <c r="V124" s="101" t="s">
        <v>480</v>
      </c>
      <c r="W124" s="102">
        <f>SUM(W115,W72,W48,W28,W16)</f>
        <v>237</v>
      </c>
      <c r="X124" s="84"/>
      <c r="Y124" s="93"/>
      <c r="Z124" s="86"/>
      <c r="AA124" s="84"/>
      <c r="AB124" s="93"/>
      <c r="AC124" s="101"/>
      <c r="AE124" s="101" t="s">
        <v>480</v>
      </c>
      <c r="AF124" s="102">
        <f>SUM(AF115,AF72,AF48,AF28,AF16)</f>
        <v>237</v>
      </c>
      <c r="AG124" s="84"/>
      <c r="AH124" s="93"/>
      <c r="AI124" s="86"/>
      <c r="AJ124" s="84"/>
      <c r="AK124" s="93"/>
      <c r="AL124" s="118"/>
      <c r="AN124" s="101" t="s">
        <v>480</v>
      </c>
      <c r="AO124" s="102">
        <f>SUM(AO115,AO72,AO48,AO28,AO16)</f>
        <v>237</v>
      </c>
      <c r="AP124" s="84"/>
      <c r="AQ124" s="93"/>
      <c r="AR124" s="86"/>
      <c r="AS124" s="84"/>
      <c r="AT124" s="93"/>
    </row>
    <row r="125" spans="2:46">
      <c r="L125"/>
      <c r="O125" s="84"/>
      <c r="P125" s="93"/>
      <c r="Q125" s="86"/>
      <c r="R125" s="84"/>
      <c r="S125" s="93"/>
      <c r="X125" s="84"/>
      <c r="Y125" s="93"/>
      <c r="Z125" s="86"/>
      <c r="AA125" s="84"/>
      <c r="AB125" s="93"/>
      <c r="AG125" s="84"/>
      <c r="AH125" s="93"/>
      <c r="AI125" s="86"/>
      <c r="AJ125" s="84"/>
      <c r="AK125" s="93"/>
      <c r="AP125" s="84"/>
      <c r="AQ125" s="93"/>
      <c r="AR125" s="86"/>
      <c r="AS125" s="84"/>
      <c r="AT125" s="93"/>
    </row>
    <row r="126" spans="2:46">
      <c r="L126"/>
      <c r="O126" s="84"/>
      <c r="P126" s="93"/>
      <c r="Q126" s="86"/>
      <c r="R126" s="84"/>
      <c r="S126" s="93"/>
      <c r="X126" s="84"/>
      <c r="Y126" s="93"/>
      <c r="Z126" s="86"/>
      <c r="AA126" s="84"/>
      <c r="AB126" s="93"/>
      <c r="AG126" s="84"/>
      <c r="AH126" s="93"/>
      <c r="AI126" s="86"/>
      <c r="AJ126" s="84"/>
      <c r="AK126" s="93"/>
      <c r="AP126" s="84"/>
      <c r="AQ126" s="93"/>
      <c r="AR126" s="86"/>
      <c r="AS126" s="84"/>
      <c r="AT126" s="93"/>
    </row>
    <row r="127" spans="2:46">
      <c r="L127"/>
      <c r="O127" s="84"/>
      <c r="P127" s="93"/>
      <c r="Q127" s="86"/>
      <c r="R127" s="84"/>
      <c r="S127" s="93"/>
      <c r="X127" s="84"/>
      <c r="Y127" s="93"/>
      <c r="Z127" s="86"/>
      <c r="AA127" s="84"/>
      <c r="AB127" s="93"/>
      <c r="AG127" s="84"/>
      <c r="AH127" s="93"/>
      <c r="AI127" s="86"/>
      <c r="AJ127" s="84"/>
      <c r="AK127" s="93"/>
      <c r="AP127" s="84"/>
      <c r="AQ127" s="93"/>
      <c r="AR127" s="86"/>
      <c r="AS127" s="84"/>
      <c r="AT127" s="93"/>
    </row>
    <row r="128" spans="2:46">
      <c r="L128"/>
      <c r="O128" s="84"/>
      <c r="P128" s="93"/>
      <c r="Q128" s="86"/>
      <c r="R128" s="84"/>
      <c r="S128" s="93"/>
      <c r="X128" s="84"/>
      <c r="Y128" s="93"/>
      <c r="Z128" s="86"/>
      <c r="AA128" s="84"/>
      <c r="AB128" s="93"/>
      <c r="AG128" s="84"/>
      <c r="AH128" s="93"/>
      <c r="AI128" s="86"/>
      <c r="AJ128" s="84"/>
      <c r="AK128" s="93"/>
      <c r="AP128" s="84"/>
      <c r="AQ128" s="93"/>
      <c r="AR128" s="86"/>
      <c r="AS128" s="84"/>
      <c r="AT128" s="93"/>
    </row>
    <row r="129" spans="12:46">
      <c r="L129"/>
      <c r="O129" s="84"/>
      <c r="P129" s="93"/>
      <c r="Q129" s="86"/>
      <c r="R129" s="84"/>
      <c r="S129" s="93"/>
      <c r="X129" s="84"/>
      <c r="Y129" s="93"/>
      <c r="Z129" s="86"/>
      <c r="AA129" s="84"/>
      <c r="AB129" s="93"/>
      <c r="AG129" s="84"/>
      <c r="AH129" s="93"/>
      <c r="AI129" s="86"/>
      <c r="AJ129" s="84"/>
      <c r="AK129" s="93"/>
      <c r="AP129" s="84"/>
      <c r="AQ129" s="93"/>
      <c r="AR129" s="86"/>
      <c r="AS129" s="84"/>
      <c r="AT129" s="93"/>
    </row>
    <row r="130" spans="12:46">
      <c r="L130"/>
      <c r="O130" s="84"/>
      <c r="P130" s="93"/>
      <c r="Q130" s="86"/>
      <c r="R130" s="84"/>
      <c r="S130" s="93"/>
      <c r="X130" s="84"/>
      <c r="Y130" s="93"/>
      <c r="Z130" s="86"/>
      <c r="AA130" s="84"/>
      <c r="AB130" s="93"/>
      <c r="AG130" s="84"/>
      <c r="AH130" s="93"/>
      <c r="AI130" s="86"/>
      <c r="AJ130" s="84"/>
      <c r="AK130" s="93"/>
      <c r="AP130" s="84"/>
      <c r="AQ130" s="93"/>
      <c r="AR130" s="86"/>
      <c r="AS130" s="84"/>
      <c r="AT130" s="93"/>
    </row>
    <row r="131" spans="12:46">
      <c r="L131"/>
      <c r="O131" s="84"/>
      <c r="P131" s="93"/>
      <c r="Q131" s="86"/>
      <c r="R131" s="84"/>
      <c r="S131" s="93"/>
      <c r="X131" s="84"/>
      <c r="Y131" s="93"/>
      <c r="Z131" s="86"/>
      <c r="AA131" s="84"/>
      <c r="AB131" s="93"/>
      <c r="AG131" s="84"/>
      <c r="AH131" s="93"/>
      <c r="AI131" s="86"/>
      <c r="AJ131" s="84"/>
      <c r="AK131" s="93"/>
      <c r="AP131" s="84"/>
      <c r="AQ131" s="93"/>
      <c r="AR131" s="86"/>
      <c r="AS131" s="84"/>
      <c r="AT131" s="93"/>
    </row>
    <row r="132" spans="12:46">
      <c r="L132"/>
      <c r="O132" s="84"/>
      <c r="P132" s="93"/>
      <c r="Q132" s="86"/>
      <c r="R132" s="84"/>
      <c r="S132" s="93"/>
      <c r="X132" s="84"/>
      <c r="Y132" s="93"/>
      <c r="Z132" s="86"/>
      <c r="AA132" s="84"/>
      <c r="AB132" s="93"/>
      <c r="AG132" s="84"/>
      <c r="AH132" s="93"/>
      <c r="AI132" s="86"/>
      <c r="AJ132" s="84"/>
      <c r="AK132" s="93"/>
      <c r="AP132" s="84"/>
      <c r="AQ132" s="93"/>
      <c r="AR132" s="86"/>
      <c r="AS132" s="84"/>
      <c r="AT132" s="93"/>
    </row>
    <row r="133" spans="12:46">
      <c r="L133"/>
      <c r="O133" s="84"/>
      <c r="P133" s="93"/>
      <c r="Q133" s="86"/>
      <c r="R133" s="84"/>
      <c r="S133" s="93"/>
      <c r="X133" s="84"/>
      <c r="Y133" s="93"/>
      <c r="Z133" s="86"/>
      <c r="AA133" s="84"/>
      <c r="AB133" s="93"/>
      <c r="AG133" s="84"/>
      <c r="AH133" s="93"/>
      <c r="AI133" s="86"/>
      <c r="AJ133" s="84"/>
      <c r="AK133" s="93"/>
      <c r="AP133" s="84"/>
      <c r="AQ133" s="93"/>
      <c r="AR133" s="86"/>
      <c r="AS133" s="84"/>
      <c r="AT133" s="93"/>
    </row>
    <row r="134" spans="12:46">
      <c r="L134"/>
      <c r="O134" s="84"/>
      <c r="P134" s="93"/>
      <c r="Q134" s="86"/>
      <c r="R134" s="84"/>
      <c r="S134" s="93"/>
      <c r="X134" s="84"/>
      <c r="Y134" s="93"/>
      <c r="Z134" s="86"/>
      <c r="AA134" s="84"/>
      <c r="AB134" s="93"/>
      <c r="AG134" s="84"/>
      <c r="AH134" s="93"/>
      <c r="AI134" s="86"/>
      <c r="AJ134" s="84"/>
      <c r="AK134" s="93"/>
      <c r="AP134" s="84"/>
      <c r="AQ134" s="93"/>
      <c r="AR134" s="86"/>
      <c r="AS134" s="84"/>
      <c r="AT134" s="93"/>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19CBB-1863-4AFD-AEAC-EB97D4D48619}">
  <dimension ref="A1:AJ103"/>
  <sheetViews>
    <sheetView zoomScaleNormal="100" workbookViewId="0">
      <selection activeCell="P14" sqref="P14"/>
    </sheetView>
  </sheetViews>
  <sheetFormatPr baseColWidth="10" defaultColWidth="11.42578125" defaultRowHeight="15"/>
  <cols>
    <col min="16" max="16" width="11.42578125" style="66"/>
    <col min="17" max="17" width="28" style="53" customWidth="1"/>
    <col min="18" max="18" width="178.28515625" bestFit="1" customWidth="1"/>
    <col min="19" max="19" width="21" bestFit="1" customWidth="1"/>
  </cols>
  <sheetData>
    <row r="1" spans="1:36" ht="23.25">
      <c r="B1" s="15" t="s">
        <v>0</v>
      </c>
      <c r="D1" s="15"/>
      <c r="F1" s="15"/>
      <c r="H1" s="15"/>
      <c r="J1" s="15"/>
      <c r="L1" s="15"/>
      <c r="N1" s="15"/>
      <c r="P1" s="68"/>
      <c r="Q1" s="52" t="s">
        <v>414</v>
      </c>
      <c r="R1" s="15"/>
      <c r="S1" s="42" t="s">
        <v>417</v>
      </c>
      <c r="T1" s="15"/>
      <c r="V1" s="15"/>
      <c r="X1" s="15"/>
      <c r="Z1" s="15"/>
      <c r="AB1" s="15"/>
      <c r="AD1" s="15"/>
      <c r="AF1" s="15"/>
      <c r="AH1" s="15"/>
      <c r="AJ1" s="15"/>
    </row>
    <row r="3" spans="1:36" ht="21">
      <c r="B3" s="50" t="s">
        <v>483</v>
      </c>
      <c r="C3" s="19" t="s">
        <v>2</v>
      </c>
    </row>
    <row r="4" spans="1:36" s="9" customFormat="1" ht="18.75">
      <c r="B4" s="13" t="s">
        <v>3</v>
      </c>
      <c r="C4" s="14" t="s">
        <v>4</v>
      </c>
      <c r="P4" s="69"/>
      <c r="Q4" s="54"/>
      <c r="R4" s="32" t="s">
        <v>419</v>
      </c>
      <c r="S4" s="9" t="s">
        <v>420</v>
      </c>
    </row>
    <row r="5" spans="1:36" ht="18.75">
      <c r="B5" s="1" t="s">
        <v>5</v>
      </c>
      <c r="C5" s="2" t="s">
        <v>6</v>
      </c>
      <c r="R5" s="59">
        <v>2018</v>
      </c>
      <c r="S5" t="s">
        <v>420</v>
      </c>
    </row>
    <row r="6" spans="1:36" ht="18.75">
      <c r="B6" s="1"/>
      <c r="C6" s="2"/>
    </row>
    <row r="7" spans="1:36" ht="21">
      <c r="C7" s="19" t="s">
        <v>7</v>
      </c>
    </row>
    <row r="8" spans="1:36" s="9" customFormat="1" ht="18.75">
      <c r="B8" s="48" t="s">
        <v>8</v>
      </c>
      <c r="C8" s="14" t="s">
        <v>9</v>
      </c>
      <c r="P8" s="69">
        <v>3</v>
      </c>
      <c r="Q8" s="54">
        <v>3</v>
      </c>
      <c r="R8" s="32" t="s">
        <v>484</v>
      </c>
      <c r="S8" t="s">
        <v>485</v>
      </c>
      <c r="Z8" s="27"/>
    </row>
    <row r="9" spans="1:36" ht="18.75">
      <c r="B9" s="1" t="s">
        <v>10</v>
      </c>
      <c r="C9" s="2" t="s">
        <v>11</v>
      </c>
      <c r="P9" s="66">
        <v>3</v>
      </c>
      <c r="Q9" s="57" t="s">
        <v>425</v>
      </c>
      <c r="R9" s="60" t="s">
        <v>486</v>
      </c>
      <c r="S9" t="s">
        <v>422</v>
      </c>
    </row>
    <row r="10" spans="1:36" ht="18.75">
      <c r="B10" s="1" t="s">
        <v>12</v>
      </c>
      <c r="C10" s="2" t="s">
        <v>13</v>
      </c>
      <c r="P10" s="66">
        <v>3</v>
      </c>
      <c r="Q10" s="53" t="s">
        <v>425</v>
      </c>
      <c r="R10" s="60" t="s">
        <v>487</v>
      </c>
      <c r="S10" t="s">
        <v>485</v>
      </c>
    </row>
    <row r="11" spans="1:36" ht="18.75">
      <c r="B11" s="1" t="s">
        <v>14</v>
      </c>
      <c r="C11" s="2" t="s">
        <v>15</v>
      </c>
      <c r="P11" s="66">
        <v>3</v>
      </c>
      <c r="Q11" s="53" t="s">
        <v>425</v>
      </c>
      <c r="R11" s="60" t="s">
        <v>488</v>
      </c>
      <c r="S11" t="s">
        <v>422</v>
      </c>
    </row>
    <row r="12" spans="1:36" ht="18.75">
      <c r="B12" s="1" t="s">
        <v>16</v>
      </c>
      <c r="C12" s="2" t="s">
        <v>17</v>
      </c>
      <c r="P12" s="66">
        <v>3</v>
      </c>
      <c r="Q12" s="53" t="s">
        <v>425</v>
      </c>
      <c r="R12" s="60" t="s">
        <v>428</v>
      </c>
      <c r="S12" t="s">
        <v>422</v>
      </c>
    </row>
    <row r="13" spans="1:36" ht="18.75">
      <c r="A13" s="17"/>
      <c r="B13" s="1" t="s">
        <v>18</v>
      </c>
      <c r="C13" s="2" t="s">
        <v>19</v>
      </c>
      <c r="P13" s="66">
        <v>3</v>
      </c>
      <c r="Q13" s="53" t="s">
        <v>425</v>
      </c>
      <c r="R13" s="60" t="s">
        <v>428</v>
      </c>
      <c r="S13" t="s">
        <v>422</v>
      </c>
    </row>
    <row r="14" spans="1:36" ht="18.75">
      <c r="B14" s="1"/>
      <c r="C14" s="2"/>
      <c r="P14" s="71"/>
      <c r="R14" s="30"/>
    </row>
    <row r="15" spans="1:36" s="7" customFormat="1" ht="21">
      <c r="A15"/>
      <c r="C15" s="18" t="s">
        <v>20</v>
      </c>
      <c r="P15" s="70"/>
      <c r="Q15" s="53"/>
    </row>
    <row r="16" spans="1:36" s="9" customFormat="1" ht="18.75">
      <c r="B16" s="13" t="s">
        <v>21</v>
      </c>
      <c r="C16" s="14" t="s">
        <v>351</v>
      </c>
      <c r="P16" s="77">
        <v>3</v>
      </c>
      <c r="Q16" s="54">
        <v>2647</v>
      </c>
      <c r="R16" s="30"/>
    </row>
    <row r="17" spans="1:19" ht="18.75">
      <c r="B17" s="1" t="s">
        <v>23</v>
      </c>
      <c r="C17" s="2" t="s">
        <v>353</v>
      </c>
      <c r="P17" s="77">
        <v>3</v>
      </c>
      <c r="Q17" s="53">
        <v>355</v>
      </c>
      <c r="R17" s="30"/>
    </row>
    <row r="18" spans="1:19" ht="18.75">
      <c r="B18" s="1" t="s">
        <v>25</v>
      </c>
      <c r="C18" s="2" t="s">
        <v>355</v>
      </c>
      <c r="P18" s="77">
        <v>2</v>
      </c>
      <c r="Q18" s="53">
        <v>2362</v>
      </c>
      <c r="R18" s="30"/>
    </row>
    <row r="19" spans="1:19" ht="18.75">
      <c r="B19" s="1" t="s">
        <v>27</v>
      </c>
      <c r="C19" s="2" t="s">
        <v>357</v>
      </c>
      <c r="P19" s="77">
        <v>3</v>
      </c>
      <c r="Q19" s="53">
        <v>440180</v>
      </c>
    </row>
    <row r="20" spans="1:19" ht="18.75">
      <c r="B20" s="1" t="s">
        <v>29</v>
      </c>
      <c r="C20" s="2" t="s">
        <v>358</v>
      </c>
      <c r="P20" s="77">
        <v>3</v>
      </c>
      <c r="Q20" s="53">
        <v>23</v>
      </c>
    </row>
    <row r="21" spans="1:19" ht="18.75">
      <c r="B21" s="1" t="s">
        <v>31</v>
      </c>
      <c r="C21" s="2" t="s">
        <v>359</v>
      </c>
      <c r="P21" s="77">
        <v>3</v>
      </c>
      <c r="Q21" s="53">
        <v>8941</v>
      </c>
    </row>
    <row r="22" spans="1:19" ht="18.75">
      <c r="B22" s="1" t="s">
        <v>33</v>
      </c>
      <c r="C22" s="2" t="s">
        <v>360</v>
      </c>
      <c r="P22" s="77"/>
      <c r="Q22" s="53">
        <v>1</v>
      </c>
    </row>
    <row r="23" spans="1:19">
      <c r="P23" s="81"/>
    </row>
    <row r="24" spans="1:19" ht="21">
      <c r="C24" s="19" t="s">
        <v>35</v>
      </c>
    </row>
    <row r="25" spans="1:19" s="9" customFormat="1" ht="18.75">
      <c r="B25" s="13" t="s">
        <v>36</v>
      </c>
      <c r="C25" s="14" t="s">
        <v>37</v>
      </c>
      <c r="P25" s="69">
        <v>3</v>
      </c>
      <c r="Q25" s="54" t="s">
        <v>423</v>
      </c>
      <c r="R25" s="32"/>
      <c r="S25" s="9" t="s">
        <v>485</v>
      </c>
    </row>
    <row r="26" spans="1:19" ht="18.75">
      <c r="B26" s="49" t="s">
        <v>38</v>
      </c>
      <c r="C26" s="2" t="s">
        <v>39</v>
      </c>
      <c r="P26" s="66">
        <v>3</v>
      </c>
      <c r="Q26" s="53">
        <v>3</v>
      </c>
      <c r="R26" s="60" t="s">
        <v>489</v>
      </c>
      <c r="S26" t="s">
        <v>490</v>
      </c>
    </row>
    <row r="27" spans="1:19" ht="18.75">
      <c r="B27" s="49" t="s">
        <v>40</v>
      </c>
      <c r="C27" s="2" t="s">
        <v>41</v>
      </c>
      <c r="P27" s="66">
        <v>3</v>
      </c>
      <c r="Q27" s="53">
        <v>3</v>
      </c>
      <c r="R27" s="60" t="s">
        <v>491</v>
      </c>
      <c r="S27" t="s">
        <v>490</v>
      </c>
    </row>
    <row r="28" spans="1:19" ht="18.75">
      <c r="B28" s="49" t="s">
        <v>42</v>
      </c>
      <c r="C28" s="2" t="s">
        <v>43</v>
      </c>
      <c r="P28" s="66">
        <v>3</v>
      </c>
      <c r="Q28" s="53">
        <v>3</v>
      </c>
      <c r="R28" s="60" t="s">
        <v>492</v>
      </c>
      <c r="S28" t="s">
        <v>490</v>
      </c>
    </row>
    <row r="29" spans="1:19" ht="18.75">
      <c r="B29" s="49" t="s">
        <v>44</v>
      </c>
      <c r="C29" s="2" t="s">
        <v>45</v>
      </c>
      <c r="P29" s="66">
        <v>3</v>
      </c>
      <c r="Q29" s="53">
        <v>3</v>
      </c>
      <c r="R29" s="60" t="s">
        <v>493</v>
      </c>
      <c r="S29" t="s">
        <v>490</v>
      </c>
    </row>
    <row r="30" spans="1:19" ht="18.75">
      <c r="B30" s="49" t="s">
        <v>46</v>
      </c>
      <c r="C30" s="2" t="s">
        <v>47</v>
      </c>
      <c r="P30" s="66">
        <v>2</v>
      </c>
      <c r="Q30" s="58">
        <v>2</v>
      </c>
      <c r="R30" s="33" t="s">
        <v>494</v>
      </c>
      <c r="S30" t="s">
        <v>485</v>
      </c>
    </row>
    <row r="31" spans="1:19" ht="18.75">
      <c r="B31" s="1" t="s">
        <v>48</v>
      </c>
      <c r="C31" s="2" t="s">
        <v>49</v>
      </c>
      <c r="P31" s="66">
        <v>3</v>
      </c>
      <c r="Q31" s="53" t="s">
        <v>423</v>
      </c>
      <c r="R31" s="60" t="s">
        <v>495</v>
      </c>
      <c r="S31" t="s">
        <v>485</v>
      </c>
    </row>
    <row r="32" spans="1:19" ht="18.75">
      <c r="A32" t="s">
        <v>60</v>
      </c>
      <c r="B32" s="1" t="s">
        <v>50</v>
      </c>
      <c r="C32" s="2" t="s">
        <v>51</v>
      </c>
      <c r="Q32" s="53">
        <v>32</v>
      </c>
      <c r="R32" s="30" t="s">
        <v>496</v>
      </c>
      <c r="S32" t="s">
        <v>485</v>
      </c>
    </row>
    <row r="33" spans="1:29" ht="18.75">
      <c r="A33" t="s">
        <v>62</v>
      </c>
      <c r="B33" s="1" t="s">
        <v>52</v>
      </c>
      <c r="C33" s="2" t="s">
        <v>53</v>
      </c>
      <c r="P33" s="66">
        <v>3</v>
      </c>
      <c r="Q33" s="77">
        <v>0.28000000000000003</v>
      </c>
      <c r="R33" s="30" t="s">
        <v>497</v>
      </c>
      <c r="S33" t="s">
        <v>485</v>
      </c>
      <c r="U33" t="s">
        <v>498</v>
      </c>
    </row>
    <row r="34" spans="1:29" ht="18.75">
      <c r="A34" t="s">
        <v>64</v>
      </c>
      <c r="B34" s="1" t="s">
        <v>54</v>
      </c>
      <c r="C34" s="2" t="s">
        <v>55</v>
      </c>
      <c r="P34" s="66">
        <v>3</v>
      </c>
      <c r="Q34" s="53">
        <v>2</v>
      </c>
      <c r="S34" t="s">
        <v>485</v>
      </c>
      <c r="U34" t="s">
        <v>499</v>
      </c>
    </row>
    <row r="35" spans="1:29" ht="18.75">
      <c r="A35" t="s">
        <v>54</v>
      </c>
      <c r="B35" s="1" t="s">
        <v>56</v>
      </c>
      <c r="C35" s="2" t="s">
        <v>57</v>
      </c>
      <c r="P35" s="66">
        <v>0</v>
      </c>
      <c r="Q35" s="53" t="s">
        <v>500</v>
      </c>
      <c r="R35" s="30"/>
      <c r="S35" t="s">
        <v>485</v>
      </c>
      <c r="U35" t="s">
        <v>498</v>
      </c>
    </row>
    <row r="36" spans="1:29" ht="18.75">
      <c r="A36" t="s">
        <v>50</v>
      </c>
      <c r="B36" s="1" t="s">
        <v>58</v>
      </c>
      <c r="C36" s="2" t="s">
        <v>59</v>
      </c>
      <c r="P36" s="66">
        <v>0</v>
      </c>
      <c r="Q36" s="53" t="s">
        <v>501</v>
      </c>
      <c r="R36" s="60" t="s">
        <v>502</v>
      </c>
      <c r="S36" t="s">
        <v>485</v>
      </c>
      <c r="T36" t="s">
        <v>430</v>
      </c>
      <c r="U36" t="s">
        <v>503</v>
      </c>
    </row>
    <row r="37" spans="1:29" ht="18.75">
      <c r="A37" t="s">
        <v>52</v>
      </c>
      <c r="B37" s="1" t="s">
        <v>60</v>
      </c>
      <c r="C37" s="2" t="s">
        <v>61</v>
      </c>
      <c r="P37" s="66">
        <v>3</v>
      </c>
      <c r="Q37" s="57" t="s">
        <v>504</v>
      </c>
      <c r="R37" s="60" t="s">
        <v>502</v>
      </c>
      <c r="S37" t="s">
        <v>485</v>
      </c>
      <c r="T37" t="s">
        <v>431</v>
      </c>
      <c r="U37" t="s">
        <v>505</v>
      </c>
    </row>
    <row r="38" spans="1:29" ht="18.75">
      <c r="A38" t="s">
        <v>506</v>
      </c>
      <c r="B38" s="1" t="s">
        <v>62</v>
      </c>
      <c r="C38" s="2" t="s">
        <v>63</v>
      </c>
      <c r="P38" s="66">
        <v>3</v>
      </c>
      <c r="Q38" s="53">
        <v>0.22700000000000001</v>
      </c>
      <c r="R38" s="30" t="s">
        <v>507</v>
      </c>
      <c r="S38" t="s">
        <v>485</v>
      </c>
      <c r="U38" t="s">
        <v>508</v>
      </c>
    </row>
    <row r="39" spans="1:29" ht="18.75">
      <c r="A39" t="s">
        <v>56</v>
      </c>
      <c r="B39" s="1" t="s">
        <v>64</v>
      </c>
      <c r="C39" s="2" t="s">
        <v>65</v>
      </c>
      <c r="P39" s="66">
        <v>3</v>
      </c>
      <c r="Q39" s="53">
        <v>0.72</v>
      </c>
      <c r="R39" s="30" t="s">
        <v>509</v>
      </c>
      <c r="S39" t="s">
        <v>485</v>
      </c>
      <c r="T39" t="s">
        <v>433</v>
      </c>
      <c r="U39" t="s">
        <v>510</v>
      </c>
    </row>
    <row r="40" spans="1:29" ht="18.75">
      <c r="B40" s="1"/>
      <c r="C40" s="2"/>
      <c r="P40" s="71"/>
    </row>
    <row r="41" spans="1:29" s="7" customFormat="1" ht="21">
      <c r="C41" s="18" t="s">
        <v>66</v>
      </c>
      <c r="P41" s="67"/>
      <c r="Q41" s="56"/>
    </row>
    <row r="42" spans="1:29" ht="18.75">
      <c r="A42" t="s">
        <v>126</v>
      </c>
      <c r="B42" s="1" t="s">
        <v>67</v>
      </c>
      <c r="C42" s="2" t="s">
        <v>68</v>
      </c>
      <c r="P42" s="66">
        <v>3</v>
      </c>
      <c r="Q42" s="53" t="s">
        <v>423</v>
      </c>
      <c r="R42" s="30"/>
      <c r="S42" t="s">
        <v>422</v>
      </c>
    </row>
    <row r="43" spans="1:29" ht="18.75">
      <c r="A43" t="s">
        <v>130</v>
      </c>
      <c r="B43" s="1" t="s">
        <v>69</v>
      </c>
      <c r="C43" s="2" t="s">
        <v>70</v>
      </c>
      <c r="P43" s="66">
        <v>0</v>
      </c>
      <c r="Q43" s="53" t="s">
        <v>425</v>
      </c>
      <c r="S43" t="s">
        <v>422</v>
      </c>
    </row>
    <row r="44" spans="1:29" ht="18.75">
      <c r="A44" t="s">
        <v>108</v>
      </c>
      <c r="B44" s="49" t="s">
        <v>71</v>
      </c>
      <c r="C44" s="2" t="s">
        <v>72</v>
      </c>
      <c r="P44" s="66">
        <v>3</v>
      </c>
      <c r="Q44" s="53">
        <v>3</v>
      </c>
      <c r="R44" s="60" t="s">
        <v>434</v>
      </c>
      <c r="S44" t="s">
        <v>422</v>
      </c>
    </row>
    <row r="45" spans="1:29" ht="18.75">
      <c r="A45" t="s">
        <v>122</v>
      </c>
      <c r="B45" s="1" t="s">
        <v>73</v>
      </c>
      <c r="C45" s="2" t="s">
        <v>74</v>
      </c>
      <c r="P45" s="66">
        <v>0</v>
      </c>
      <c r="Q45" s="53" t="s">
        <v>425</v>
      </c>
      <c r="R45" s="60" t="s">
        <v>435</v>
      </c>
      <c r="S45" t="s">
        <v>422</v>
      </c>
    </row>
    <row r="46" spans="1:29" ht="18.75">
      <c r="A46" t="s">
        <v>132</v>
      </c>
      <c r="B46" s="49" t="s">
        <v>75</v>
      </c>
      <c r="C46" s="2" t="s">
        <v>76</v>
      </c>
      <c r="P46" s="66">
        <v>1</v>
      </c>
      <c r="Q46" s="53">
        <v>1</v>
      </c>
      <c r="R46" s="60" t="s">
        <v>511</v>
      </c>
      <c r="S46" t="s">
        <v>422</v>
      </c>
      <c r="AC46" s="28"/>
    </row>
    <row r="47" spans="1:29" ht="18.75">
      <c r="A47" t="s">
        <v>124</v>
      </c>
      <c r="B47" s="1" t="s">
        <v>77</v>
      </c>
      <c r="C47" s="2" t="s">
        <v>78</v>
      </c>
      <c r="P47" s="66">
        <v>0</v>
      </c>
      <c r="Q47" s="53" t="s">
        <v>425</v>
      </c>
      <c r="R47" s="60" t="s">
        <v>437</v>
      </c>
      <c r="S47" t="s">
        <v>422</v>
      </c>
    </row>
    <row r="48" spans="1:29" ht="18.75">
      <c r="A48" t="s">
        <v>118</v>
      </c>
      <c r="B48" s="49" t="s">
        <v>79</v>
      </c>
      <c r="C48" s="2" t="s">
        <v>80</v>
      </c>
      <c r="P48" s="66">
        <v>0</v>
      </c>
      <c r="Q48" s="53" t="s">
        <v>425</v>
      </c>
      <c r="S48" t="s">
        <v>422</v>
      </c>
    </row>
    <row r="49" spans="1:19" ht="18.75">
      <c r="A49" t="s">
        <v>110</v>
      </c>
      <c r="B49" s="49" t="s">
        <v>81</v>
      </c>
      <c r="C49" s="2" t="s">
        <v>82</v>
      </c>
      <c r="P49" s="66">
        <v>0</v>
      </c>
      <c r="Q49" s="53" t="s">
        <v>425</v>
      </c>
      <c r="R49" t="s">
        <v>512</v>
      </c>
      <c r="S49" t="s">
        <v>422</v>
      </c>
    </row>
    <row r="50" spans="1:19" ht="18.75">
      <c r="A50" t="s">
        <v>112</v>
      </c>
      <c r="B50" s="49" t="s">
        <v>83</v>
      </c>
      <c r="C50" s="2" t="s">
        <v>84</v>
      </c>
      <c r="P50" s="66">
        <v>2</v>
      </c>
      <c r="Q50" s="53">
        <v>0</v>
      </c>
      <c r="R50" t="s">
        <v>513</v>
      </c>
      <c r="S50" t="s">
        <v>422</v>
      </c>
    </row>
    <row r="51" spans="1:19" ht="18.75">
      <c r="A51" t="s">
        <v>116</v>
      </c>
      <c r="B51" s="1" t="s">
        <v>85</v>
      </c>
      <c r="C51" s="2" t="s">
        <v>86</v>
      </c>
      <c r="P51" s="66">
        <v>0</v>
      </c>
      <c r="Q51" s="53">
        <v>0</v>
      </c>
      <c r="R51" t="s">
        <v>512</v>
      </c>
      <c r="S51" t="s">
        <v>422</v>
      </c>
    </row>
    <row r="52" spans="1:19" ht="18.75">
      <c r="A52" t="s">
        <v>134</v>
      </c>
      <c r="B52" s="1" t="s">
        <v>87</v>
      </c>
      <c r="C52" s="2" t="s">
        <v>88</v>
      </c>
      <c r="P52" s="66">
        <v>1</v>
      </c>
      <c r="Q52" s="53" t="s">
        <v>423</v>
      </c>
      <c r="R52" t="s">
        <v>512</v>
      </c>
      <c r="S52" t="s">
        <v>485</v>
      </c>
    </row>
    <row r="53" spans="1:19" ht="18.75">
      <c r="A53" t="s">
        <v>136</v>
      </c>
      <c r="B53" s="1" t="s">
        <v>89</v>
      </c>
      <c r="C53" s="2" t="s">
        <v>90</v>
      </c>
      <c r="P53" s="66">
        <v>1</v>
      </c>
      <c r="Q53" s="53" t="s">
        <v>423</v>
      </c>
      <c r="R53" t="s">
        <v>512</v>
      </c>
      <c r="S53" t="s">
        <v>485</v>
      </c>
    </row>
    <row r="54" spans="1:19" ht="18.75">
      <c r="A54" t="s">
        <v>138</v>
      </c>
      <c r="B54" s="1" t="s">
        <v>91</v>
      </c>
      <c r="C54" s="2" t="s">
        <v>92</v>
      </c>
      <c r="P54" s="66">
        <v>0</v>
      </c>
      <c r="Q54" s="53" t="s">
        <v>425</v>
      </c>
      <c r="R54" t="s">
        <v>514</v>
      </c>
      <c r="S54" t="s">
        <v>485</v>
      </c>
    </row>
    <row r="55" spans="1:19" ht="18.75">
      <c r="A55" t="s">
        <v>140</v>
      </c>
      <c r="B55" s="1" t="s">
        <v>93</v>
      </c>
      <c r="C55" s="2" t="s">
        <v>94</v>
      </c>
      <c r="P55" s="66">
        <v>1</v>
      </c>
      <c r="Q55" s="53" t="s">
        <v>423</v>
      </c>
      <c r="R55" s="60" t="s">
        <v>515</v>
      </c>
      <c r="S55" t="s">
        <v>485</v>
      </c>
    </row>
    <row r="56" spans="1:19" ht="18.75">
      <c r="A56" t="s">
        <v>142</v>
      </c>
      <c r="B56" s="1" t="s">
        <v>95</v>
      </c>
      <c r="C56" s="2" t="s">
        <v>96</v>
      </c>
      <c r="P56" s="66">
        <v>1</v>
      </c>
      <c r="Q56" s="53" t="s">
        <v>423</v>
      </c>
      <c r="R56" s="60" t="s">
        <v>516</v>
      </c>
      <c r="S56" t="s">
        <v>485</v>
      </c>
    </row>
    <row r="57" spans="1:19" ht="18.75">
      <c r="A57" t="s">
        <v>144</v>
      </c>
      <c r="B57" s="1" t="s">
        <v>97</v>
      </c>
      <c r="C57" s="2" t="s">
        <v>98</v>
      </c>
      <c r="P57" s="66">
        <v>1</v>
      </c>
      <c r="Q57" s="53" t="s">
        <v>423</v>
      </c>
      <c r="R57" s="60" t="s">
        <v>516</v>
      </c>
      <c r="S57" t="s">
        <v>485</v>
      </c>
    </row>
    <row r="58" spans="1:19" ht="18.75">
      <c r="A58" t="s">
        <v>120</v>
      </c>
      <c r="B58" s="49" t="s">
        <v>99</v>
      </c>
      <c r="C58" s="2" t="s">
        <v>100</v>
      </c>
      <c r="P58" s="66">
        <v>0</v>
      </c>
      <c r="Q58" s="53" t="s">
        <v>425</v>
      </c>
      <c r="R58" s="60" t="s">
        <v>512</v>
      </c>
      <c r="S58" t="s">
        <v>422</v>
      </c>
    </row>
    <row r="59" spans="1:19" ht="18.75">
      <c r="A59" t="s">
        <v>106</v>
      </c>
      <c r="B59" s="49" t="s">
        <v>101</v>
      </c>
      <c r="C59" s="2" t="s">
        <v>102</v>
      </c>
      <c r="P59" s="66">
        <v>3</v>
      </c>
      <c r="Q59" s="53">
        <v>3</v>
      </c>
      <c r="R59" s="60" t="s">
        <v>517</v>
      </c>
      <c r="S59" t="s">
        <v>422</v>
      </c>
    </row>
    <row r="60" spans="1:19" ht="18.75">
      <c r="A60" t="s">
        <v>114</v>
      </c>
      <c r="B60" s="49" t="s">
        <v>103</v>
      </c>
      <c r="C60" s="2" t="s">
        <v>104</v>
      </c>
      <c r="P60" s="66">
        <v>0</v>
      </c>
      <c r="Q60" s="53">
        <v>0</v>
      </c>
      <c r="R60" s="60"/>
      <c r="S60" t="s">
        <v>422</v>
      </c>
    </row>
    <row r="61" spans="1:19">
      <c r="P61" s="71"/>
    </row>
    <row r="64" spans="1:19" s="7" customFormat="1" ht="21">
      <c r="C64" s="18" t="s">
        <v>105</v>
      </c>
      <c r="P64" s="67"/>
      <c r="Q64" s="56"/>
    </row>
    <row r="65" spans="1:19" ht="18.75">
      <c r="A65" s="9" t="s">
        <v>518</v>
      </c>
      <c r="B65" s="1" t="s">
        <v>106</v>
      </c>
      <c r="C65" s="35" t="s">
        <v>107</v>
      </c>
      <c r="F65" s="40"/>
      <c r="G65" s="40"/>
      <c r="H65" s="40"/>
      <c r="I65" s="40"/>
      <c r="J65" s="40"/>
      <c r="K65" s="40"/>
      <c r="L65" s="40"/>
      <c r="M65" s="40"/>
      <c r="Q65" s="53" t="s">
        <v>425</v>
      </c>
      <c r="R65" s="29"/>
      <c r="S65" t="s">
        <v>519</v>
      </c>
    </row>
    <row r="66" spans="1:19" ht="18.75">
      <c r="A66" t="s">
        <v>520</v>
      </c>
      <c r="B66" s="49" t="s">
        <v>108</v>
      </c>
      <c r="C66" s="35" t="s">
        <v>109</v>
      </c>
      <c r="F66" s="40"/>
      <c r="G66" s="40"/>
      <c r="H66" s="40"/>
      <c r="I66" s="40"/>
      <c r="J66" s="40"/>
      <c r="K66" s="40"/>
      <c r="L66" s="40"/>
      <c r="M66" s="40"/>
      <c r="R66" s="60"/>
      <c r="S66" t="s">
        <v>485</v>
      </c>
    </row>
    <row r="67" spans="1:19" ht="18.75">
      <c r="A67" t="s">
        <v>521</v>
      </c>
      <c r="B67" s="49" t="s">
        <v>110</v>
      </c>
      <c r="C67" s="35" t="s">
        <v>111</v>
      </c>
      <c r="F67" s="40"/>
      <c r="G67" s="40"/>
      <c r="H67" s="40"/>
      <c r="I67" s="40"/>
      <c r="J67" s="40"/>
      <c r="K67" s="40"/>
      <c r="L67" s="40"/>
      <c r="M67" s="40"/>
      <c r="P67" s="66">
        <v>3</v>
      </c>
      <c r="Q67" s="53">
        <v>3</v>
      </c>
      <c r="R67" s="60" t="s">
        <v>522</v>
      </c>
      <c r="S67" t="s">
        <v>485</v>
      </c>
    </row>
    <row r="68" spans="1:19" ht="18.75">
      <c r="A68" t="s">
        <v>523</v>
      </c>
      <c r="B68" s="1" t="s">
        <v>112</v>
      </c>
      <c r="C68" s="35" t="s">
        <v>113</v>
      </c>
      <c r="D68" s="34"/>
      <c r="E68" s="34"/>
      <c r="F68" s="40"/>
      <c r="G68" s="40"/>
      <c r="H68" s="40"/>
      <c r="I68" s="40"/>
      <c r="J68" s="40"/>
      <c r="K68" s="40"/>
      <c r="L68" s="40"/>
      <c r="M68" s="40"/>
      <c r="P68" s="66">
        <v>3</v>
      </c>
      <c r="Q68" s="53" t="s">
        <v>425</v>
      </c>
      <c r="R68" s="60" t="s">
        <v>524</v>
      </c>
      <c r="S68" t="s">
        <v>422</v>
      </c>
    </row>
    <row r="69" spans="1:19" ht="18.75">
      <c r="A69" t="s">
        <v>525</v>
      </c>
      <c r="B69" s="1" t="s">
        <v>114</v>
      </c>
      <c r="C69" s="35" t="s">
        <v>115</v>
      </c>
      <c r="D69" s="34"/>
      <c r="E69" s="34"/>
      <c r="F69" s="40"/>
      <c r="G69" s="40"/>
      <c r="H69" s="40"/>
      <c r="I69" s="40"/>
      <c r="J69" s="40"/>
      <c r="K69" s="40"/>
      <c r="L69" s="40"/>
      <c r="M69" s="40"/>
      <c r="R69" t="s">
        <v>526</v>
      </c>
      <c r="S69" t="s">
        <v>422</v>
      </c>
    </row>
    <row r="70" spans="1:19" ht="18.75">
      <c r="B70" s="1" t="s">
        <v>116</v>
      </c>
      <c r="C70" s="35" t="s">
        <v>117</v>
      </c>
      <c r="D70" s="34"/>
      <c r="E70" s="34"/>
      <c r="F70" s="40"/>
      <c r="G70" s="40"/>
      <c r="H70" s="40"/>
      <c r="I70" s="40"/>
      <c r="J70" s="40"/>
      <c r="K70" s="40"/>
      <c r="L70" s="40"/>
      <c r="M70" s="40"/>
      <c r="R70" t="s">
        <v>526</v>
      </c>
      <c r="S70" t="s">
        <v>422</v>
      </c>
    </row>
    <row r="71" spans="1:19" ht="18.75">
      <c r="A71" t="s">
        <v>527</v>
      </c>
      <c r="B71" s="1" t="s">
        <v>118</v>
      </c>
      <c r="C71" s="35" t="s">
        <v>119</v>
      </c>
      <c r="D71" s="34"/>
      <c r="E71" s="34"/>
      <c r="F71" s="40"/>
      <c r="G71" s="40"/>
      <c r="H71" s="40"/>
      <c r="I71" s="40"/>
      <c r="J71" s="40"/>
      <c r="K71" s="40"/>
      <c r="L71" s="40"/>
      <c r="M71" s="40"/>
      <c r="P71" s="66">
        <v>0</v>
      </c>
      <c r="Q71" s="53" t="s">
        <v>423</v>
      </c>
      <c r="R71" s="60" t="s">
        <v>528</v>
      </c>
      <c r="S71" t="s">
        <v>422</v>
      </c>
    </row>
    <row r="72" spans="1:19" ht="18.75">
      <c r="A72" t="s">
        <v>529</v>
      </c>
      <c r="B72" s="1" t="s">
        <v>120</v>
      </c>
      <c r="C72" s="35" t="s">
        <v>121</v>
      </c>
      <c r="D72" s="34"/>
      <c r="E72" s="34"/>
      <c r="F72" s="40"/>
      <c r="G72" s="40"/>
      <c r="H72" s="40"/>
      <c r="I72" s="40"/>
      <c r="J72" s="40"/>
      <c r="K72" s="40"/>
      <c r="L72" s="40"/>
      <c r="M72" s="40"/>
      <c r="R72" t="s">
        <v>526</v>
      </c>
      <c r="S72" t="s">
        <v>422</v>
      </c>
    </row>
    <row r="73" spans="1:19" ht="18.75">
      <c r="A73" t="s">
        <v>530</v>
      </c>
      <c r="B73" s="1" t="s">
        <v>122</v>
      </c>
      <c r="C73" s="35" t="s">
        <v>123</v>
      </c>
      <c r="D73" s="34"/>
      <c r="E73" s="34"/>
      <c r="F73" s="40"/>
      <c r="G73" s="40"/>
      <c r="H73" s="40"/>
      <c r="I73" s="40"/>
      <c r="J73" s="40"/>
      <c r="K73" s="40"/>
      <c r="L73" s="40"/>
      <c r="M73" s="40"/>
      <c r="P73" s="66">
        <v>0</v>
      </c>
      <c r="Q73" s="53" t="s">
        <v>423</v>
      </c>
      <c r="R73" s="60" t="s">
        <v>531</v>
      </c>
      <c r="S73" t="s">
        <v>422</v>
      </c>
    </row>
    <row r="74" spans="1:19" ht="18.75">
      <c r="A74" t="s">
        <v>532</v>
      </c>
      <c r="B74" s="1" t="s">
        <v>124</v>
      </c>
      <c r="C74" s="35" t="s">
        <v>125</v>
      </c>
      <c r="D74" s="34"/>
      <c r="E74" s="34"/>
      <c r="F74" s="40"/>
      <c r="G74" s="40"/>
      <c r="H74" s="40"/>
      <c r="I74" s="40"/>
      <c r="J74" s="40"/>
      <c r="K74" s="40"/>
      <c r="L74" s="40"/>
      <c r="M74" s="40"/>
      <c r="P74" s="66">
        <v>0</v>
      </c>
      <c r="Q74" s="53" t="s">
        <v>423</v>
      </c>
      <c r="R74" s="60" t="s">
        <v>533</v>
      </c>
      <c r="S74" t="s">
        <v>422</v>
      </c>
    </row>
    <row r="75" spans="1:19" ht="18.75">
      <c r="A75" t="s">
        <v>534</v>
      </c>
      <c r="B75" s="1" t="s">
        <v>126</v>
      </c>
      <c r="C75" s="35" t="s">
        <v>127</v>
      </c>
      <c r="F75" s="40"/>
      <c r="G75" s="40"/>
      <c r="H75" s="40"/>
      <c r="I75" s="40"/>
      <c r="J75" s="40"/>
      <c r="K75" s="40"/>
      <c r="L75" s="40"/>
      <c r="M75" s="40"/>
      <c r="P75" s="66">
        <v>3</v>
      </c>
      <c r="Q75" s="53" t="s">
        <v>423</v>
      </c>
      <c r="S75" t="s">
        <v>422</v>
      </c>
    </row>
    <row r="76" spans="1:19" ht="18.75">
      <c r="A76" t="s">
        <v>535</v>
      </c>
      <c r="B76" s="1" t="s">
        <v>128</v>
      </c>
      <c r="C76" s="35" t="s">
        <v>129</v>
      </c>
      <c r="F76" s="40"/>
      <c r="G76" s="40"/>
      <c r="H76" s="40"/>
      <c r="I76" s="40"/>
      <c r="J76" s="40"/>
      <c r="K76" s="40"/>
      <c r="L76" s="40"/>
      <c r="M76" s="40"/>
      <c r="P76" s="66">
        <v>3</v>
      </c>
      <c r="Q76" s="53" t="s">
        <v>423</v>
      </c>
      <c r="R76" s="60" t="s">
        <v>536</v>
      </c>
      <c r="S76" t="s">
        <v>422</v>
      </c>
    </row>
    <row r="77" spans="1:19" ht="18.75">
      <c r="A77" t="s">
        <v>537</v>
      </c>
      <c r="B77" s="1" t="s">
        <v>130</v>
      </c>
      <c r="C77" s="35" t="s">
        <v>131</v>
      </c>
      <c r="F77" s="40"/>
      <c r="G77" s="40"/>
      <c r="H77" s="40"/>
      <c r="I77" s="40"/>
      <c r="J77" s="40"/>
      <c r="K77" s="40"/>
      <c r="L77" s="40"/>
      <c r="M77" s="40"/>
      <c r="P77" s="66">
        <v>3</v>
      </c>
      <c r="Q77" s="53" t="s">
        <v>425</v>
      </c>
      <c r="R77" s="60" t="s">
        <v>536</v>
      </c>
      <c r="S77" t="s">
        <v>422</v>
      </c>
    </row>
    <row r="78" spans="1:19" ht="18.75">
      <c r="A78" t="s">
        <v>538</v>
      </c>
      <c r="B78" s="41" t="s">
        <v>132</v>
      </c>
      <c r="C78" s="35" t="s">
        <v>133</v>
      </c>
      <c r="F78" s="40"/>
      <c r="G78" s="40"/>
      <c r="H78" s="40"/>
      <c r="I78" s="40"/>
      <c r="J78" s="40"/>
      <c r="K78" s="40"/>
      <c r="L78" s="40"/>
      <c r="M78" s="40"/>
      <c r="P78" s="66">
        <v>3</v>
      </c>
      <c r="Q78" s="58" t="s">
        <v>423</v>
      </c>
      <c r="S78" t="s">
        <v>422</v>
      </c>
    </row>
    <row r="79" spans="1:19" ht="18.75">
      <c r="A79" t="s">
        <v>539</v>
      </c>
      <c r="B79" s="1" t="s">
        <v>134</v>
      </c>
      <c r="C79" s="35" t="s">
        <v>135</v>
      </c>
      <c r="F79" s="40"/>
      <c r="G79" s="40"/>
      <c r="H79" s="40"/>
      <c r="I79" s="40"/>
      <c r="J79" s="40"/>
      <c r="K79" s="40"/>
      <c r="L79" s="40"/>
      <c r="M79" s="40"/>
      <c r="P79" s="66">
        <v>3</v>
      </c>
      <c r="Q79" s="168" t="s">
        <v>423</v>
      </c>
      <c r="S79" t="s">
        <v>422</v>
      </c>
    </row>
    <row r="80" spans="1:19" ht="18.75">
      <c r="A80" t="s">
        <v>540</v>
      </c>
      <c r="B80" s="49" t="s">
        <v>136</v>
      </c>
      <c r="C80" s="2" t="s">
        <v>137</v>
      </c>
      <c r="F80" s="40"/>
      <c r="G80" s="40"/>
      <c r="H80" s="40"/>
      <c r="I80" s="40"/>
      <c r="J80" s="40"/>
      <c r="K80" s="40"/>
      <c r="L80" s="40"/>
      <c r="M80" s="40"/>
      <c r="P80" s="66">
        <v>2</v>
      </c>
      <c r="Q80" s="53">
        <v>2</v>
      </c>
      <c r="R80" s="60" t="s">
        <v>541</v>
      </c>
      <c r="S80" t="s">
        <v>422</v>
      </c>
    </row>
    <row r="81" spans="1:19" ht="18.75">
      <c r="A81" t="s">
        <v>542</v>
      </c>
      <c r="B81" s="1" t="s">
        <v>138</v>
      </c>
      <c r="C81" s="35" t="s">
        <v>139</v>
      </c>
      <c r="F81" s="40"/>
      <c r="G81" s="40"/>
      <c r="H81" s="40"/>
      <c r="I81" s="40"/>
      <c r="J81" s="40"/>
      <c r="K81" s="40"/>
      <c r="L81" s="40"/>
      <c r="M81" s="40"/>
      <c r="P81" s="66">
        <v>3</v>
      </c>
      <c r="Q81" s="53" t="s">
        <v>423</v>
      </c>
      <c r="R81" s="60" t="s">
        <v>543</v>
      </c>
      <c r="S81" t="s">
        <v>422</v>
      </c>
    </row>
    <row r="82" spans="1:19" ht="18.75">
      <c r="A82" t="s">
        <v>544</v>
      </c>
      <c r="B82" s="1" t="s">
        <v>140</v>
      </c>
      <c r="C82" s="35" t="s">
        <v>141</v>
      </c>
      <c r="F82" s="40"/>
      <c r="G82" s="40"/>
      <c r="H82" s="40"/>
      <c r="I82" s="40"/>
      <c r="J82" s="40"/>
      <c r="K82" s="40"/>
      <c r="L82" s="40"/>
      <c r="M82" s="40"/>
      <c r="P82" s="66">
        <v>3</v>
      </c>
      <c r="Q82" s="53" t="s">
        <v>423</v>
      </c>
      <c r="R82" s="60" t="s">
        <v>545</v>
      </c>
      <c r="S82" t="s">
        <v>422</v>
      </c>
    </row>
    <row r="83" spans="1:19" ht="18.75">
      <c r="A83" t="s">
        <v>546</v>
      </c>
      <c r="B83" s="1" t="s">
        <v>142</v>
      </c>
      <c r="C83" s="2" t="s">
        <v>143</v>
      </c>
      <c r="F83" s="40"/>
      <c r="G83" s="40"/>
      <c r="H83" s="40"/>
      <c r="I83" s="40"/>
      <c r="J83" s="40"/>
      <c r="K83" s="40"/>
      <c r="L83" s="40"/>
      <c r="M83" s="40"/>
      <c r="P83" s="66">
        <v>0</v>
      </c>
      <c r="Q83" s="53" t="s">
        <v>425</v>
      </c>
      <c r="S83" t="s">
        <v>422</v>
      </c>
    </row>
    <row r="84" spans="1:19" ht="18.75">
      <c r="A84" t="s">
        <v>547</v>
      </c>
      <c r="B84" s="1" t="s">
        <v>144</v>
      </c>
      <c r="C84" s="2" t="s">
        <v>145</v>
      </c>
      <c r="F84" s="40"/>
      <c r="G84" s="40"/>
      <c r="H84" s="40"/>
      <c r="I84" s="40"/>
      <c r="J84" s="40"/>
      <c r="K84" s="40"/>
      <c r="L84" s="40"/>
      <c r="M84" s="40"/>
      <c r="P84" s="66">
        <v>0</v>
      </c>
      <c r="Q84" s="53" t="s">
        <v>425</v>
      </c>
      <c r="R84" s="60" t="s">
        <v>548</v>
      </c>
      <c r="S84" t="s">
        <v>422</v>
      </c>
    </row>
    <row r="85" spans="1:19" ht="18.75">
      <c r="A85" t="s">
        <v>549</v>
      </c>
      <c r="B85" s="1" t="s">
        <v>146</v>
      </c>
      <c r="C85" s="2" t="s">
        <v>147</v>
      </c>
      <c r="F85" s="40"/>
      <c r="G85" s="40"/>
      <c r="H85" s="40"/>
      <c r="I85" s="40"/>
      <c r="J85" s="40"/>
      <c r="K85" s="40"/>
      <c r="L85" s="40"/>
      <c r="M85" s="40"/>
      <c r="P85" s="66">
        <v>3</v>
      </c>
      <c r="Q85" s="53" t="s">
        <v>423</v>
      </c>
      <c r="R85" s="60" t="s">
        <v>550</v>
      </c>
      <c r="S85" t="s">
        <v>422</v>
      </c>
    </row>
    <row r="86" spans="1:19" ht="18.75">
      <c r="A86" t="s">
        <v>551</v>
      </c>
      <c r="B86" s="49" t="s">
        <v>148</v>
      </c>
      <c r="C86" s="35" t="s">
        <v>149</v>
      </c>
      <c r="F86" s="40"/>
      <c r="G86" s="40"/>
      <c r="H86" s="40"/>
      <c r="I86" s="40"/>
      <c r="J86" s="40"/>
      <c r="K86" s="40"/>
      <c r="L86" s="40"/>
      <c r="M86" s="40"/>
      <c r="P86" s="66">
        <v>3</v>
      </c>
      <c r="Q86" s="53" t="s">
        <v>423</v>
      </c>
      <c r="R86" s="60" t="s">
        <v>552</v>
      </c>
      <c r="S86" t="s">
        <v>422</v>
      </c>
    </row>
    <row r="87" spans="1:19" ht="18.75">
      <c r="A87" t="s">
        <v>553</v>
      </c>
      <c r="B87" s="1" t="s">
        <v>150</v>
      </c>
      <c r="C87" s="35" t="s">
        <v>151</v>
      </c>
      <c r="F87" s="40"/>
      <c r="G87" s="40"/>
      <c r="H87" s="40"/>
      <c r="I87" s="40"/>
      <c r="J87" s="40"/>
      <c r="K87" s="40"/>
      <c r="L87" s="40"/>
      <c r="M87" s="40"/>
      <c r="P87" s="66">
        <v>3</v>
      </c>
      <c r="Q87" s="53" t="s">
        <v>423</v>
      </c>
      <c r="R87" s="60" t="s">
        <v>554</v>
      </c>
      <c r="S87" t="s">
        <v>422</v>
      </c>
    </row>
    <row r="88" spans="1:19" ht="18.75">
      <c r="A88" t="s">
        <v>555</v>
      </c>
      <c r="B88" s="49" t="s">
        <v>152</v>
      </c>
      <c r="C88" s="35" t="s">
        <v>153</v>
      </c>
      <c r="F88" s="40"/>
      <c r="G88" s="40"/>
      <c r="H88" s="40"/>
      <c r="I88" s="40"/>
      <c r="J88" s="40"/>
      <c r="K88" s="40"/>
      <c r="L88" s="40"/>
      <c r="M88" s="40"/>
      <c r="P88" s="66">
        <v>3</v>
      </c>
      <c r="R88" t="s">
        <v>556</v>
      </c>
      <c r="S88" t="s">
        <v>485</v>
      </c>
    </row>
    <row r="89" spans="1:19" ht="18.75">
      <c r="A89" t="s">
        <v>557</v>
      </c>
      <c r="B89" s="1" t="s">
        <v>154</v>
      </c>
      <c r="C89" s="2" t="s">
        <v>155</v>
      </c>
      <c r="F89" s="40"/>
      <c r="G89" s="40"/>
      <c r="H89" s="40"/>
      <c r="I89" s="40"/>
      <c r="J89" s="40"/>
      <c r="K89" s="40"/>
      <c r="L89" s="40"/>
      <c r="M89" s="40"/>
      <c r="P89" s="66">
        <v>0</v>
      </c>
      <c r="Q89" s="53" t="s">
        <v>425</v>
      </c>
      <c r="R89" s="60"/>
      <c r="S89" t="s">
        <v>422</v>
      </c>
    </row>
    <row r="90" spans="1:19" ht="18.75">
      <c r="A90" t="s">
        <v>558</v>
      </c>
      <c r="B90" s="1" t="s">
        <v>156</v>
      </c>
      <c r="C90" s="35" t="s">
        <v>157</v>
      </c>
      <c r="F90" s="40"/>
      <c r="G90" s="40"/>
      <c r="H90" s="40"/>
      <c r="I90" s="40"/>
      <c r="J90" s="40"/>
      <c r="K90" s="40"/>
      <c r="L90" s="40"/>
      <c r="M90" s="40"/>
      <c r="P90" s="66">
        <v>3</v>
      </c>
      <c r="Q90" s="53" t="s">
        <v>423</v>
      </c>
      <c r="R90" s="60" t="s">
        <v>559</v>
      </c>
      <c r="S90" t="s">
        <v>422</v>
      </c>
    </row>
    <row r="91" spans="1:19" ht="18.75">
      <c r="A91" t="s">
        <v>560</v>
      </c>
      <c r="B91" s="1" t="s">
        <v>158</v>
      </c>
      <c r="C91" s="35" t="s">
        <v>159</v>
      </c>
      <c r="F91" s="40"/>
      <c r="G91" s="40"/>
      <c r="H91" s="40"/>
      <c r="I91" s="40"/>
      <c r="J91" s="40"/>
      <c r="K91" s="40"/>
      <c r="L91" s="40"/>
      <c r="M91" s="40"/>
      <c r="P91" s="66">
        <v>3</v>
      </c>
      <c r="Q91" s="53" t="s">
        <v>423</v>
      </c>
      <c r="R91" s="60" t="s">
        <v>554</v>
      </c>
      <c r="S91" t="s">
        <v>422</v>
      </c>
    </row>
    <row r="92" spans="1:19" ht="18.75">
      <c r="A92" t="s">
        <v>561</v>
      </c>
      <c r="B92" s="1" t="s">
        <v>160</v>
      </c>
      <c r="C92" s="35" t="s">
        <v>161</v>
      </c>
      <c r="F92" s="40"/>
      <c r="G92" s="40"/>
      <c r="H92" s="40"/>
      <c r="I92" s="40"/>
      <c r="J92" s="40"/>
      <c r="K92" s="40"/>
      <c r="L92" s="40"/>
      <c r="M92" s="40"/>
      <c r="P92" s="66">
        <v>3</v>
      </c>
      <c r="Q92" s="53" t="s">
        <v>423</v>
      </c>
      <c r="S92" t="s">
        <v>422</v>
      </c>
    </row>
    <row r="93" spans="1:19" ht="18.75">
      <c r="B93" s="1" t="s">
        <v>162</v>
      </c>
      <c r="C93" s="35" t="s">
        <v>163</v>
      </c>
      <c r="F93" s="40"/>
      <c r="G93" s="40"/>
      <c r="H93" s="40"/>
      <c r="I93" s="40"/>
      <c r="J93" s="40"/>
      <c r="K93" s="40"/>
      <c r="L93" s="40"/>
      <c r="M93" s="40"/>
      <c r="P93" s="66">
        <v>3</v>
      </c>
      <c r="Q93" s="53" t="s">
        <v>423</v>
      </c>
      <c r="R93" t="s">
        <v>463</v>
      </c>
      <c r="S93" t="s">
        <v>422</v>
      </c>
    </row>
    <row r="94" spans="1:19" ht="18.75">
      <c r="B94" s="49" t="s">
        <v>164</v>
      </c>
      <c r="C94" s="35" t="s">
        <v>165</v>
      </c>
      <c r="F94" s="40"/>
      <c r="G94" s="40"/>
      <c r="H94" s="40"/>
      <c r="I94" s="40"/>
      <c r="J94" s="40"/>
      <c r="K94" s="40"/>
      <c r="L94" s="40"/>
      <c r="M94" s="40"/>
      <c r="P94" s="66">
        <v>3</v>
      </c>
      <c r="Q94" s="53">
        <v>3</v>
      </c>
      <c r="R94" t="s">
        <v>562</v>
      </c>
      <c r="S94" t="s">
        <v>422</v>
      </c>
    </row>
    <row r="95" spans="1:19" ht="18.75">
      <c r="A95" t="s">
        <v>563</v>
      </c>
      <c r="B95" s="1" t="s">
        <v>166</v>
      </c>
      <c r="C95" s="35" t="s">
        <v>167</v>
      </c>
      <c r="F95" s="40"/>
      <c r="G95" s="40"/>
      <c r="H95" s="40"/>
      <c r="I95" s="40"/>
      <c r="J95" s="40"/>
      <c r="K95" s="40"/>
      <c r="L95" s="40"/>
      <c r="M95" s="40"/>
      <c r="P95" s="66">
        <v>3</v>
      </c>
      <c r="Q95" s="53" t="s">
        <v>423</v>
      </c>
      <c r="S95" t="s">
        <v>485</v>
      </c>
    </row>
    <row r="96" spans="1:19" ht="18.75">
      <c r="A96" t="s">
        <v>564</v>
      </c>
      <c r="B96" s="1" t="s">
        <v>168</v>
      </c>
      <c r="C96" s="2" t="s">
        <v>169</v>
      </c>
      <c r="F96" s="40"/>
      <c r="G96" s="40"/>
      <c r="H96" s="40"/>
      <c r="I96" s="40"/>
      <c r="J96" s="40"/>
      <c r="K96" s="40"/>
      <c r="L96" s="40"/>
      <c r="M96" s="40"/>
      <c r="P96" s="66">
        <v>0</v>
      </c>
      <c r="Q96" s="53" t="s">
        <v>425</v>
      </c>
      <c r="S96" t="s">
        <v>422</v>
      </c>
    </row>
    <row r="97" spans="1:19" ht="18.75">
      <c r="B97" s="1" t="s">
        <v>170</v>
      </c>
      <c r="C97" s="35" t="s">
        <v>171</v>
      </c>
      <c r="D97" s="34"/>
      <c r="E97" s="34"/>
      <c r="F97" s="40"/>
      <c r="G97" s="40"/>
      <c r="H97" s="40"/>
      <c r="I97" s="40"/>
      <c r="J97" s="40"/>
      <c r="K97" s="40"/>
      <c r="L97" s="40"/>
      <c r="M97" s="40"/>
      <c r="R97" t="s">
        <v>526</v>
      </c>
      <c r="S97" t="s">
        <v>422</v>
      </c>
    </row>
    <row r="98" spans="1:19" ht="18.75">
      <c r="B98" s="1" t="s">
        <v>172</v>
      </c>
      <c r="C98" s="35" t="s">
        <v>173</v>
      </c>
      <c r="D98" s="34"/>
      <c r="E98" s="34"/>
      <c r="F98" s="40"/>
      <c r="G98" s="40"/>
      <c r="H98" s="40"/>
      <c r="I98" s="40"/>
      <c r="J98" s="40"/>
      <c r="K98" s="40"/>
      <c r="L98" s="40"/>
      <c r="M98" s="40"/>
      <c r="P98" s="66">
        <v>3</v>
      </c>
      <c r="Q98" s="53" t="s">
        <v>425</v>
      </c>
      <c r="S98" t="s">
        <v>422</v>
      </c>
    </row>
    <row r="99" spans="1:19" ht="18.75">
      <c r="B99" s="1" t="s">
        <v>174</v>
      </c>
      <c r="C99" s="35" t="s">
        <v>175</v>
      </c>
      <c r="D99" s="34"/>
      <c r="E99" s="34"/>
      <c r="F99" s="40"/>
      <c r="G99" s="40"/>
      <c r="H99" s="40"/>
      <c r="I99" s="40"/>
      <c r="J99" s="40"/>
      <c r="K99" s="40"/>
      <c r="L99" s="40"/>
      <c r="M99" s="40"/>
      <c r="P99" s="66">
        <v>3</v>
      </c>
      <c r="Q99" s="53" t="s">
        <v>425</v>
      </c>
      <c r="S99" t="s">
        <v>422</v>
      </c>
    </row>
    <row r="100" spans="1:19" ht="18.75">
      <c r="B100" s="1" t="s">
        <v>176</v>
      </c>
      <c r="C100" s="35" t="s">
        <v>177</v>
      </c>
      <c r="F100" s="40"/>
      <c r="G100" s="40"/>
      <c r="H100" s="40"/>
      <c r="I100" s="40"/>
      <c r="J100" s="40"/>
      <c r="K100" s="40"/>
      <c r="L100" s="40"/>
      <c r="M100" s="40"/>
      <c r="P100" s="66">
        <v>3</v>
      </c>
      <c r="Q100" s="53" t="s">
        <v>423</v>
      </c>
      <c r="R100" t="s">
        <v>565</v>
      </c>
      <c r="S100" t="s">
        <v>422</v>
      </c>
    </row>
    <row r="101" spans="1:19" ht="18.75">
      <c r="B101" s="1" t="s">
        <v>178</v>
      </c>
      <c r="C101" s="35" t="s">
        <v>179</v>
      </c>
      <c r="F101" s="40"/>
      <c r="G101" s="40"/>
      <c r="H101" s="40"/>
      <c r="I101" s="40"/>
      <c r="J101" s="40"/>
      <c r="K101" s="40"/>
      <c r="L101" s="40"/>
      <c r="M101" s="40"/>
      <c r="P101" s="66">
        <v>3</v>
      </c>
      <c r="Q101" s="53" t="s">
        <v>423</v>
      </c>
      <c r="R101" s="60" t="s">
        <v>566</v>
      </c>
      <c r="S101" t="s">
        <v>422</v>
      </c>
    </row>
    <row r="102" spans="1:19" ht="18.75">
      <c r="A102" t="s">
        <v>567</v>
      </c>
      <c r="B102" s="1" t="s">
        <v>180</v>
      </c>
      <c r="C102" s="35" t="s">
        <v>181</v>
      </c>
      <c r="F102" s="40"/>
      <c r="G102" s="40"/>
      <c r="H102" s="40"/>
      <c r="I102" s="40"/>
      <c r="J102" s="40"/>
      <c r="K102" s="40"/>
      <c r="L102" s="40"/>
      <c r="M102" s="40"/>
      <c r="P102" s="66">
        <v>3</v>
      </c>
      <c r="Q102" s="53" t="s">
        <v>423</v>
      </c>
      <c r="S102" t="s">
        <v>422</v>
      </c>
    </row>
    <row r="103" spans="1:19">
      <c r="P103" s="71"/>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26</vt:i4>
      </vt:variant>
    </vt:vector>
  </HeadingPairs>
  <TitlesOfParts>
    <vt:vector size="26" baseType="lpstr">
      <vt:lpstr>Fragen</vt:lpstr>
      <vt:lpstr>Scoring</vt:lpstr>
      <vt:lpstr>UmfrageWerte</vt:lpstr>
      <vt:lpstr>Fragebogen_mapping</vt:lpstr>
      <vt:lpstr>UmfrageWerte berechnung</vt:lpstr>
      <vt:lpstr>UmfrageWerte Backup</vt:lpstr>
      <vt:lpstr>ATTPwn</vt:lpstr>
      <vt:lpstr>ATTPwn gewichtet</vt:lpstr>
      <vt:lpstr>Atomic Red Team</vt:lpstr>
      <vt:lpstr>Atomic Red Team gewichtet</vt:lpstr>
      <vt:lpstr>APTSimulator</vt:lpstr>
      <vt:lpstr>APTSimulator gewichtet</vt:lpstr>
      <vt:lpstr>Caldera</vt:lpstr>
      <vt:lpstr>Caldera gewichtet</vt:lpstr>
      <vt:lpstr>DumpsterFire</vt:lpstr>
      <vt:lpstr>DumpsterFire gewichtet</vt:lpstr>
      <vt:lpstr>Infection Monkey</vt:lpstr>
      <vt:lpstr>Infection Monkey gewichtet</vt:lpstr>
      <vt:lpstr>Invoke Adversary</vt:lpstr>
      <vt:lpstr>Invoke Adversary gewichtet</vt:lpstr>
      <vt:lpstr>Metasploit</vt:lpstr>
      <vt:lpstr>Metasploit gewichtet</vt:lpstr>
      <vt:lpstr>Purplesharp</vt:lpstr>
      <vt:lpstr>Purplesharp gewichtet</vt:lpstr>
      <vt:lpstr>Ergebnisse</vt:lpstr>
      <vt:lpstr>Tabelle2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Klaus Mayer</dc:creator>
  <cp:keywords/>
  <dc:description/>
  <cp:lastModifiedBy>Klaus Mayer</cp:lastModifiedBy>
  <cp:revision/>
  <dcterms:created xsi:type="dcterms:W3CDTF">2024-01-09T13:39:02Z</dcterms:created>
  <dcterms:modified xsi:type="dcterms:W3CDTF">2024-04-25T00:04:38Z</dcterms:modified>
  <cp:category/>
  <cp:contentStatus/>
</cp:coreProperties>
</file>