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5135" windowHeight="10425"/>
  </bookViews>
  <sheets>
    <sheet name="By Percent" sheetId="1" r:id="rId1"/>
    <sheet name="By Pred. Prob." sheetId="2" r:id="rId2"/>
  </sheets>
  <calcPr calcId="145621"/>
</workbook>
</file>

<file path=xl/calcChain.xml><?xml version="1.0" encoding="utf-8"?>
<calcChain xmlns="http://schemas.openxmlformats.org/spreadsheetml/2006/main">
  <c r="K13" i="1" l="1"/>
  <c r="F101" i="2"/>
  <c r="H101" i="2" s="1"/>
  <c r="F100" i="2"/>
  <c r="H100" i="2" s="1"/>
  <c r="F99" i="2"/>
  <c r="H99" i="2" s="1"/>
  <c r="F98" i="2"/>
  <c r="H98" i="2" s="1"/>
  <c r="F97" i="2"/>
  <c r="H97" i="2" s="1"/>
  <c r="F96" i="2"/>
  <c r="H96" i="2" s="1"/>
  <c r="F95" i="2"/>
  <c r="H95" i="2" s="1"/>
  <c r="F94" i="2"/>
  <c r="H94" i="2" s="1"/>
  <c r="F93" i="2"/>
  <c r="H93" i="2" s="1"/>
  <c r="F92" i="2"/>
  <c r="H92" i="2" s="1"/>
  <c r="F91" i="2"/>
  <c r="H91" i="2" s="1"/>
  <c r="F90" i="2"/>
  <c r="H90" i="2" s="1"/>
  <c r="F89" i="2"/>
  <c r="H89" i="2" s="1"/>
  <c r="F88" i="2"/>
  <c r="H88" i="2" s="1"/>
  <c r="F87" i="2"/>
  <c r="H87" i="2" s="1"/>
  <c r="F86" i="2"/>
  <c r="H86" i="2" s="1"/>
  <c r="F85" i="2"/>
  <c r="H85" i="2" s="1"/>
  <c r="F84" i="2"/>
  <c r="H84" i="2" s="1"/>
  <c r="F83" i="2"/>
  <c r="H83" i="2" s="1"/>
  <c r="F82" i="2"/>
  <c r="H82" i="2" s="1"/>
  <c r="F81" i="2"/>
  <c r="H81" i="2" s="1"/>
  <c r="F80" i="2"/>
  <c r="H80" i="2" s="1"/>
  <c r="F79" i="2"/>
  <c r="H79" i="2" s="1"/>
  <c r="F78" i="2"/>
  <c r="H78" i="2" s="1"/>
  <c r="F77" i="2"/>
  <c r="H77" i="2" s="1"/>
  <c r="F76" i="2"/>
  <c r="H76" i="2" s="1"/>
  <c r="F75" i="2"/>
  <c r="H75" i="2" s="1"/>
  <c r="F74" i="2"/>
  <c r="H74" i="2" s="1"/>
  <c r="F73" i="2"/>
  <c r="H73" i="2" s="1"/>
  <c r="F72" i="2"/>
  <c r="H72" i="2" s="1"/>
  <c r="F71" i="2"/>
  <c r="H71" i="2" s="1"/>
  <c r="F70" i="2"/>
  <c r="H70" i="2" s="1"/>
  <c r="F69" i="2"/>
  <c r="H69" i="2" s="1"/>
  <c r="F68" i="2"/>
  <c r="H68" i="2" s="1"/>
  <c r="F67" i="2"/>
  <c r="H67" i="2" s="1"/>
  <c r="F66" i="2"/>
  <c r="H66" i="2" s="1"/>
  <c r="F65" i="2"/>
  <c r="H65" i="2" s="1"/>
  <c r="F64" i="2"/>
  <c r="H64" i="2" s="1"/>
  <c r="F63" i="2"/>
  <c r="H63" i="2" s="1"/>
  <c r="F62" i="2"/>
  <c r="H62" i="2" s="1"/>
  <c r="F61" i="2"/>
  <c r="H61" i="2" s="1"/>
  <c r="F60" i="2"/>
  <c r="H60" i="2" s="1"/>
  <c r="F59" i="2"/>
  <c r="H59" i="2" s="1"/>
  <c r="F58" i="2"/>
  <c r="H58" i="2" s="1"/>
  <c r="F57" i="2"/>
  <c r="H57" i="2" s="1"/>
  <c r="F56" i="2"/>
  <c r="H56" i="2" s="1"/>
  <c r="F55" i="2"/>
  <c r="H55" i="2" s="1"/>
  <c r="F54" i="2"/>
  <c r="H54" i="2" s="1"/>
  <c r="F53" i="2"/>
  <c r="H53" i="2" s="1"/>
  <c r="F52" i="2"/>
  <c r="H52" i="2" s="1"/>
  <c r="F51" i="2"/>
  <c r="H51" i="2" s="1"/>
  <c r="F50" i="2"/>
  <c r="H50" i="2" s="1"/>
  <c r="F49" i="2"/>
  <c r="H49" i="2" s="1"/>
  <c r="F48" i="2"/>
  <c r="H48" i="2" s="1"/>
  <c r="F47" i="2"/>
  <c r="H47" i="2" s="1"/>
  <c r="F46" i="2"/>
  <c r="H46" i="2" s="1"/>
  <c r="F45" i="2"/>
  <c r="H45" i="2" s="1"/>
  <c r="F44" i="2"/>
  <c r="H44" i="2" s="1"/>
  <c r="F43" i="2"/>
  <c r="H43" i="2" s="1"/>
  <c r="F42" i="2"/>
  <c r="H42" i="2" s="1"/>
  <c r="F41" i="2"/>
  <c r="H41" i="2" s="1"/>
  <c r="F40" i="2"/>
  <c r="H40" i="2" s="1"/>
  <c r="F39" i="2"/>
  <c r="H39" i="2" s="1"/>
  <c r="F38" i="2"/>
  <c r="H38" i="2" s="1"/>
  <c r="F37" i="2"/>
  <c r="H37" i="2" s="1"/>
  <c r="F36" i="2"/>
  <c r="H36" i="2" s="1"/>
  <c r="F35" i="2"/>
  <c r="H35" i="2" s="1"/>
  <c r="F34" i="2"/>
  <c r="H34" i="2" s="1"/>
  <c r="F33" i="2"/>
  <c r="H33" i="2" s="1"/>
  <c r="F32" i="2"/>
  <c r="H32" i="2" s="1"/>
  <c r="F31" i="2"/>
  <c r="G31" i="2" s="1"/>
  <c r="F30" i="2"/>
  <c r="H30" i="2" s="1"/>
  <c r="F29" i="2"/>
  <c r="G29" i="2" s="1"/>
  <c r="F28" i="2"/>
  <c r="H28" i="2" s="1"/>
  <c r="F27" i="2"/>
  <c r="H27" i="2" s="1"/>
  <c r="F26" i="2"/>
  <c r="H26" i="2" s="1"/>
  <c r="F25" i="2"/>
  <c r="H25" i="2" s="1"/>
  <c r="F24" i="2"/>
  <c r="H24" i="2" s="1"/>
  <c r="F23" i="2"/>
  <c r="G23" i="2" s="1"/>
  <c r="P20" i="2"/>
  <c r="F22" i="2"/>
  <c r="H22" i="2" s="1"/>
  <c r="P19" i="2"/>
  <c r="F21" i="2"/>
  <c r="H21" i="2" s="1"/>
  <c r="F20" i="2"/>
  <c r="G20" i="2" s="1"/>
  <c r="F19" i="2"/>
  <c r="H19" i="2" s="1"/>
  <c r="F18" i="2"/>
  <c r="G18" i="2" s="1"/>
  <c r="F17" i="2"/>
  <c r="H17" i="2" s="1"/>
  <c r="F16" i="2"/>
  <c r="G16" i="2" s="1"/>
  <c r="F15" i="2"/>
  <c r="G15" i="2" s="1"/>
  <c r="F14" i="2"/>
  <c r="G14" i="2" s="1"/>
  <c r="K12" i="2"/>
  <c r="F13" i="2"/>
  <c r="G13" i="2" s="1"/>
  <c r="F12" i="2"/>
  <c r="H12" i="2" s="1"/>
  <c r="F11" i="2"/>
  <c r="G11" i="2" s="1"/>
  <c r="F10" i="2"/>
  <c r="H10" i="2" s="1"/>
  <c r="F9" i="2"/>
  <c r="G9" i="2" s="1"/>
  <c r="F8" i="2"/>
  <c r="H8" i="2" s="1"/>
  <c r="F7" i="2"/>
  <c r="G7" i="2" s="1"/>
  <c r="F6" i="2"/>
  <c r="H6" i="2" s="1"/>
  <c r="F5" i="2"/>
  <c r="G5" i="2" s="1"/>
  <c r="F4" i="2"/>
  <c r="H4" i="2" s="1"/>
  <c r="F3" i="2"/>
  <c r="G3" i="2" s="1"/>
  <c r="F2" i="2"/>
  <c r="G2" i="2" s="1"/>
  <c r="P19" i="1"/>
  <c r="H29" i="2" l="1"/>
  <c r="G100" i="2"/>
  <c r="G98" i="2"/>
  <c r="G96" i="2"/>
  <c r="G94" i="2"/>
  <c r="G92" i="2"/>
  <c r="G90" i="2"/>
  <c r="G88" i="2"/>
  <c r="G86" i="2"/>
  <c r="G84" i="2"/>
  <c r="G82" i="2"/>
  <c r="G80" i="2"/>
  <c r="G78" i="2"/>
  <c r="G76" i="2"/>
  <c r="G74" i="2"/>
  <c r="G72" i="2"/>
  <c r="G70" i="2"/>
  <c r="G68" i="2"/>
  <c r="G66" i="2"/>
  <c r="G64" i="2"/>
  <c r="G62" i="2"/>
  <c r="G60" i="2"/>
  <c r="G58" i="2"/>
  <c r="G56" i="2"/>
  <c r="G54" i="2"/>
  <c r="G52" i="2"/>
  <c r="G50" i="2"/>
  <c r="G48" i="2"/>
  <c r="G46" i="2"/>
  <c r="G44" i="2"/>
  <c r="G42" i="2"/>
  <c r="G40" i="2"/>
  <c r="G38" i="2"/>
  <c r="G36" i="2"/>
  <c r="G34" i="2"/>
  <c r="G32" i="2"/>
  <c r="G30" i="2"/>
  <c r="G28" i="2"/>
  <c r="G26" i="2"/>
  <c r="G24" i="2"/>
  <c r="G22" i="2"/>
  <c r="G12" i="2"/>
  <c r="G10" i="2"/>
  <c r="G8" i="2"/>
  <c r="G6" i="2"/>
  <c r="G4" i="2"/>
  <c r="H23" i="2"/>
  <c r="H31" i="2"/>
  <c r="G101" i="2"/>
  <c r="G99" i="2"/>
  <c r="G97" i="2"/>
  <c r="G95" i="2"/>
  <c r="G93" i="2"/>
  <c r="G91" i="2"/>
  <c r="G89" i="2"/>
  <c r="G87" i="2"/>
  <c r="G85" i="2"/>
  <c r="G83" i="2"/>
  <c r="G81" i="2"/>
  <c r="G79" i="2"/>
  <c r="G77" i="2"/>
  <c r="G75" i="2"/>
  <c r="G73" i="2"/>
  <c r="G71" i="2"/>
  <c r="G69" i="2"/>
  <c r="G67" i="2"/>
  <c r="G65" i="2"/>
  <c r="G63" i="2"/>
  <c r="G61" i="2"/>
  <c r="G59" i="2"/>
  <c r="G57" i="2"/>
  <c r="G55" i="2"/>
  <c r="G53" i="2"/>
  <c r="G51" i="2"/>
  <c r="G49" i="2"/>
  <c r="G47" i="2"/>
  <c r="G45" i="2"/>
  <c r="G43" i="2"/>
  <c r="G41" i="2"/>
  <c r="G39" i="2"/>
  <c r="G37" i="2"/>
  <c r="G35" i="2"/>
  <c r="G33" i="2"/>
  <c r="G27" i="2"/>
  <c r="G25" i="2"/>
  <c r="G21" i="2"/>
  <c r="G19" i="2"/>
  <c r="G17" i="2"/>
  <c r="H5" i="2"/>
  <c r="H11" i="2"/>
  <c r="H13" i="2"/>
  <c r="H14" i="2"/>
  <c r="H16" i="2"/>
  <c r="H18" i="2"/>
  <c r="H20" i="2"/>
  <c r="H3" i="2"/>
  <c r="H7" i="2"/>
  <c r="H9" i="2"/>
  <c r="H15" i="2"/>
  <c r="H2" i="2"/>
  <c r="K12" i="1"/>
  <c r="P20" i="1"/>
  <c r="F3" i="1"/>
  <c r="H3" i="1" s="1"/>
  <c r="F4" i="1"/>
  <c r="H4" i="1" s="1"/>
  <c r="F5" i="1"/>
  <c r="H5" i="1" s="1"/>
  <c r="F6" i="1"/>
  <c r="H6" i="1" s="1"/>
  <c r="F7" i="1"/>
  <c r="H7" i="1" s="1"/>
  <c r="F8" i="1"/>
  <c r="H8" i="1" s="1"/>
  <c r="F9" i="1"/>
  <c r="H9" i="1" s="1"/>
  <c r="F10" i="1"/>
  <c r="H10" i="1" s="1"/>
  <c r="F11" i="1"/>
  <c r="H11" i="1" s="1"/>
  <c r="F12" i="1"/>
  <c r="H12" i="1" s="1"/>
  <c r="F13" i="1"/>
  <c r="H13" i="1" s="1"/>
  <c r="F14" i="1"/>
  <c r="H14" i="1" s="1"/>
  <c r="F15" i="1"/>
  <c r="H15" i="1" s="1"/>
  <c r="F16" i="1"/>
  <c r="H16" i="1" s="1"/>
  <c r="F17" i="1"/>
  <c r="H17" i="1" s="1"/>
  <c r="F18" i="1"/>
  <c r="H18" i="1" s="1"/>
  <c r="F19" i="1"/>
  <c r="H19" i="1" s="1"/>
  <c r="F20" i="1"/>
  <c r="H20" i="1" s="1"/>
  <c r="F21" i="1"/>
  <c r="H21" i="1" s="1"/>
  <c r="F22" i="1"/>
  <c r="H22" i="1" s="1"/>
  <c r="F23" i="1"/>
  <c r="H23" i="1" s="1"/>
  <c r="F24" i="1"/>
  <c r="H24" i="1" s="1"/>
  <c r="F25" i="1"/>
  <c r="H25" i="1" s="1"/>
  <c r="F26" i="1"/>
  <c r="H26" i="1" s="1"/>
  <c r="F27" i="1"/>
  <c r="H27" i="1" s="1"/>
  <c r="F28" i="1"/>
  <c r="H28" i="1" s="1"/>
  <c r="F29" i="1"/>
  <c r="H29" i="1" s="1"/>
  <c r="F30" i="1"/>
  <c r="H30" i="1" s="1"/>
  <c r="F31" i="1"/>
  <c r="H31" i="1" s="1"/>
  <c r="F32" i="1"/>
  <c r="H32" i="1" s="1"/>
  <c r="F33" i="1"/>
  <c r="H33" i="1" s="1"/>
  <c r="F34" i="1"/>
  <c r="H34" i="1" s="1"/>
  <c r="F35" i="1"/>
  <c r="H35" i="1" s="1"/>
  <c r="F36" i="1"/>
  <c r="H36" i="1" s="1"/>
  <c r="F37" i="1"/>
  <c r="H37" i="1" s="1"/>
  <c r="F38" i="1"/>
  <c r="H38" i="1" s="1"/>
  <c r="F39" i="1"/>
  <c r="H39" i="1" s="1"/>
  <c r="F40" i="1"/>
  <c r="H40" i="1" s="1"/>
  <c r="F41" i="1"/>
  <c r="H41" i="1" s="1"/>
  <c r="F42" i="1"/>
  <c r="H42" i="1" s="1"/>
  <c r="F43" i="1"/>
  <c r="H43" i="1" s="1"/>
  <c r="F44" i="1"/>
  <c r="H44" i="1" s="1"/>
  <c r="F45" i="1"/>
  <c r="H45" i="1" s="1"/>
  <c r="F46" i="1"/>
  <c r="H46" i="1" s="1"/>
  <c r="F47" i="1"/>
  <c r="H47" i="1" s="1"/>
  <c r="F48" i="1"/>
  <c r="H48" i="1" s="1"/>
  <c r="F49" i="1"/>
  <c r="H49" i="1" s="1"/>
  <c r="F50" i="1"/>
  <c r="H50" i="1" s="1"/>
  <c r="F51" i="1"/>
  <c r="H51" i="1" s="1"/>
  <c r="F52" i="1"/>
  <c r="H52" i="1" s="1"/>
  <c r="F53" i="1"/>
  <c r="H53" i="1" s="1"/>
  <c r="F54" i="1"/>
  <c r="H54" i="1" s="1"/>
  <c r="F55" i="1"/>
  <c r="H55" i="1" s="1"/>
  <c r="F56" i="1"/>
  <c r="H56" i="1" s="1"/>
  <c r="F57" i="1"/>
  <c r="H57" i="1" s="1"/>
  <c r="F58" i="1"/>
  <c r="H58" i="1" s="1"/>
  <c r="F59" i="1"/>
  <c r="H59" i="1" s="1"/>
  <c r="F60" i="1"/>
  <c r="H60" i="1" s="1"/>
  <c r="F61" i="1"/>
  <c r="H61" i="1" s="1"/>
  <c r="F62" i="1"/>
  <c r="H62" i="1" s="1"/>
  <c r="F63" i="1"/>
  <c r="H63" i="1" s="1"/>
  <c r="F64" i="1"/>
  <c r="H64" i="1" s="1"/>
  <c r="F65" i="1"/>
  <c r="H65" i="1" s="1"/>
  <c r="F66" i="1"/>
  <c r="H66" i="1" s="1"/>
  <c r="F67" i="1"/>
  <c r="H67" i="1" s="1"/>
  <c r="F68" i="1"/>
  <c r="H68" i="1" s="1"/>
  <c r="F69" i="1"/>
  <c r="H69" i="1" s="1"/>
  <c r="F70" i="1"/>
  <c r="H70" i="1" s="1"/>
  <c r="F71" i="1"/>
  <c r="H71" i="1" s="1"/>
  <c r="F72" i="1"/>
  <c r="H72" i="1" s="1"/>
  <c r="F73" i="1"/>
  <c r="H73" i="1" s="1"/>
  <c r="F74" i="1"/>
  <c r="H74" i="1" s="1"/>
  <c r="F75" i="1"/>
  <c r="H75" i="1" s="1"/>
  <c r="F76" i="1"/>
  <c r="H76" i="1" s="1"/>
  <c r="F77" i="1"/>
  <c r="H77" i="1" s="1"/>
  <c r="F78" i="1"/>
  <c r="H78" i="1" s="1"/>
  <c r="F79" i="1"/>
  <c r="H79" i="1" s="1"/>
  <c r="F80" i="1"/>
  <c r="H80" i="1" s="1"/>
  <c r="F81" i="1"/>
  <c r="H81" i="1" s="1"/>
  <c r="F82" i="1"/>
  <c r="H82" i="1" s="1"/>
  <c r="F83" i="1"/>
  <c r="H83" i="1" s="1"/>
  <c r="F84" i="1"/>
  <c r="H84" i="1" s="1"/>
  <c r="F85" i="1"/>
  <c r="H85" i="1" s="1"/>
  <c r="F86" i="1"/>
  <c r="H86" i="1" s="1"/>
  <c r="F87" i="1"/>
  <c r="H87" i="1" s="1"/>
  <c r="F88" i="1"/>
  <c r="H88" i="1" s="1"/>
  <c r="F89" i="1"/>
  <c r="H89" i="1" s="1"/>
  <c r="F90" i="1"/>
  <c r="H90" i="1" s="1"/>
  <c r="F91" i="1"/>
  <c r="H91" i="1" s="1"/>
  <c r="F92" i="1"/>
  <c r="H92" i="1" s="1"/>
  <c r="F93" i="1"/>
  <c r="H93" i="1" s="1"/>
  <c r="F94" i="1"/>
  <c r="H94" i="1" s="1"/>
  <c r="F95" i="1"/>
  <c r="H95" i="1" s="1"/>
  <c r="F96" i="1"/>
  <c r="H96" i="1" s="1"/>
  <c r="F97" i="1"/>
  <c r="H97" i="1" s="1"/>
  <c r="F98" i="1"/>
  <c r="H98" i="1" s="1"/>
  <c r="F99" i="1"/>
  <c r="F100" i="1"/>
  <c r="H100" i="1" s="1"/>
  <c r="F101" i="1"/>
  <c r="F2" i="1"/>
  <c r="H2" i="1" s="1"/>
  <c r="L20" i="2" l="1"/>
  <c r="K20" i="2"/>
  <c r="L19" i="2"/>
  <c r="K15" i="2"/>
  <c r="K19" i="2"/>
  <c r="G101" i="1"/>
  <c r="H101" i="1"/>
  <c r="G99" i="1"/>
  <c r="H99" i="1"/>
  <c r="G97" i="1"/>
  <c r="G95" i="1"/>
  <c r="G93" i="1"/>
  <c r="G91" i="1"/>
  <c r="G89" i="1"/>
  <c r="G87" i="1"/>
  <c r="G85" i="1"/>
  <c r="G83" i="1"/>
  <c r="G81" i="1"/>
  <c r="G79" i="1"/>
  <c r="G77" i="1"/>
  <c r="G75" i="1"/>
  <c r="G73" i="1"/>
  <c r="G71" i="1"/>
  <c r="G69" i="1"/>
  <c r="G67" i="1"/>
  <c r="G65" i="1"/>
  <c r="G63" i="1"/>
  <c r="G61" i="1"/>
  <c r="G59" i="1"/>
  <c r="G57" i="1"/>
  <c r="G55" i="1"/>
  <c r="G53" i="1"/>
  <c r="G51" i="1"/>
  <c r="G49" i="1"/>
  <c r="G47" i="1"/>
  <c r="G45" i="1"/>
  <c r="G43" i="1"/>
  <c r="G41" i="1"/>
  <c r="G39" i="1"/>
  <c r="G37" i="1"/>
  <c r="G35" i="1"/>
  <c r="G33" i="1"/>
  <c r="G31" i="1"/>
  <c r="G29" i="1"/>
  <c r="G27" i="1"/>
  <c r="G25" i="1"/>
  <c r="G23" i="1"/>
  <c r="G21" i="1"/>
  <c r="G19" i="1"/>
  <c r="G17" i="1"/>
  <c r="G15" i="1"/>
  <c r="G13" i="1"/>
  <c r="G11" i="1"/>
  <c r="G9" i="1"/>
  <c r="G7" i="1"/>
  <c r="G5" i="1"/>
  <c r="G3" i="1"/>
  <c r="G2" i="1"/>
  <c r="G100" i="1"/>
  <c r="G98" i="1"/>
  <c r="G96" i="1"/>
  <c r="G94" i="1"/>
  <c r="G92" i="1"/>
  <c r="G90" i="1"/>
  <c r="G88" i="1"/>
  <c r="G86" i="1"/>
  <c r="G84" i="1"/>
  <c r="G82" i="1"/>
  <c r="G80" i="1"/>
  <c r="G78" i="1"/>
  <c r="G76" i="1"/>
  <c r="G74" i="1"/>
  <c r="G72" i="1"/>
  <c r="G70" i="1"/>
  <c r="G68" i="1"/>
  <c r="G66" i="1"/>
  <c r="G64" i="1"/>
  <c r="G62" i="1"/>
  <c r="G60" i="1"/>
  <c r="G58" i="1"/>
  <c r="G56" i="1"/>
  <c r="G54" i="1"/>
  <c r="G52" i="1"/>
  <c r="G50" i="1"/>
  <c r="G48" i="1"/>
  <c r="G46" i="1"/>
  <c r="G44" i="1"/>
  <c r="G42" i="1"/>
  <c r="G40" i="1"/>
  <c r="G38" i="1"/>
  <c r="G36" i="1"/>
  <c r="G34" i="1"/>
  <c r="G32" i="1"/>
  <c r="G30" i="1"/>
  <c r="G28" i="1"/>
  <c r="G26" i="1"/>
  <c r="G24" i="1"/>
  <c r="G22" i="1"/>
  <c r="G20" i="1"/>
  <c r="G18" i="1"/>
  <c r="G16" i="1"/>
  <c r="G14" i="1"/>
  <c r="G12" i="1"/>
  <c r="G10" i="1"/>
  <c r="G8" i="1"/>
  <c r="G6" i="1"/>
  <c r="G4" i="1"/>
  <c r="L23" i="2" l="1"/>
  <c r="K21" i="2"/>
  <c r="T19" i="2"/>
  <c r="K14" i="2"/>
  <c r="M19" i="2"/>
  <c r="L21" i="2"/>
  <c r="T20" i="2"/>
  <c r="M20" i="2"/>
  <c r="L24" i="2"/>
  <c r="K15" i="1"/>
  <c r="K19" i="1"/>
  <c r="L19" i="1"/>
  <c r="L20" i="1"/>
  <c r="K20" i="1"/>
  <c r="T19" i="1"/>
  <c r="M19" i="1" l="1"/>
  <c r="M21" i="2"/>
  <c r="K13" i="2" s="1"/>
  <c r="L21" i="1"/>
  <c r="L23" i="1"/>
  <c r="M20" i="1"/>
  <c r="T20" i="1"/>
  <c r="K21" i="1"/>
  <c r="L24" i="1"/>
  <c r="M21" i="1"/>
  <c r="Q20" i="2" l="1"/>
  <c r="U20" i="2" s="1"/>
  <c r="Q19" i="2"/>
  <c r="U19" i="2" s="1"/>
  <c r="K14" i="1"/>
  <c r="Q19" i="1" s="1"/>
  <c r="U19" i="1" s="1"/>
  <c r="T22" i="2" l="1"/>
  <c r="Q20" i="1"/>
  <c r="U20" i="1" s="1"/>
  <c r="T22" i="1" s="1"/>
</calcChain>
</file>

<file path=xl/comments1.xml><?xml version="1.0" encoding="utf-8"?>
<comments xmlns="http://schemas.openxmlformats.org/spreadsheetml/2006/main">
  <authors>
    <author>Alan Cooke</author>
  </authors>
  <commentList>
    <comment ref="A1" authorId="0">
      <text>
        <r>
          <rPr>
            <b/>
            <sz val="9"/>
            <color indexed="81"/>
            <rFont val="Tahoma"/>
            <family val="2"/>
          </rPr>
          <t>Alan Cooke:</t>
        </r>
        <r>
          <rPr>
            <sz val="9"/>
            <color indexed="81"/>
            <rFont val="Tahoma"/>
            <family val="2"/>
          </rPr>
          <t xml:space="preserve">
This is a customer identifier. It serves no role other than tracking and distinguishing customers. </t>
        </r>
      </text>
    </comment>
    <comment ref="D1" authorId="0">
      <text>
        <r>
          <rPr>
            <b/>
            <sz val="9"/>
            <color indexed="81"/>
            <rFont val="Tahoma"/>
            <family val="2"/>
          </rPr>
          <t>Alan Cooke:</t>
        </r>
        <r>
          <rPr>
            <sz val="9"/>
            <color indexed="81"/>
            <rFont val="Tahoma"/>
            <family val="2"/>
          </rPr>
          <t xml:space="preserve">
Last, Visits, and Spend are the three input variables, measuring recency, frequency and monetary value.</t>
        </r>
      </text>
    </comment>
    <comment ref="E1" authorId="0">
      <text>
        <r>
          <rPr>
            <b/>
            <sz val="9"/>
            <color indexed="81"/>
            <rFont val="Tahoma"/>
            <family val="2"/>
          </rPr>
          <t>Alan Cooke:</t>
        </r>
        <r>
          <rPr>
            <sz val="9"/>
            <color indexed="81"/>
            <rFont val="Tahoma"/>
            <family val="2"/>
          </rPr>
          <t xml:space="preserve">
This is the target variable. 1 means that customer bought the promoted product, 0 means he/she did not.</t>
        </r>
      </text>
    </comment>
    <comment ref="F1" authorId="0">
      <text>
        <r>
          <rPr>
            <b/>
            <sz val="9"/>
            <color indexed="81"/>
            <rFont val="Tahoma"/>
            <family val="2"/>
          </rPr>
          <t>Alan Cooke:</t>
        </r>
        <r>
          <rPr>
            <sz val="9"/>
            <color indexed="81"/>
            <rFont val="Tahoma"/>
            <family val="2"/>
          </rPr>
          <t xml:space="preserve">
These are the predicted probabilities based on the model. They could come from any model with predictive validity. Note that the customers are sorted in descending order on this variable.</t>
        </r>
      </text>
    </comment>
    <comment ref="G1" authorId="0">
      <text>
        <r>
          <rPr>
            <b/>
            <sz val="9"/>
            <color indexed="81"/>
            <rFont val="Tahoma"/>
            <family val="2"/>
          </rPr>
          <t>Alan Cooke:</t>
        </r>
        <r>
          <rPr>
            <sz val="9"/>
            <color indexed="81"/>
            <rFont val="Tahoma"/>
            <family val="2"/>
          </rPr>
          <t xml:space="preserve">
This variable indicates whether the customer in this row will be targeted ("Y") or not ("N") according to the current targeting rule. The targeting rule is determined by the yellow cell at right.</t>
        </r>
      </text>
    </comment>
    <comment ref="H1" authorId="0">
      <text>
        <r>
          <rPr>
            <b/>
            <sz val="9"/>
            <color indexed="81"/>
            <rFont val="Tahoma"/>
            <family val="2"/>
          </rPr>
          <t>Alan Cooke:</t>
        </r>
        <r>
          <rPr>
            <sz val="9"/>
            <color indexed="81"/>
            <rFont val="Tahoma"/>
            <family val="2"/>
          </rPr>
          <t xml:space="preserve">
This reflects the expected value of this customer based on his/her predicted probability (left) and profit and cost values (right). </t>
        </r>
      </text>
    </comment>
  </commentList>
</comments>
</file>

<file path=xl/comments2.xml><?xml version="1.0" encoding="utf-8"?>
<comments xmlns="http://schemas.openxmlformats.org/spreadsheetml/2006/main">
  <authors>
    <author>Alan Cooke</author>
  </authors>
  <commentList>
    <comment ref="F1" authorId="0">
      <text>
        <r>
          <rPr>
            <b/>
            <sz val="9"/>
            <color indexed="81"/>
            <rFont val="Tahoma"/>
            <family val="2"/>
          </rPr>
          <t>Alan Cooke:</t>
        </r>
        <r>
          <rPr>
            <sz val="9"/>
            <color indexed="81"/>
            <rFont val="Tahoma"/>
            <family val="2"/>
          </rPr>
          <t xml:space="preserve">
These are the predicted probabilities based on the model. They could come from any model with predictive validity. Note that the customers are sorted in descending order on this variable.</t>
        </r>
      </text>
    </comment>
  </commentList>
</comments>
</file>

<file path=xl/sharedStrings.xml><?xml version="1.0" encoding="utf-8"?>
<sst xmlns="http://schemas.openxmlformats.org/spreadsheetml/2006/main" count="82" uniqueCount="27">
  <si>
    <t>Last</t>
  </si>
  <si>
    <t>Spend</t>
  </si>
  <si>
    <t>Buy</t>
  </si>
  <si>
    <t>ID</t>
  </si>
  <si>
    <t>Visits</t>
  </si>
  <si>
    <t>Prob</t>
  </si>
  <si>
    <t>Target:</t>
  </si>
  <si>
    <t>Target</t>
  </si>
  <si>
    <t>Model:</t>
  </si>
  <si>
    <t>Decision Table:</t>
  </si>
  <si>
    <t>No Targ</t>
  </si>
  <si>
    <t>Not Buy</t>
  </si>
  <si>
    <t>Total</t>
  </si>
  <si>
    <t>Sensitivity</t>
  </si>
  <si>
    <t>Specificity</t>
  </si>
  <si>
    <t>Decision Weights:</t>
  </si>
  <si>
    <t>BE:</t>
  </si>
  <si>
    <t>Profit:</t>
  </si>
  <si>
    <t xml:space="preserve">Cost: </t>
  </si>
  <si>
    <t>top x% of sample</t>
  </si>
  <si>
    <t>EV</t>
  </si>
  <si>
    <t>Intercept</t>
  </si>
  <si>
    <t>Tot. Profit</t>
  </si>
  <si>
    <t>Total Achieved Profit:</t>
  </si>
  <si>
    <t>pred. prob. &gt;= value</t>
  </si>
  <si>
    <t>Solic. Rate:</t>
  </si>
  <si>
    <t>Resp.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</si>
</sst>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8" formatCode="&quot;$&quot;#,##0.00_);[Red]\(&quot;$&quot;#,##0.00\)"/>
    <numFmt numFmtId="164" formatCode="&quot;$&quot;#,##0.00"/>
    <numFmt numFmtId="165" formatCode="0.000"/>
    <numFmt numFmtId="166" formatCode="0.0%"/>
  </numFmts>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s>
  <cellStyleXfs count="1">
    <xf numFmtId="0" fontId="0" fillId="0" borderId="0"/>
  </cellStyleXfs>
  <cellXfs count="22">
    <xf numFmtId="0" fontId="0" fillId="0" borderId="0" xfId="0"/>
    <xf numFmtId="0" fontId="1" fillId="0" borderId="0" xfId="0" applyFont="1" applyAlignment="1">
      <alignment horizontal="center"/>
    </xf>
    <xf numFmtId="0" fontId="1" fillId="0" borderId="0" xfId="0" applyFont="1" applyAlignment="1">
      <alignment horizontal="left"/>
    </xf>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0" xfId="0" applyFont="1" applyFill="1" applyBorder="1"/>
    <xf numFmtId="0" fontId="1" fillId="0" borderId="0" xfId="0" applyFont="1" applyFill="1" applyBorder="1" applyAlignment="1">
      <alignment horizontal="right"/>
    </xf>
    <xf numFmtId="6" fontId="0" fillId="0" borderId="0" xfId="0" applyNumberFormat="1"/>
    <xf numFmtId="6" fontId="0" fillId="0" borderId="1" xfId="0" applyNumberFormat="1" applyBorder="1" applyAlignment="1">
      <alignment horizontal="center"/>
    </xf>
    <xf numFmtId="6" fontId="0" fillId="0" borderId="3" xfId="0" applyNumberFormat="1" applyBorder="1" applyAlignment="1">
      <alignment horizontal="center"/>
    </xf>
    <xf numFmtId="8" fontId="0" fillId="0" borderId="0" xfId="0" applyNumberFormat="1"/>
    <xf numFmtId="164" fontId="0" fillId="0" borderId="0" xfId="0" applyNumberFormat="1"/>
    <xf numFmtId="2" fontId="0" fillId="0" borderId="0" xfId="0" applyNumberFormat="1"/>
    <xf numFmtId="166" fontId="0" fillId="0" borderId="0" xfId="0" applyNumberFormat="1"/>
    <xf numFmtId="164" fontId="0" fillId="0" borderId="1" xfId="0" applyNumberFormat="1" applyBorder="1" applyAlignment="1">
      <alignment horizontal="center"/>
    </xf>
    <xf numFmtId="164" fontId="0" fillId="0" borderId="3" xfId="0" applyNumberFormat="1" applyBorder="1" applyAlignment="1">
      <alignment horizontal="center"/>
    </xf>
    <xf numFmtId="165" fontId="0" fillId="2" borderId="0" xfId="0" applyNumberFormat="1" applyFill="1"/>
    <xf numFmtId="9" fontId="0" fillId="2" borderId="0" xfId="0" applyNumberFormat="1" applyFill="1"/>
  </cellXfs>
  <cellStyles count="1">
    <cellStyle name="Normal" xfId="0" builtinId="0"/>
  </cellStyles>
  <dxfs count="3">
    <dxf>
      <font>
        <color rgb="FF00B050"/>
      </font>
      <fill>
        <patternFill>
          <bgColor theme="6" tint="0.59996337778862885"/>
        </patternFill>
      </fill>
    </dxf>
    <dxf>
      <font>
        <color rgb="FF00B050"/>
      </font>
      <fill>
        <patternFill>
          <bgColor theme="6" tint="0.59996337778862885"/>
        </patternFill>
      </fill>
    </dxf>
    <dxf>
      <font>
        <color rgb="FF00B050"/>
      </font>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1"/>
  <sheetViews>
    <sheetView tabSelected="1" workbookViewId="0">
      <selection activeCell="N10" sqref="N10"/>
    </sheetView>
  </sheetViews>
  <sheetFormatPr defaultRowHeight="15" x14ac:dyDescent="0.25"/>
  <cols>
    <col min="7" max="8" width="8" style="3" customWidth="1"/>
    <col min="9" max="9" width="4.28515625" customWidth="1"/>
    <col min="10" max="10" width="10.85546875" customWidth="1"/>
    <col min="11" max="12" width="8.7109375" customWidth="1"/>
    <col min="13" max="13" width="6.5703125" customWidth="1"/>
    <col min="14" max="14" width="4.7109375" customWidth="1"/>
    <col min="15" max="15" width="9.28515625" customWidth="1"/>
    <col min="18" max="18" width="5.140625" customWidth="1"/>
  </cols>
  <sheetData>
    <row r="1" spans="1:12" x14ac:dyDescent="0.25">
      <c r="A1" s="1" t="s">
        <v>3</v>
      </c>
      <c r="B1" s="1" t="s">
        <v>0</v>
      </c>
      <c r="C1" s="1" t="s">
        <v>4</v>
      </c>
      <c r="D1" s="1" t="s">
        <v>1</v>
      </c>
      <c r="E1" s="1" t="s">
        <v>2</v>
      </c>
      <c r="F1" s="1" t="s">
        <v>5</v>
      </c>
      <c r="G1" s="1" t="s">
        <v>7</v>
      </c>
      <c r="H1" s="1" t="s">
        <v>20</v>
      </c>
    </row>
    <row r="2" spans="1:12" x14ac:dyDescent="0.25">
      <c r="A2">
        <v>1019</v>
      </c>
      <c r="B2">
        <v>14</v>
      </c>
      <c r="C2">
        <v>17</v>
      </c>
      <c r="D2">
        <v>215</v>
      </c>
      <c r="E2">
        <v>1</v>
      </c>
      <c r="F2">
        <f>1/(1+EXP(-1*(L$3+L$4*B2+L$5*C2+L$6*D2)))</f>
        <v>0.68697180838306993</v>
      </c>
      <c r="G2" s="3" t="str">
        <f>IF(_xlfn.RANK.AVG(F2,F$2:F$101,1)/100&gt;=(1-$K$8),"Y","N")</f>
        <v>Y</v>
      </c>
      <c r="H2" s="14">
        <f>F2*(K$10+K$11)+(1-F2)*K$11</f>
        <v>5.6091542514920976</v>
      </c>
      <c r="J2" s="4" t="s">
        <v>8</v>
      </c>
    </row>
    <row r="3" spans="1:12" x14ac:dyDescent="0.25">
      <c r="A3">
        <v>1001</v>
      </c>
      <c r="B3">
        <v>12</v>
      </c>
      <c r="C3">
        <v>9</v>
      </c>
      <c r="D3">
        <v>212</v>
      </c>
      <c r="E3">
        <v>0</v>
      </c>
      <c r="F3">
        <f t="shared" ref="F3:F66" si="0">1/(1+EXP(-1*(L$3+L$4*B3+L$5*C3+L$6*D3)))</f>
        <v>0.64725615817658899</v>
      </c>
      <c r="G3" s="3" t="str">
        <f>IF(_xlfn.RANK.AVG(F3,F$2:F$101,1)/100&gt;=(1-$K$8),"Y","N")</f>
        <v>Y</v>
      </c>
      <c r="H3" s="14">
        <f>F3*(K$10+K$11)+(1-F3)*K$11</f>
        <v>4.4176847452976702</v>
      </c>
      <c r="K3" t="s">
        <v>21</v>
      </c>
      <c r="L3">
        <v>-1.696</v>
      </c>
    </row>
    <row r="4" spans="1:12" x14ac:dyDescent="0.25">
      <c r="A4">
        <v>1099</v>
      </c>
      <c r="B4">
        <v>12</v>
      </c>
      <c r="C4">
        <v>9</v>
      </c>
      <c r="D4">
        <v>208</v>
      </c>
      <c r="E4">
        <v>1</v>
      </c>
      <c r="F4">
        <f t="shared" si="0"/>
        <v>0.62971631587570875</v>
      </c>
      <c r="G4" s="3" t="str">
        <f>IF(_xlfn.RANK.AVG(F4,F$2:F$101,1)/100&gt;=(1-$K$8),"Y","N")</f>
        <v>Y</v>
      </c>
      <c r="H4" s="14">
        <f>F4*(K$10+K$11)+(1-F4)*K$11</f>
        <v>3.8914894762712633</v>
      </c>
      <c r="K4" t="s">
        <v>0</v>
      </c>
      <c r="L4">
        <v>-0.191</v>
      </c>
    </row>
    <row r="5" spans="1:12" x14ac:dyDescent="0.25">
      <c r="A5">
        <v>1029</v>
      </c>
      <c r="B5">
        <v>11</v>
      </c>
      <c r="C5">
        <v>2</v>
      </c>
      <c r="D5">
        <v>217</v>
      </c>
      <c r="E5">
        <v>1</v>
      </c>
      <c r="F5">
        <f t="shared" si="0"/>
        <v>0.61111464651200997</v>
      </c>
      <c r="G5" s="3" t="str">
        <f>IF(_xlfn.RANK.AVG(F5,F$2:F$101,1)/100&gt;=(1-$K$8),"Y","N")</f>
        <v>Y</v>
      </c>
      <c r="H5" s="14">
        <f>F5*(K$10+K$11)+(1-F5)*K$11</f>
        <v>3.3334393953602985</v>
      </c>
      <c r="K5" t="s">
        <v>4</v>
      </c>
      <c r="L5">
        <v>6.3E-2</v>
      </c>
    </row>
    <row r="6" spans="1:12" x14ac:dyDescent="0.25">
      <c r="A6">
        <v>1030</v>
      </c>
      <c r="B6">
        <v>15</v>
      </c>
      <c r="C6">
        <v>17</v>
      </c>
      <c r="D6">
        <v>204</v>
      </c>
      <c r="E6">
        <v>0</v>
      </c>
      <c r="F6">
        <f t="shared" si="0"/>
        <v>0.59531941102192609</v>
      </c>
      <c r="G6" s="3" t="str">
        <f>IF(_xlfn.RANK.AVG(F6,F$2:F$101,1)/100&gt;=(1-$K$8),"Y","N")</f>
        <v>Y</v>
      </c>
      <c r="H6" s="14">
        <f>F6*(K$10+K$11)+(1-F6)*K$11</f>
        <v>2.8595823306577834</v>
      </c>
      <c r="K6" t="s">
        <v>1</v>
      </c>
      <c r="L6">
        <v>1.9E-2</v>
      </c>
    </row>
    <row r="7" spans="1:12" x14ac:dyDescent="0.25">
      <c r="A7">
        <v>1003</v>
      </c>
      <c r="B7">
        <v>12</v>
      </c>
      <c r="C7">
        <v>4</v>
      </c>
      <c r="D7">
        <v>214</v>
      </c>
      <c r="E7">
        <v>1</v>
      </c>
      <c r="F7">
        <f t="shared" si="0"/>
        <v>0.58175937684183632</v>
      </c>
      <c r="G7" s="3" t="str">
        <f>IF(_xlfn.RANK.AVG(F7,F$2:F$101,1)/100&gt;=(1-$K$8),"Y","N")</f>
        <v>Y</v>
      </c>
      <c r="H7" s="14">
        <f>F7*(K$10+K$11)+(1-F7)*K$11</f>
        <v>2.4527813052550904</v>
      </c>
    </row>
    <row r="8" spans="1:12" x14ac:dyDescent="0.25">
      <c r="A8">
        <v>1080</v>
      </c>
      <c r="B8">
        <v>12</v>
      </c>
      <c r="C8">
        <v>7</v>
      </c>
      <c r="D8">
        <v>196</v>
      </c>
      <c r="E8">
        <v>0</v>
      </c>
      <c r="F8">
        <f t="shared" si="0"/>
        <v>0.54413483509916594</v>
      </c>
      <c r="G8" s="3" t="str">
        <f>IF(_xlfn.RANK.AVG(F8,F$2:F$101,1)/100&gt;=(1-$K$8),"Y","N")</f>
        <v>Y</v>
      </c>
      <c r="H8" s="14">
        <f>F8*(K$10+K$11)+(1-F8)*K$11</f>
        <v>1.3240450529749772</v>
      </c>
      <c r="J8" s="2" t="s">
        <v>6</v>
      </c>
      <c r="K8" s="21">
        <v>0.1</v>
      </c>
      <c r="L8" t="s">
        <v>19</v>
      </c>
    </row>
    <row r="9" spans="1:12" x14ac:dyDescent="0.25">
      <c r="A9">
        <v>1093</v>
      </c>
      <c r="B9">
        <v>13</v>
      </c>
      <c r="C9">
        <v>4</v>
      </c>
      <c r="D9">
        <v>214</v>
      </c>
      <c r="E9">
        <v>1</v>
      </c>
      <c r="F9">
        <f t="shared" si="0"/>
        <v>0.53469415749498928</v>
      </c>
      <c r="G9" s="3" t="str">
        <f>IF(_xlfn.RANK.AVG(F9,F$2:F$101,1)/100&gt;=(1-$K$8),"Y","N")</f>
        <v>Y</v>
      </c>
      <c r="H9" s="14">
        <f>F9*(K$10+K$11)+(1-F9)*K$11</f>
        <v>1.0408247248496778</v>
      </c>
    </row>
    <row r="10" spans="1:12" x14ac:dyDescent="0.25">
      <c r="A10">
        <v>1038</v>
      </c>
      <c r="B10">
        <v>14</v>
      </c>
      <c r="C10">
        <v>9</v>
      </c>
      <c r="D10">
        <v>207</v>
      </c>
      <c r="E10">
        <v>0</v>
      </c>
      <c r="F10">
        <f t="shared" si="0"/>
        <v>0.53245430638731872</v>
      </c>
      <c r="G10" s="3" t="str">
        <f>IF(_xlfn.RANK.AVG(F10,F$2:F$101,1)/100&gt;=(1-$K$8),"Y","N")</f>
        <v>Y</v>
      </c>
      <c r="H10" s="14">
        <f>F10*(K$10+K$11)+(1-F10)*K$11</f>
        <v>0.97362919161956185</v>
      </c>
      <c r="J10" s="4" t="s">
        <v>17</v>
      </c>
      <c r="K10" s="11">
        <v>30</v>
      </c>
    </row>
    <row r="11" spans="1:12" x14ac:dyDescent="0.25">
      <c r="A11">
        <v>1067</v>
      </c>
      <c r="B11">
        <v>12</v>
      </c>
      <c r="C11">
        <v>2</v>
      </c>
      <c r="D11">
        <v>200</v>
      </c>
      <c r="E11">
        <v>0</v>
      </c>
      <c r="F11">
        <f t="shared" si="0"/>
        <v>0.48450496325879872</v>
      </c>
      <c r="G11" s="3" t="str">
        <f>IF(_xlfn.RANK.AVG(F11,F$2:F$101,1)/100&gt;=(1-$K$8),"Y","N")</f>
        <v>Y</v>
      </c>
      <c r="H11" s="14">
        <f>F11*(K$10+K$11)+(1-F11)*K$11</f>
        <v>-0.46485110223603687</v>
      </c>
      <c r="J11" s="4" t="s">
        <v>18</v>
      </c>
      <c r="K11" s="11">
        <v>-15</v>
      </c>
    </row>
    <row r="12" spans="1:12" x14ac:dyDescent="0.25">
      <c r="A12">
        <v>1017</v>
      </c>
      <c r="B12">
        <v>14</v>
      </c>
      <c r="C12">
        <v>2</v>
      </c>
      <c r="D12">
        <v>220</v>
      </c>
      <c r="E12">
        <v>1</v>
      </c>
      <c r="F12">
        <f t="shared" si="0"/>
        <v>0.48400545909729792</v>
      </c>
      <c r="G12" s="3" t="str">
        <f>IF(_xlfn.RANK.AVG(F12,F$2:F$101,1)/100&gt;=(1-$K$8),"Y","N")</f>
        <v>Y</v>
      </c>
      <c r="H12" s="14">
        <f>F12*(K$10+K$11)+(1-F12)*K$11</f>
        <v>-0.47983622708106122</v>
      </c>
      <c r="J12" s="4" t="s">
        <v>16</v>
      </c>
      <c r="K12" s="16">
        <f>ABS(K11)/K10</f>
        <v>0.5</v>
      </c>
    </row>
    <row r="13" spans="1:12" x14ac:dyDescent="0.25">
      <c r="A13">
        <v>1092</v>
      </c>
      <c r="B13">
        <v>13</v>
      </c>
      <c r="C13">
        <v>10</v>
      </c>
      <c r="D13">
        <v>179</v>
      </c>
      <c r="E13">
        <v>1</v>
      </c>
      <c r="F13">
        <f t="shared" si="0"/>
        <v>0.46306738972672401</v>
      </c>
      <c r="G13" s="3" t="str">
        <f>IF(_xlfn.RANK.AVG(F13,F$2:F$101,1)/100&gt;=(1-$K$8),"Y","N")</f>
        <v>N</v>
      </c>
      <c r="H13" s="14">
        <f>F13*(K$10+K$11)+(1-F13)*K$11</f>
        <v>-1.1079783081982804</v>
      </c>
      <c r="J13" s="4" t="s">
        <v>25</v>
      </c>
      <c r="K13" s="17">
        <f>K21/M21</f>
        <v>0.11</v>
      </c>
    </row>
    <row r="14" spans="1:12" x14ac:dyDescent="0.25">
      <c r="A14">
        <v>1021</v>
      </c>
      <c r="B14">
        <v>12</v>
      </c>
      <c r="C14">
        <v>2</v>
      </c>
      <c r="D14">
        <v>194</v>
      </c>
      <c r="E14">
        <v>1</v>
      </c>
      <c r="F14">
        <f t="shared" si="0"/>
        <v>0.45611322794471448</v>
      </c>
      <c r="G14" s="3" t="str">
        <f>IF(_xlfn.RANK.AVG(F14,F$2:F$101,1)/100&gt;=(1-$K$8),"Y","N")</f>
        <v>N</v>
      </c>
      <c r="H14" s="14">
        <f>F14*(K$10+K$11)+(1-F14)*K$11</f>
        <v>-1.3166031616585663</v>
      </c>
      <c r="J14" s="4" t="s">
        <v>26</v>
      </c>
      <c r="K14" s="17">
        <f>K19/K21</f>
        <v>0.54545454545454541</v>
      </c>
    </row>
    <row r="15" spans="1:12" x14ac:dyDescent="0.25">
      <c r="A15">
        <v>1050</v>
      </c>
      <c r="B15">
        <v>13</v>
      </c>
      <c r="C15">
        <v>4</v>
      </c>
      <c r="D15">
        <v>196</v>
      </c>
      <c r="E15">
        <v>1</v>
      </c>
      <c r="F15">
        <f t="shared" si="0"/>
        <v>0.44942356452219945</v>
      </c>
      <c r="G15" s="3" t="str">
        <f>IF(_xlfn.RANK.AVG(F15,F$2:F$101,1)/100&gt;=(1-$K$8),"Y","N")</f>
        <v>N</v>
      </c>
      <c r="H15" s="14">
        <f>F15*(K$10+K$11)+(1-F15)*K$11</f>
        <v>-1.5172930643340159</v>
      </c>
      <c r="J15" s="4" t="s">
        <v>22</v>
      </c>
      <c r="K15" s="15">
        <f>SUMIF(G$2:G$101,"Y",H$2:H$101)</f>
        <v>24.957943144461321</v>
      </c>
    </row>
    <row r="16" spans="1:12" x14ac:dyDescent="0.25">
      <c r="A16">
        <v>1002</v>
      </c>
      <c r="B16">
        <v>15</v>
      </c>
      <c r="C16">
        <v>6</v>
      </c>
      <c r="D16">
        <v>206</v>
      </c>
      <c r="E16">
        <v>0</v>
      </c>
      <c r="F16">
        <f t="shared" si="0"/>
        <v>0.43315261002850353</v>
      </c>
      <c r="G16" s="3" t="str">
        <f>IF(_xlfn.RANK.AVG(F16,F$2:F$101,1)/100&gt;=(1-$K$8),"Y","N")</f>
        <v>N</v>
      </c>
      <c r="H16" s="14">
        <f>F16*(K$10+K$11)+(1-F16)*K$11</f>
        <v>-2.0054216991448959</v>
      </c>
      <c r="K16" s="4"/>
    </row>
    <row r="17" spans="1:21" x14ac:dyDescent="0.25">
      <c r="A17">
        <v>1070</v>
      </c>
      <c r="B17">
        <v>13</v>
      </c>
      <c r="C17">
        <v>7</v>
      </c>
      <c r="D17">
        <v>181</v>
      </c>
      <c r="E17">
        <v>1</v>
      </c>
      <c r="F17">
        <f t="shared" si="0"/>
        <v>0.42580195967910384</v>
      </c>
      <c r="G17" s="3" t="str">
        <f>IF(_xlfn.RANK.AVG(F17,F$2:F$101,1)/100&gt;=(1-$K$8),"Y","N")</f>
        <v>N</v>
      </c>
      <c r="H17" s="14">
        <f>F17*(K$10+K$11)+(1-F17)*K$11</f>
        <v>-2.2259412096268854</v>
      </c>
      <c r="J17" s="4" t="s">
        <v>9</v>
      </c>
      <c r="O17" s="4" t="s">
        <v>15</v>
      </c>
      <c r="S17" s="4" t="s">
        <v>15</v>
      </c>
    </row>
    <row r="18" spans="1:21" ht="15.75" thickBot="1" x14ac:dyDescent="0.3">
      <c r="A18">
        <v>1097</v>
      </c>
      <c r="B18">
        <v>16</v>
      </c>
      <c r="C18">
        <v>7</v>
      </c>
      <c r="D18">
        <v>209</v>
      </c>
      <c r="E18">
        <v>1</v>
      </c>
      <c r="F18">
        <f t="shared" si="0"/>
        <v>0.4158094770645927</v>
      </c>
      <c r="G18" s="3" t="str">
        <f>IF(_xlfn.RANK.AVG(F18,F$2:F$101,1)/100&gt;=(1-$K$8),"Y","N")</f>
        <v>N</v>
      </c>
      <c r="H18" s="14">
        <f>F18*(K$10+K$11)+(1-F18)*K$11</f>
        <v>-2.5257156880622196</v>
      </c>
      <c r="K18" s="1" t="s">
        <v>7</v>
      </c>
      <c r="L18" s="1" t="s">
        <v>10</v>
      </c>
      <c r="M18" s="1" t="s">
        <v>12</v>
      </c>
      <c r="P18" s="1" t="s">
        <v>7</v>
      </c>
      <c r="Q18" s="1" t="s">
        <v>10</v>
      </c>
      <c r="R18" s="1"/>
      <c r="T18" s="1" t="s">
        <v>7</v>
      </c>
      <c r="U18" s="1" t="s">
        <v>10</v>
      </c>
    </row>
    <row r="19" spans="1:21" x14ac:dyDescent="0.25">
      <c r="A19">
        <v>1066</v>
      </c>
      <c r="B19">
        <v>13</v>
      </c>
      <c r="C19">
        <v>9</v>
      </c>
      <c r="D19">
        <v>171</v>
      </c>
      <c r="E19">
        <v>0</v>
      </c>
      <c r="F19">
        <f t="shared" si="0"/>
        <v>0.41023354501819698</v>
      </c>
      <c r="G19" s="3" t="str">
        <f>IF(_xlfn.RANK.AVG(F19,F$2:F$101,1)/100&gt;=(1-$K$8),"Y","N")</f>
        <v>N</v>
      </c>
      <c r="H19" s="14">
        <f>F19*(K$10+K$11)+(1-F19)*K$11</f>
        <v>-2.6929936494540909</v>
      </c>
      <c r="J19" s="4" t="s">
        <v>2</v>
      </c>
      <c r="K19" s="5">
        <f>COUNTIFS(E2:E101,1,G2:G101,"Y")</f>
        <v>6</v>
      </c>
      <c r="L19" s="6">
        <f>COUNTIFS(E2:E101,1,G2:G101,"N")</f>
        <v>22</v>
      </c>
      <c r="M19" s="3">
        <f>SUM(K19:L19)</f>
        <v>28</v>
      </c>
      <c r="O19" s="4" t="s">
        <v>2</v>
      </c>
      <c r="P19" s="12">
        <f>K10+K11</f>
        <v>15</v>
      </c>
      <c r="Q19" s="6">
        <f>COUNTIFS(K2:K107,1,M2:M107,"N")</f>
        <v>0</v>
      </c>
      <c r="R19" s="3"/>
      <c r="S19" s="4" t="s">
        <v>2</v>
      </c>
      <c r="T19" s="18">
        <f>K19*P19</f>
        <v>90</v>
      </c>
      <c r="U19" s="6">
        <f>L19*Q19</f>
        <v>0</v>
      </c>
    </row>
    <row r="20" spans="1:21" ht="15.75" thickBot="1" x14ac:dyDescent="0.3">
      <c r="A20">
        <v>1083</v>
      </c>
      <c r="B20">
        <v>13</v>
      </c>
      <c r="C20">
        <v>3</v>
      </c>
      <c r="D20">
        <v>189</v>
      </c>
      <c r="E20">
        <v>0</v>
      </c>
      <c r="F20">
        <f t="shared" si="0"/>
        <v>0.40155262432637473</v>
      </c>
      <c r="G20" s="3" t="str">
        <f>IF(_xlfn.RANK.AVG(F20,F$2:F$101,1)/100&gt;=(1-$K$8),"Y","N")</f>
        <v>N</v>
      </c>
      <c r="H20" s="14">
        <f>F20*(K$10+K$11)+(1-F20)*K$11</f>
        <v>-2.9534212702087572</v>
      </c>
      <c r="J20" s="4" t="s">
        <v>11</v>
      </c>
      <c r="K20" s="7">
        <f>COUNTIFS(E2:E101,0,G2:G101,"Y")</f>
        <v>5</v>
      </c>
      <c r="L20" s="8">
        <f>COUNTIFS(E2:E101,0,G2:G101,"N")</f>
        <v>67</v>
      </c>
      <c r="M20" s="3">
        <f>SUM(K20:L20)</f>
        <v>72</v>
      </c>
      <c r="O20" s="4" t="s">
        <v>11</v>
      </c>
      <c r="P20" s="13">
        <f>K11</f>
        <v>-15</v>
      </c>
      <c r="Q20" s="8">
        <f>COUNTIFS(K2:K107,0,M2:M107,"N")</f>
        <v>0</v>
      </c>
      <c r="R20" s="3"/>
      <c r="S20" s="4" t="s">
        <v>11</v>
      </c>
      <c r="T20" s="19">
        <f>K20*P20</f>
        <v>-75</v>
      </c>
      <c r="U20" s="8">
        <f>L20*Q20</f>
        <v>0</v>
      </c>
    </row>
    <row r="21" spans="1:21" x14ac:dyDescent="0.25">
      <c r="A21">
        <v>1059</v>
      </c>
      <c r="B21">
        <v>15</v>
      </c>
      <c r="C21">
        <v>6</v>
      </c>
      <c r="D21">
        <v>198</v>
      </c>
      <c r="E21">
        <v>0</v>
      </c>
      <c r="F21">
        <f t="shared" si="0"/>
        <v>0.39627748369828364</v>
      </c>
      <c r="G21" s="3" t="str">
        <f>IF(_xlfn.RANK.AVG(F21,F$2:F$101,1)/100&gt;=(1-$K$8),"Y","N")</f>
        <v>N</v>
      </c>
      <c r="H21" s="14">
        <f>F21*(K$10+K$11)+(1-F21)*K$11</f>
        <v>-3.1116754890514917</v>
      </c>
      <c r="J21" s="4" t="s">
        <v>12</v>
      </c>
      <c r="K21" s="3">
        <f>SUM(K19:K20)</f>
        <v>11</v>
      </c>
      <c r="L21" s="3">
        <f t="shared" ref="L21:M21" si="1">SUM(L19:L20)</f>
        <v>89</v>
      </c>
      <c r="M21" s="3">
        <f t="shared" si="1"/>
        <v>100</v>
      </c>
      <c r="O21" s="4"/>
      <c r="P21" s="3"/>
      <c r="Q21" s="3"/>
      <c r="R21" s="3"/>
    </row>
    <row r="22" spans="1:21" x14ac:dyDescent="0.25">
      <c r="A22">
        <v>1088</v>
      </c>
      <c r="B22">
        <v>12</v>
      </c>
      <c r="C22">
        <v>2</v>
      </c>
      <c r="D22">
        <v>180</v>
      </c>
      <c r="E22">
        <v>1</v>
      </c>
      <c r="F22">
        <f t="shared" si="0"/>
        <v>0.39126451260924994</v>
      </c>
      <c r="G22" s="3" t="str">
        <f>IF(_xlfn.RANK.AVG(F22,F$2:F$101,1)/100&gt;=(1-$K$8),"Y","N")</f>
        <v>N</v>
      </c>
      <c r="H22" s="14">
        <f>F22*(K$10+K$11)+(1-F22)*K$11</f>
        <v>-3.2620646217225016</v>
      </c>
      <c r="S22" s="10" t="s">
        <v>23</v>
      </c>
      <c r="T22" s="15">
        <f>SUM(T19:U20)</f>
        <v>15</v>
      </c>
    </row>
    <row r="23" spans="1:21" x14ac:dyDescent="0.25">
      <c r="A23">
        <v>1022</v>
      </c>
      <c r="B23">
        <v>19</v>
      </c>
      <c r="C23">
        <v>12</v>
      </c>
      <c r="D23">
        <v>217</v>
      </c>
      <c r="E23">
        <v>0</v>
      </c>
      <c r="F23">
        <f t="shared" si="0"/>
        <v>0.39031222169510993</v>
      </c>
      <c r="G23" s="3" t="str">
        <f>IF(_xlfn.RANK.AVG(F23,F$2:F$101,1)/100&gt;=(1-$K$8),"Y","N")</f>
        <v>N</v>
      </c>
      <c r="H23" s="14">
        <f>F23*(K$10+K$11)+(1-F23)*K$11</f>
        <v>-3.2906333491467024</v>
      </c>
      <c r="J23" s="9" t="s">
        <v>13</v>
      </c>
      <c r="L23">
        <f>K19/(K19+L19)</f>
        <v>0.21428571428571427</v>
      </c>
    </row>
    <row r="24" spans="1:21" x14ac:dyDescent="0.25">
      <c r="A24">
        <v>1032</v>
      </c>
      <c r="B24">
        <v>13</v>
      </c>
      <c r="C24">
        <v>3</v>
      </c>
      <c r="D24">
        <v>185</v>
      </c>
      <c r="E24">
        <v>1</v>
      </c>
      <c r="F24">
        <f t="shared" si="0"/>
        <v>0.38343349547868066</v>
      </c>
      <c r="G24" s="3" t="str">
        <f>IF(_xlfn.RANK.AVG(F24,F$2:F$101,1)/100&gt;=(1-$K$8),"Y","N")</f>
        <v>N</v>
      </c>
      <c r="H24" s="14">
        <f>F24*(K$10+K$11)+(1-F24)*K$11</f>
        <v>-3.4969951356395796</v>
      </c>
      <c r="J24" s="9" t="s">
        <v>14</v>
      </c>
      <c r="L24">
        <f>L20/(L20+K20)</f>
        <v>0.93055555555555558</v>
      </c>
    </row>
    <row r="25" spans="1:21" x14ac:dyDescent="0.25">
      <c r="A25">
        <v>1098</v>
      </c>
      <c r="B25">
        <v>15</v>
      </c>
      <c r="C25">
        <v>2</v>
      </c>
      <c r="D25">
        <v>207</v>
      </c>
      <c r="E25">
        <v>0</v>
      </c>
      <c r="F25">
        <f t="shared" si="0"/>
        <v>0.37707077661573785</v>
      </c>
      <c r="G25" s="3" t="str">
        <f>IF(_xlfn.RANK.AVG(F25,F$2:F$101,1)/100&gt;=(1-$K$8),"Y","N")</f>
        <v>N</v>
      </c>
      <c r="H25" s="14">
        <f>F25*(K$10+K$11)+(1-F25)*K$11</f>
        <v>-3.6878767015278653</v>
      </c>
    </row>
    <row r="26" spans="1:21" x14ac:dyDescent="0.25">
      <c r="A26">
        <v>1027</v>
      </c>
      <c r="B26">
        <v>14</v>
      </c>
      <c r="C26">
        <v>3</v>
      </c>
      <c r="D26">
        <v>191</v>
      </c>
      <c r="E26">
        <v>0</v>
      </c>
      <c r="F26">
        <f t="shared" si="0"/>
        <v>0.3654005183058831</v>
      </c>
      <c r="G26" s="3" t="str">
        <f>IF(_xlfn.RANK.AVG(F26,F$2:F$101,1)/100&gt;=(1-$K$8),"Y","N")</f>
        <v>N</v>
      </c>
      <c r="H26" s="14">
        <f>F26*(K$10+K$11)+(1-F26)*K$11</f>
        <v>-4.0379844508235072</v>
      </c>
    </row>
    <row r="27" spans="1:21" x14ac:dyDescent="0.25">
      <c r="A27">
        <v>1077</v>
      </c>
      <c r="B27">
        <v>15</v>
      </c>
      <c r="C27">
        <v>5</v>
      </c>
      <c r="D27">
        <v>192</v>
      </c>
      <c r="E27">
        <v>0</v>
      </c>
      <c r="F27">
        <f t="shared" si="0"/>
        <v>0.35480139543681771</v>
      </c>
      <c r="G27" s="3" t="str">
        <f>IF(_xlfn.RANK.AVG(F27,F$2:F$101,1)/100&gt;=(1-$K$8),"Y","N")</f>
        <v>N</v>
      </c>
      <c r="H27" s="14">
        <f>F27*(K$10+K$11)+(1-F27)*K$11</f>
        <v>-4.3559581368954694</v>
      </c>
    </row>
    <row r="28" spans="1:21" x14ac:dyDescent="0.25">
      <c r="A28">
        <v>1054</v>
      </c>
      <c r="B28">
        <v>17</v>
      </c>
      <c r="C28">
        <v>5</v>
      </c>
      <c r="D28">
        <v>211</v>
      </c>
      <c r="E28">
        <v>1</v>
      </c>
      <c r="F28">
        <f t="shared" si="0"/>
        <v>0.35000891996487554</v>
      </c>
      <c r="G28" s="3" t="str">
        <f>IF(_xlfn.RANK.AVG(F28,F$2:F$101,1)/100&gt;=(1-$K$8),"Y","N")</f>
        <v>N</v>
      </c>
      <c r="H28" s="14">
        <f>F28*(K$10+K$11)+(1-F28)*K$11</f>
        <v>-4.4997324010537341</v>
      </c>
    </row>
    <row r="29" spans="1:21" x14ac:dyDescent="0.25">
      <c r="A29">
        <v>1008</v>
      </c>
      <c r="B29">
        <v>19</v>
      </c>
      <c r="C29">
        <v>11</v>
      </c>
      <c r="D29">
        <v>211</v>
      </c>
      <c r="E29">
        <v>0</v>
      </c>
      <c r="F29">
        <f t="shared" si="0"/>
        <v>0.3490994561197116</v>
      </c>
      <c r="G29" s="3" t="str">
        <f>IF(_xlfn.RANK.AVG(F29,F$2:F$101,1)/100&gt;=(1-$K$8),"Y","N")</f>
        <v>N</v>
      </c>
      <c r="H29" s="14">
        <f>F29*(K$10+K$11)+(1-F29)*K$11</f>
        <v>-4.5270163164086519</v>
      </c>
    </row>
    <row r="30" spans="1:21" x14ac:dyDescent="0.25">
      <c r="A30">
        <v>1069</v>
      </c>
      <c r="B30">
        <v>16</v>
      </c>
      <c r="C30">
        <v>7</v>
      </c>
      <c r="D30">
        <v>194</v>
      </c>
      <c r="E30">
        <v>1</v>
      </c>
      <c r="F30">
        <f t="shared" si="0"/>
        <v>0.34864513533394575</v>
      </c>
      <c r="G30" s="3" t="str">
        <f>IF(_xlfn.RANK.AVG(F30,F$2:F$101,1)/100&gt;=(1-$K$8),"Y","N")</f>
        <v>N</v>
      </c>
      <c r="H30" s="14">
        <f>F30*(K$10+K$11)+(1-F30)*K$11</f>
        <v>-4.540645939981629</v>
      </c>
    </row>
    <row r="31" spans="1:21" x14ac:dyDescent="0.25">
      <c r="A31">
        <v>1053</v>
      </c>
      <c r="B31">
        <v>17</v>
      </c>
      <c r="C31">
        <v>5</v>
      </c>
      <c r="D31">
        <v>210</v>
      </c>
      <c r="E31">
        <v>1</v>
      </c>
      <c r="F31">
        <f t="shared" si="0"/>
        <v>0.34569878194799475</v>
      </c>
      <c r="G31" s="3" t="str">
        <f>IF(_xlfn.RANK.AVG(F31,F$2:F$101,1)/100&gt;=(1-$K$8),"Y","N")</f>
        <v>N</v>
      </c>
      <c r="H31" s="14">
        <f>F31*(K$10+K$11)+(1-F31)*K$11</f>
        <v>-4.6290365415601578</v>
      </c>
    </row>
    <row r="32" spans="1:21" x14ac:dyDescent="0.25">
      <c r="A32">
        <v>1005</v>
      </c>
      <c r="B32">
        <v>15</v>
      </c>
      <c r="C32">
        <v>2</v>
      </c>
      <c r="D32">
        <v>198</v>
      </c>
      <c r="E32">
        <v>0</v>
      </c>
      <c r="F32">
        <f t="shared" si="0"/>
        <v>0.33782541642338598</v>
      </c>
      <c r="G32" s="3" t="str">
        <f>IF(_xlfn.RANK.AVG(F32,F$2:F$101,1)/100&gt;=(1-$K$8),"Y","N")</f>
        <v>N</v>
      </c>
      <c r="H32" s="14">
        <f>F32*(K$10+K$11)+(1-F32)*K$11</f>
        <v>-4.8652375072984189</v>
      </c>
    </row>
    <row r="33" spans="1:8" x14ac:dyDescent="0.25">
      <c r="A33">
        <v>1063</v>
      </c>
      <c r="B33">
        <v>13</v>
      </c>
      <c r="C33">
        <v>2</v>
      </c>
      <c r="D33">
        <v>177</v>
      </c>
      <c r="E33">
        <v>0</v>
      </c>
      <c r="F33">
        <f t="shared" si="0"/>
        <v>0.33403307324817971</v>
      </c>
      <c r="G33" s="3" t="str">
        <f>IF(_xlfn.RANK.AVG(F33,F$2:F$101,1)/100&gt;=(1-$K$8),"Y","N")</f>
        <v>N</v>
      </c>
      <c r="H33" s="14">
        <f>F33*(K$10+K$11)+(1-F33)*K$11</f>
        <v>-4.979007802554607</v>
      </c>
    </row>
    <row r="34" spans="1:8" x14ac:dyDescent="0.25">
      <c r="A34">
        <v>1051</v>
      </c>
      <c r="B34">
        <v>15</v>
      </c>
      <c r="C34">
        <v>4</v>
      </c>
      <c r="D34">
        <v>187</v>
      </c>
      <c r="E34">
        <v>0</v>
      </c>
      <c r="F34">
        <f t="shared" si="0"/>
        <v>0.31951533878339816</v>
      </c>
      <c r="G34" s="3" t="str">
        <f>IF(_xlfn.RANK.AVG(F34,F$2:F$101,1)/100&gt;=(1-$K$8),"Y","N")</f>
        <v>N</v>
      </c>
      <c r="H34" s="14">
        <f>F34*(K$10+K$11)+(1-F34)*K$11</f>
        <v>-5.4145398364980544</v>
      </c>
    </row>
    <row r="35" spans="1:8" x14ac:dyDescent="0.25">
      <c r="A35">
        <v>1007</v>
      </c>
      <c r="B35">
        <v>17</v>
      </c>
      <c r="C35">
        <v>13</v>
      </c>
      <c r="D35">
        <v>177</v>
      </c>
      <c r="E35">
        <v>0</v>
      </c>
      <c r="F35">
        <f t="shared" si="0"/>
        <v>0.31842919477253889</v>
      </c>
      <c r="G35" s="3" t="str">
        <f>IF(_xlfn.RANK.AVG(F35,F$2:F$101,1)/100&gt;=(1-$K$8),"Y","N")</f>
        <v>N</v>
      </c>
      <c r="H35" s="14">
        <f>F35*(K$10+K$11)+(1-F35)*K$11</f>
        <v>-5.4471241568238344</v>
      </c>
    </row>
    <row r="36" spans="1:8" x14ac:dyDescent="0.25">
      <c r="A36">
        <v>1015</v>
      </c>
      <c r="B36">
        <v>19</v>
      </c>
      <c r="C36">
        <v>11</v>
      </c>
      <c r="D36">
        <v>203</v>
      </c>
      <c r="E36">
        <v>0</v>
      </c>
      <c r="F36">
        <f t="shared" si="0"/>
        <v>0.3153984996765693</v>
      </c>
      <c r="G36" s="3" t="str">
        <f>IF(_xlfn.RANK.AVG(F36,F$2:F$101,1)/100&gt;=(1-$K$8),"Y","N")</f>
        <v>N</v>
      </c>
      <c r="H36" s="14">
        <f>F36*(K$10+K$11)+(1-F36)*K$11</f>
        <v>-5.5380450097029206</v>
      </c>
    </row>
    <row r="37" spans="1:8" x14ac:dyDescent="0.25">
      <c r="A37">
        <v>1086</v>
      </c>
      <c r="B37">
        <v>15</v>
      </c>
      <c r="C37">
        <v>3</v>
      </c>
      <c r="D37">
        <v>188</v>
      </c>
      <c r="E37">
        <v>0</v>
      </c>
      <c r="F37">
        <f t="shared" si="0"/>
        <v>0.31002551887238755</v>
      </c>
      <c r="G37" s="3" t="str">
        <f>IF(_xlfn.RANK.AVG(F37,F$2:F$101,1)/100&gt;=(1-$K$8),"Y","N")</f>
        <v>N</v>
      </c>
      <c r="H37" s="14">
        <f>F37*(K$10+K$11)+(1-F37)*K$11</f>
        <v>-5.6992344338283747</v>
      </c>
    </row>
    <row r="38" spans="1:8" x14ac:dyDescent="0.25">
      <c r="A38">
        <v>1023</v>
      </c>
      <c r="B38">
        <v>16</v>
      </c>
      <c r="C38">
        <v>3</v>
      </c>
      <c r="D38">
        <v>198</v>
      </c>
      <c r="E38">
        <v>0</v>
      </c>
      <c r="F38">
        <f t="shared" si="0"/>
        <v>0.30981164982335135</v>
      </c>
      <c r="G38" s="3" t="str">
        <f>IF(_xlfn.RANK.AVG(F38,F$2:F$101,1)/100&gt;=(1-$K$8),"Y","N")</f>
        <v>N</v>
      </c>
      <c r="H38" s="14">
        <f>F38*(K$10+K$11)+(1-F38)*K$11</f>
        <v>-5.7056505052994595</v>
      </c>
    </row>
    <row r="39" spans="1:8" x14ac:dyDescent="0.25">
      <c r="A39">
        <v>1087</v>
      </c>
      <c r="B39">
        <v>15</v>
      </c>
      <c r="C39">
        <v>2</v>
      </c>
      <c r="D39">
        <v>190</v>
      </c>
      <c r="E39">
        <v>1</v>
      </c>
      <c r="F39">
        <f t="shared" si="0"/>
        <v>0.30470333065243466</v>
      </c>
      <c r="G39" s="3" t="str">
        <f>IF(_xlfn.RANK.AVG(F39,F$2:F$101,1)/100&gt;=(1-$K$8),"Y","N")</f>
        <v>N</v>
      </c>
      <c r="H39" s="14">
        <f>F39*(K$10+K$11)+(1-F39)*K$11</f>
        <v>-5.8589000804269595</v>
      </c>
    </row>
    <row r="40" spans="1:8" x14ac:dyDescent="0.25">
      <c r="A40">
        <v>1091</v>
      </c>
      <c r="B40">
        <v>20</v>
      </c>
      <c r="C40">
        <v>14</v>
      </c>
      <c r="D40">
        <v>199</v>
      </c>
      <c r="E40">
        <v>0</v>
      </c>
      <c r="F40">
        <f t="shared" si="0"/>
        <v>0.29880391796748218</v>
      </c>
      <c r="G40" s="3" t="str">
        <f>IF(_xlfn.RANK.AVG(F40,F$2:F$101,1)/100&gt;=(1-$K$8),"Y","N")</f>
        <v>N</v>
      </c>
      <c r="H40" s="14">
        <f>F40*(K$10+K$11)+(1-F40)*K$11</f>
        <v>-6.035882460975535</v>
      </c>
    </row>
    <row r="41" spans="1:8" x14ac:dyDescent="0.25">
      <c r="A41">
        <v>1073</v>
      </c>
      <c r="B41">
        <v>16</v>
      </c>
      <c r="C41">
        <v>9</v>
      </c>
      <c r="D41">
        <v>175</v>
      </c>
      <c r="E41">
        <v>1</v>
      </c>
      <c r="F41">
        <f t="shared" si="0"/>
        <v>0.29733934565526854</v>
      </c>
      <c r="G41" s="3" t="str">
        <f>IF(_xlfn.RANK.AVG(F41,F$2:F$101,1)/100&gt;=(1-$K$8),"Y","N")</f>
        <v>N</v>
      </c>
      <c r="H41" s="14">
        <f>F41*(K$10+K$11)+(1-F41)*K$11</f>
        <v>-6.0798196303419445</v>
      </c>
    </row>
    <row r="42" spans="1:8" x14ac:dyDescent="0.25">
      <c r="A42">
        <v>1026</v>
      </c>
      <c r="B42">
        <v>17</v>
      </c>
      <c r="C42">
        <v>5</v>
      </c>
      <c r="D42">
        <v>195</v>
      </c>
      <c r="E42">
        <v>1</v>
      </c>
      <c r="F42">
        <f t="shared" si="0"/>
        <v>0.28434701817110702</v>
      </c>
      <c r="G42" s="3" t="str">
        <f>IF(_xlfn.RANK.AVG(F42,F$2:F$101,1)/100&gt;=(1-$K$8),"Y","N")</f>
        <v>N</v>
      </c>
      <c r="H42" s="14">
        <f>F42*(K$10+K$11)+(1-F42)*K$11</f>
        <v>-6.4695894548667905</v>
      </c>
    </row>
    <row r="43" spans="1:8" x14ac:dyDescent="0.25">
      <c r="A43">
        <v>1018</v>
      </c>
      <c r="B43">
        <v>17</v>
      </c>
      <c r="C43">
        <v>1</v>
      </c>
      <c r="D43">
        <v>207</v>
      </c>
      <c r="E43">
        <v>0</v>
      </c>
      <c r="F43">
        <f t="shared" si="0"/>
        <v>0.27948854623627861</v>
      </c>
      <c r="G43" s="3" t="str">
        <f>IF(_xlfn.RANK.AVG(F43,F$2:F$101,1)/100&gt;=(1-$K$8),"Y","N")</f>
        <v>N</v>
      </c>
      <c r="H43" s="14">
        <f>F43*(K$10+K$11)+(1-F43)*K$11</f>
        <v>-6.6153436129116407</v>
      </c>
    </row>
    <row r="44" spans="1:8" x14ac:dyDescent="0.25">
      <c r="A44">
        <v>1075</v>
      </c>
      <c r="B44">
        <v>16</v>
      </c>
      <c r="C44">
        <v>2</v>
      </c>
      <c r="D44">
        <v>192</v>
      </c>
      <c r="E44">
        <v>0</v>
      </c>
      <c r="F44">
        <f t="shared" si="0"/>
        <v>0.27328880757745788</v>
      </c>
      <c r="G44" s="3" t="str">
        <f>IF(_xlfn.RANK.AVG(F44,F$2:F$101,1)/100&gt;=(1-$K$8),"Y","N")</f>
        <v>N</v>
      </c>
      <c r="H44" s="14">
        <f>F44*(K$10+K$11)+(1-F44)*K$11</f>
        <v>-6.8013357726762642</v>
      </c>
    </row>
    <row r="45" spans="1:8" x14ac:dyDescent="0.25">
      <c r="A45">
        <v>1078</v>
      </c>
      <c r="B45">
        <v>15</v>
      </c>
      <c r="C45">
        <v>4</v>
      </c>
      <c r="D45">
        <v>174</v>
      </c>
      <c r="E45">
        <v>0</v>
      </c>
      <c r="F45">
        <f t="shared" si="0"/>
        <v>0.26835199458868358</v>
      </c>
      <c r="G45" s="3" t="str">
        <f>IF(_xlfn.RANK.AVG(F45,F$2:F$101,1)/100&gt;=(1-$K$8),"Y","N")</f>
        <v>N</v>
      </c>
      <c r="H45" s="14">
        <f>F45*(K$10+K$11)+(1-F45)*K$11</f>
        <v>-6.9494401623394921</v>
      </c>
    </row>
    <row r="46" spans="1:8" x14ac:dyDescent="0.25">
      <c r="A46">
        <v>1076</v>
      </c>
      <c r="B46">
        <v>19</v>
      </c>
      <c r="C46">
        <v>5</v>
      </c>
      <c r="D46">
        <v>210</v>
      </c>
      <c r="E46">
        <v>1</v>
      </c>
      <c r="F46">
        <f t="shared" si="0"/>
        <v>0.26502740053348123</v>
      </c>
      <c r="G46" s="3" t="str">
        <f>IF(_xlfn.RANK.AVG(F46,F$2:F$101,1)/100&gt;=(1-$K$8),"Y","N")</f>
        <v>N</v>
      </c>
      <c r="H46" s="14">
        <f>F46*(K$10+K$11)+(1-F46)*K$11</f>
        <v>-7.0491779839955644</v>
      </c>
    </row>
    <row r="47" spans="1:8" x14ac:dyDescent="0.25">
      <c r="A47">
        <v>1081</v>
      </c>
      <c r="B47">
        <v>19</v>
      </c>
      <c r="C47">
        <v>2</v>
      </c>
      <c r="D47">
        <v>219</v>
      </c>
      <c r="E47">
        <v>0</v>
      </c>
      <c r="F47">
        <f t="shared" si="0"/>
        <v>0.26153607956936425</v>
      </c>
      <c r="G47" s="3" t="str">
        <f>IF(_xlfn.RANK.AVG(F47,F$2:F$101,1)/100&gt;=(1-$K$8),"Y","N")</f>
        <v>N</v>
      </c>
      <c r="H47" s="14">
        <f>F47*(K$10+K$11)+(1-F47)*K$11</f>
        <v>-7.1539176129190736</v>
      </c>
    </row>
    <row r="48" spans="1:8" x14ac:dyDescent="0.25">
      <c r="A48">
        <v>1095</v>
      </c>
      <c r="B48">
        <v>19</v>
      </c>
      <c r="C48">
        <v>7</v>
      </c>
      <c r="D48">
        <v>202</v>
      </c>
      <c r="E48">
        <v>1</v>
      </c>
      <c r="F48">
        <f t="shared" si="0"/>
        <v>0.25999395006280696</v>
      </c>
      <c r="G48" s="3" t="str">
        <f>IF(_xlfn.RANK.AVG(F48,F$2:F$101,1)/100&gt;=(1-$K$8),"Y","N")</f>
        <v>N</v>
      </c>
      <c r="H48" s="14">
        <f>F48*(K$10+K$11)+(1-F48)*K$11</f>
        <v>-7.2001814981157901</v>
      </c>
    </row>
    <row r="49" spans="1:8" x14ac:dyDescent="0.25">
      <c r="A49">
        <v>1049</v>
      </c>
      <c r="B49">
        <v>19</v>
      </c>
      <c r="C49">
        <v>10</v>
      </c>
      <c r="D49">
        <v>191</v>
      </c>
      <c r="E49">
        <v>0</v>
      </c>
      <c r="F49">
        <f t="shared" si="0"/>
        <v>0.25616451752935326</v>
      </c>
      <c r="G49" s="3" t="str">
        <f>IF(_xlfn.RANK.AVG(F49,F$2:F$101,1)/100&gt;=(1-$K$8),"Y","N")</f>
        <v>N</v>
      </c>
      <c r="H49" s="14">
        <f>F49*(K$10+K$11)+(1-F49)*K$11</f>
        <v>-7.3150644741194029</v>
      </c>
    </row>
    <row r="50" spans="1:8" x14ac:dyDescent="0.25">
      <c r="A50">
        <v>1031</v>
      </c>
      <c r="B50">
        <v>21</v>
      </c>
      <c r="C50">
        <v>11</v>
      </c>
      <c r="D50">
        <v>207</v>
      </c>
      <c r="E50">
        <v>0</v>
      </c>
      <c r="F50">
        <f t="shared" si="0"/>
        <v>0.25331682259712451</v>
      </c>
      <c r="G50" s="3" t="str">
        <f>IF(_xlfn.RANK.AVG(F50,F$2:F$101,1)/100&gt;=(1-$K$8),"Y","N")</f>
        <v>N</v>
      </c>
      <c r="H50" s="14">
        <f>F50*(K$10+K$11)+(1-F50)*K$11</f>
        <v>-7.4004953220862646</v>
      </c>
    </row>
    <row r="51" spans="1:8" x14ac:dyDescent="0.25">
      <c r="A51">
        <v>1016</v>
      </c>
      <c r="B51">
        <v>17</v>
      </c>
      <c r="C51">
        <v>5</v>
      </c>
      <c r="D51">
        <v>186</v>
      </c>
      <c r="E51">
        <v>0</v>
      </c>
      <c r="F51">
        <f t="shared" si="0"/>
        <v>0.2508658009213523</v>
      </c>
      <c r="G51" s="3" t="str">
        <f>IF(_xlfn.RANK.AVG(F51,F$2:F$101,1)/100&gt;=(1-$K$8),"Y","N")</f>
        <v>N</v>
      </c>
      <c r="H51" s="14">
        <f>F51*(K$10+K$11)+(1-F51)*K$11</f>
        <v>-7.4740259723594313</v>
      </c>
    </row>
    <row r="52" spans="1:8" x14ac:dyDescent="0.25">
      <c r="A52">
        <v>1010</v>
      </c>
      <c r="B52">
        <v>15</v>
      </c>
      <c r="C52">
        <v>3</v>
      </c>
      <c r="D52">
        <v>170</v>
      </c>
      <c r="E52">
        <v>0</v>
      </c>
      <c r="F52">
        <f t="shared" si="0"/>
        <v>0.24195334785497452</v>
      </c>
      <c r="G52" s="3" t="str">
        <f>IF(_xlfn.RANK.AVG(F52,F$2:F$101,1)/100&gt;=(1-$K$8),"Y","N")</f>
        <v>N</v>
      </c>
      <c r="H52" s="14">
        <f>F52*(K$10+K$11)+(1-F52)*K$11</f>
        <v>-7.7413995643507647</v>
      </c>
    </row>
    <row r="53" spans="1:8" x14ac:dyDescent="0.25">
      <c r="A53">
        <v>1072</v>
      </c>
      <c r="B53">
        <v>22</v>
      </c>
      <c r="C53">
        <v>15</v>
      </c>
      <c r="D53">
        <v>200</v>
      </c>
      <c r="E53">
        <v>0</v>
      </c>
      <c r="F53">
        <f t="shared" si="0"/>
        <v>0.23994154748395899</v>
      </c>
      <c r="G53" s="3" t="str">
        <f>IF(_xlfn.RANK.AVG(F53,F$2:F$101,1)/100&gt;=(1-$K$8),"Y","N")</f>
        <v>N</v>
      </c>
      <c r="H53" s="14">
        <f>F53*(K$10+K$11)+(1-F53)*K$11</f>
        <v>-7.8017535754812295</v>
      </c>
    </row>
    <row r="54" spans="1:8" x14ac:dyDescent="0.25">
      <c r="A54">
        <v>1052</v>
      </c>
      <c r="B54">
        <v>20</v>
      </c>
      <c r="C54">
        <v>4</v>
      </c>
      <c r="D54">
        <v>214</v>
      </c>
      <c r="E54">
        <v>0</v>
      </c>
      <c r="F54">
        <f t="shared" si="0"/>
        <v>0.2318311964424894</v>
      </c>
      <c r="G54" s="3" t="str">
        <f>IF(_xlfn.RANK.AVG(F54,F$2:F$101,1)/100&gt;=(1-$K$8),"Y","N")</f>
        <v>N</v>
      </c>
      <c r="H54" s="14">
        <f>F54*(K$10+K$11)+(1-F54)*K$11</f>
        <v>-8.0450641067253166</v>
      </c>
    </row>
    <row r="55" spans="1:8" x14ac:dyDescent="0.25">
      <c r="A55">
        <v>1033</v>
      </c>
      <c r="B55">
        <v>17</v>
      </c>
      <c r="C55">
        <v>2</v>
      </c>
      <c r="D55">
        <v>190</v>
      </c>
      <c r="E55">
        <v>0</v>
      </c>
      <c r="F55">
        <f t="shared" si="0"/>
        <v>0.2302322967749586</v>
      </c>
      <c r="G55" s="3" t="str">
        <f>IF(_xlfn.RANK.AVG(F55,F$2:F$101,1)/100&gt;=(1-$K$8),"Y","N")</f>
        <v>N</v>
      </c>
      <c r="H55" s="14">
        <f>F55*(K$10+K$11)+(1-F55)*K$11</f>
        <v>-8.0930310967512433</v>
      </c>
    </row>
    <row r="56" spans="1:8" x14ac:dyDescent="0.25">
      <c r="A56">
        <v>1062</v>
      </c>
      <c r="B56">
        <v>21</v>
      </c>
      <c r="C56">
        <v>8</v>
      </c>
      <c r="D56">
        <v>210</v>
      </c>
      <c r="E56">
        <v>0</v>
      </c>
      <c r="F56">
        <f t="shared" si="0"/>
        <v>0.22917066600423699</v>
      </c>
      <c r="G56" s="3" t="str">
        <f>IF(_xlfn.RANK.AVG(F56,F$2:F$101,1)/100&gt;=(1-$K$8),"Y","N")</f>
        <v>N</v>
      </c>
      <c r="H56" s="14">
        <f>F56*(K$10+K$11)+(1-F56)*K$11</f>
        <v>-8.1248800198728901</v>
      </c>
    </row>
    <row r="57" spans="1:8" x14ac:dyDescent="0.25">
      <c r="A57">
        <v>1020</v>
      </c>
      <c r="B57">
        <v>17</v>
      </c>
      <c r="C57">
        <v>3</v>
      </c>
      <c r="D57">
        <v>186</v>
      </c>
      <c r="E57">
        <v>1</v>
      </c>
      <c r="F57">
        <f t="shared" si="0"/>
        <v>0.22793645057321632</v>
      </c>
      <c r="G57" s="3" t="str">
        <f>IF(_xlfn.RANK.AVG(F57,F$2:F$101,1)/100&gt;=(1-$K$8),"Y","N")</f>
        <v>N</v>
      </c>
      <c r="H57" s="14">
        <f>F57*(K$10+K$11)+(1-F57)*K$11</f>
        <v>-8.1619064828035093</v>
      </c>
    </row>
    <row r="58" spans="1:8" x14ac:dyDescent="0.25">
      <c r="A58">
        <v>1061</v>
      </c>
      <c r="B58">
        <v>20</v>
      </c>
      <c r="C58">
        <v>2</v>
      </c>
      <c r="D58">
        <v>216</v>
      </c>
      <c r="E58">
        <v>0</v>
      </c>
      <c r="F58">
        <f t="shared" si="0"/>
        <v>0.21653062181064531</v>
      </c>
      <c r="G58" s="3" t="str">
        <f>IF(_xlfn.RANK.AVG(F58,F$2:F$101,1)/100&gt;=(1-$K$8),"Y","N")</f>
        <v>N</v>
      </c>
      <c r="H58" s="14">
        <f>F58*(K$10+K$11)+(1-F58)*K$11</f>
        <v>-8.504081345680639</v>
      </c>
    </row>
    <row r="59" spans="1:8" x14ac:dyDescent="0.25">
      <c r="A59">
        <v>1009</v>
      </c>
      <c r="B59">
        <v>17</v>
      </c>
      <c r="C59">
        <v>1</v>
      </c>
      <c r="D59">
        <v>188</v>
      </c>
      <c r="E59">
        <v>0</v>
      </c>
      <c r="F59">
        <f t="shared" si="0"/>
        <v>0.21282170893739177</v>
      </c>
      <c r="G59" s="3" t="str">
        <f>IF(_xlfn.RANK.AVG(F59,F$2:F$101,1)/100&gt;=(1-$K$8),"Y","N")</f>
        <v>N</v>
      </c>
      <c r="H59" s="14">
        <f>F59*(K$10+K$11)+(1-F59)*K$11</f>
        <v>-8.615348731878246</v>
      </c>
    </row>
    <row r="60" spans="1:8" x14ac:dyDescent="0.25">
      <c r="A60">
        <v>1012</v>
      </c>
      <c r="B60">
        <v>18</v>
      </c>
      <c r="C60">
        <v>3</v>
      </c>
      <c r="D60">
        <v>191</v>
      </c>
      <c r="E60">
        <v>0</v>
      </c>
      <c r="F60">
        <f t="shared" si="0"/>
        <v>0.21148455903909283</v>
      </c>
      <c r="G60" s="3" t="str">
        <f>IF(_xlfn.RANK.AVG(F60,F$2:F$101,1)/100&gt;=(1-$K$8),"Y","N")</f>
        <v>N</v>
      </c>
      <c r="H60" s="14">
        <f>F60*(K$10+K$11)+(1-F60)*K$11</f>
        <v>-8.655463228827216</v>
      </c>
    </row>
    <row r="61" spans="1:8" x14ac:dyDescent="0.25">
      <c r="A61">
        <v>1060</v>
      </c>
      <c r="B61">
        <v>17</v>
      </c>
      <c r="C61">
        <v>4</v>
      </c>
      <c r="D61">
        <v>177</v>
      </c>
      <c r="E61">
        <v>0</v>
      </c>
      <c r="F61">
        <f t="shared" si="0"/>
        <v>0.20949038109877885</v>
      </c>
      <c r="G61" s="3" t="str">
        <f>IF(_xlfn.RANK.AVG(F61,F$2:F$101,1)/100&gt;=(1-$K$8),"Y","N")</f>
        <v>N</v>
      </c>
      <c r="H61" s="14">
        <f>F61*(K$10+K$11)+(1-F61)*K$11</f>
        <v>-8.7152885670366338</v>
      </c>
    </row>
    <row r="62" spans="1:8" x14ac:dyDescent="0.25">
      <c r="A62">
        <v>1046</v>
      </c>
      <c r="B62">
        <v>20</v>
      </c>
      <c r="C62">
        <v>9</v>
      </c>
      <c r="D62">
        <v>186</v>
      </c>
      <c r="E62">
        <v>0</v>
      </c>
      <c r="F62">
        <f t="shared" si="0"/>
        <v>0.19544662272643765</v>
      </c>
      <c r="G62" s="3" t="str">
        <f>IF(_xlfn.RANK.AVG(F62,F$2:F$101,1)/100&gt;=(1-$K$8),"Y","N")</f>
        <v>N</v>
      </c>
      <c r="H62" s="14">
        <f>F62*(K$10+K$11)+(1-F62)*K$11</f>
        <v>-9.1366013182068713</v>
      </c>
    </row>
    <row r="63" spans="1:8" x14ac:dyDescent="0.25">
      <c r="A63">
        <v>1085</v>
      </c>
      <c r="B63">
        <v>19</v>
      </c>
      <c r="C63">
        <v>6</v>
      </c>
      <c r="D63">
        <v>185</v>
      </c>
      <c r="E63">
        <v>1</v>
      </c>
      <c r="F63">
        <f t="shared" si="0"/>
        <v>0.19278725232998756</v>
      </c>
      <c r="G63" s="3" t="str">
        <f>IF(_xlfn.RANK.AVG(F63,F$2:F$101,1)/100&gt;=(1-$K$8),"Y","N")</f>
        <v>N</v>
      </c>
      <c r="H63" s="14">
        <f>F63*(K$10+K$11)+(1-F63)*K$11</f>
        <v>-9.2163824301003725</v>
      </c>
    </row>
    <row r="64" spans="1:8" x14ac:dyDescent="0.25">
      <c r="A64">
        <v>1048</v>
      </c>
      <c r="B64">
        <v>18</v>
      </c>
      <c r="C64">
        <v>1</v>
      </c>
      <c r="D64">
        <v>191</v>
      </c>
      <c r="E64">
        <v>0</v>
      </c>
      <c r="F64">
        <f t="shared" si="0"/>
        <v>0.1912358281546474</v>
      </c>
      <c r="G64" s="3" t="str">
        <f>IF(_xlfn.RANK.AVG(F64,F$2:F$101,1)/100&gt;=(1-$K$8),"Y","N")</f>
        <v>N</v>
      </c>
      <c r="H64" s="14">
        <f>F64*(K$10+K$11)+(1-F64)*K$11</f>
        <v>-9.2629251553605787</v>
      </c>
    </row>
    <row r="65" spans="1:8" x14ac:dyDescent="0.25">
      <c r="A65">
        <v>1042</v>
      </c>
      <c r="B65">
        <v>20</v>
      </c>
      <c r="C65">
        <v>1</v>
      </c>
      <c r="D65">
        <v>209</v>
      </c>
      <c r="E65">
        <v>0</v>
      </c>
      <c r="F65">
        <f t="shared" si="0"/>
        <v>0.18512552114843717</v>
      </c>
      <c r="G65" s="3" t="str">
        <f>IF(_xlfn.RANK.AVG(F65,F$2:F$101,1)/100&gt;=(1-$K$8),"Y","N")</f>
        <v>N</v>
      </c>
      <c r="H65" s="14">
        <f>F65*(K$10+K$11)+(1-F65)*K$11</f>
        <v>-9.4462343655468857</v>
      </c>
    </row>
    <row r="66" spans="1:8" x14ac:dyDescent="0.25">
      <c r="A66">
        <v>1079</v>
      </c>
      <c r="B66">
        <v>21</v>
      </c>
      <c r="C66">
        <v>2</v>
      </c>
      <c r="D66">
        <v>215</v>
      </c>
      <c r="E66">
        <v>0</v>
      </c>
      <c r="F66">
        <f t="shared" si="0"/>
        <v>0.18302286762277797</v>
      </c>
      <c r="G66" s="3" t="str">
        <f>IF(_xlfn.RANK.AVG(F66,F$2:F$101,1)/100&gt;=(1-$K$8),"Y","N")</f>
        <v>N</v>
      </c>
      <c r="H66" s="14">
        <f>F66*(K$10+K$11)+(1-F66)*K$11</f>
        <v>-9.5093139713166615</v>
      </c>
    </row>
    <row r="67" spans="1:8" x14ac:dyDescent="0.25">
      <c r="A67">
        <v>1025</v>
      </c>
      <c r="B67">
        <v>19</v>
      </c>
      <c r="C67">
        <v>3</v>
      </c>
      <c r="D67">
        <v>191</v>
      </c>
      <c r="E67">
        <v>0</v>
      </c>
      <c r="F67">
        <f t="shared" ref="F67:F101" si="2">1/(1+EXP(-1*(L$3+L$4*B67+L$5*C67+L$6*D67)))</f>
        <v>0.18138381862832384</v>
      </c>
      <c r="G67" s="3" t="str">
        <f>IF(_xlfn.RANK.AVG(F67,F$2:F$101,1)/100&gt;=(1-$K$8),"Y","N")</f>
        <v>N</v>
      </c>
      <c r="H67" s="14">
        <f>F67*(K$10+K$11)+(1-F67)*K$11</f>
        <v>-9.5584854411502853</v>
      </c>
    </row>
    <row r="68" spans="1:8" x14ac:dyDescent="0.25">
      <c r="A68">
        <v>1034</v>
      </c>
      <c r="B68">
        <v>19</v>
      </c>
      <c r="C68">
        <v>3</v>
      </c>
      <c r="D68">
        <v>191</v>
      </c>
      <c r="E68">
        <v>1</v>
      </c>
      <c r="F68">
        <f t="shared" si="2"/>
        <v>0.18138381862832384</v>
      </c>
      <c r="G68" s="3" t="str">
        <f>IF(_xlfn.RANK.AVG(F68,F$2:F$101,1)/100&gt;=(1-$K$8),"Y","N")</f>
        <v>N</v>
      </c>
      <c r="H68" s="14">
        <f>F68*(K$10+K$11)+(1-F68)*K$11</f>
        <v>-9.5584854411502853</v>
      </c>
    </row>
    <row r="69" spans="1:8" x14ac:dyDescent="0.25">
      <c r="A69">
        <v>1013</v>
      </c>
      <c r="B69">
        <v>20</v>
      </c>
      <c r="C69">
        <v>1</v>
      </c>
      <c r="D69">
        <v>204</v>
      </c>
      <c r="E69">
        <v>0</v>
      </c>
      <c r="F69">
        <f t="shared" si="2"/>
        <v>0.17122077488442913</v>
      </c>
      <c r="G69" s="3" t="str">
        <f>IF(_xlfn.RANK.AVG(F69,F$2:F$101,1)/100&gt;=(1-$K$8),"Y","N")</f>
        <v>N</v>
      </c>
      <c r="H69" s="14">
        <f>F69*(K$10+K$11)+(1-F69)*K$11</f>
        <v>-9.8633767534671257</v>
      </c>
    </row>
    <row r="70" spans="1:8" x14ac:dyDescent="0.25">
      <c r="A70">
        <v>1014</v>
      </c>
      <c r="B70">
        <v>24</v>
      </c>
      <c r="C70">
        <v>13</v>
      </c>
      <c r="D70">
        <v>203</v>
      </c>
      <c r="E70">
        <v>1</v>
      </c>
      <c r="F70">
        <f t="shared" si="2"/>
        <v>0.16742330192340688</v>
      </c>
      <c r="G70" s="3" t="str">
        <f>IF(_xlfn.RANK.AVG(F70,F$2:F$101,1)/100&gt;=(1-$K$8),"Y","N")</f>
        <v>N</v>
      </c>
      <c r="H70" s="14">
        <f>F70*(K$10+K$11)+(1-F70)*K$11</f>
        <v>-9.977300942297795</v>
      </c>
    </row>
    <row r="71" spans="1:8" x14ac:dyDescent="0.25">
      <c r="A71">
        <v>1057</v>
      </c>
      <c r="B71">
        <v>21</v>
      </c>
      <c r="C71">
        <v>3</v>
      </c>
      <c r="D71">
        <v>203</v>
      </c>
      <c r="E71">
        <v>0</v>
      </c>
      <c r="F71">
        <f t="shared" si="2"/>
        <v>0.15962780451094086</v>
      </c>
      <c r="G71" s="3" t="str">
        <f>IF(_xlfn.RANK.AVG(F71,F$2:F$101,1)/100&gt;=(1-$K$8),"Y","N")</f>
        <v>N</v>
      </c>
      <c r="H71" s="14">
        <f>F71*(K$10+K$11)+(1-F71)*K$11</f>
        <v>-10.211165864671774</v>
      </c>
    </row>
    <row r="72" spans="1:8" x14ac:dyDescent="0.25">
      <c r="A72">
        <v>1006</v>
      </c>
      <c r="B72">
        <v>19</v>
      </c>
      <c r="C72">
        <v>1</v>
      </c>
      <c r="D72">
        <v>189</v>
      </c>
      <c r="E72">
        <v>0</v>
      </c>
      <c r="F72">
        <f t="shared" si="2"/>
        <v>0.15829089842302974</v>
      </c>
      <c r="G72" s="3" t="str">
        <f>IF(_xlfn.RANK.AVG(F72,F$2:F$101,1)/100&gt;=(1-$K$8),"Y","N")</f>
        <v>N</v>
      </c>
      <c r="H72" s="14">
        <f>F72*(K$10+K$11)+(1-F72)*K$11</f>
        <v>-10.251273047309107</v>
      </c>
    </row>
    <row r="73" spans="1:8" x14ac:dyDescent="0.25">
      <c r="A73">
        <v>1047</v>
      </c>
      <c r="B73">
        <v>18</v>
      </c>
      <c r="C73">
        <v>3</v>
      </c>
      <c r="D73">
        <v>172</v>
      </c>
      <c r="E73">
        <v>0</v>
      </c>
      <c r="F73">
        <f t="shared" si="2"/>
        <v>0.15749312711125477</v>
      </c>
      <c r="G73" s="3" t="str">
        <f>IF(_xlfn.RANK.AVG(F73,F$2:F$101,1)/100&gt;=(1-$K$8),"Y","N")</f>
        <v>N</v>
      </c>
      <c r="H73" s="14">
        <f>F73*(K$10+K$11)+(1-F73)*K$11</f>
        <v>-10.275206186662359</v>
      </c>
    </row>
    <row r="74" spans="1:8" x14ac:dyDescent="0.25">
      <c r="A74">
        <v>1100</v>
      </c>
      <c r="B74">
        <v>19</v>
      </c>
      <c r="C74">
        <v>1</v>
      </c>
      <c r="D74">
        <v>188</v>
      </c>
      <c r="E74">
        <v>0</v>
      </c>
      <c r="F74">
        <f t="shared" si="2"/>
        <v>0.15577584012374734</v>
      </c>
      <c r="G74" s="3" t="str">
        <f>IF(_xlfn.RANK.AVG(F74,F$2:F$101,1)/100&gt;=(1-$K$8),"Y","N")</f>
        <v>N</v>
      </c>
      <c r="H74" s="14">
        <f>F74*(K$10+K$11)+(1-F74)*K$11</f>
        <v>-10.326724796287579</v>
      </c>
    </row>
    <row r="75" spans="1:8" x14ac:dyDescent="0.25">
      <c r="A75">
        <v>1056</v>
      </c>
      <c r="B75">
        <v>19</v>
      </c>
      <c r="C75">
        <v>1</v>
      </c>
      <c r="D75">
        <v>185</v>
      </c>
      <c r="E75">
        <v>0</v>
      </c>
      <c r="F75">
        <f t="shared" si="2"/>
        <v>0.14842598536895305</v>
      </c>
      <c r="G75" s="3" t="str">
        <f>IF(_xlfn.RANK.AVG(F75,F$2:F$101,1)/100&gt;=(1-$K$8),"Y","N")</f>
        <v>N</v>
      </c>
      <c r="H75" s="14">
        <f>F75*(K$10+K$11)+(1-F75)*K$11</f>
        <v>-10.547220438931408</v>
      </c>
    </row>
    <row r="76" spans="1:8" x14ac:dyDescent="0.25">
      <c r="A76">
        <v>1068</v>
      </c>
      <c r="B76">
        <v>21</v>
      </c>
      <c r="C76">
        <v>5</v>
      </c>
      <c r="D76">
        <v>191</v>
      </c>
      <c r="E76">
        <v>0</v>
      </c>
      <c r="F76">
        <f t="shared" si="2"/>
        <v>0.14641500898646218</v>
      </c>
      <c r="G76" s="3" t="str">
        <f>IF(_xlfn.RANK.AVG(F76,F$2:F$101,1)/100&gt;=(1-$K$8),"Y","N")</f>
        <v>N</v>
      </c>
      <c r="H76" s="14">
        <f>F76*(K$10+K$11)+(1-F76)*K$11</f>
        <v>-10.607549730406134</v>
      </c>
    </row>
    <row r="77" spans="1:8" x14ac:dyDescent="0.25">
      <c r="A77">
        <v>1043</v>
      </c>
      <c r="B77">
        <v>21</v>
      </c>
      <c r="C77">
        <v>4</v>
      </c>
      <c r="D77">
        <v>191</v>
      </c>
      <c r="E77">
        <v>0</v>
      </c>
      <c r="F77">
        <f t="shared" si="2"/>
        <v>0.13871547688438918</v>
      </c>
      <c r="G77" s="3" t="str">
        <f>IF(_xlfn.RANK.AVG(F77,F$2:F$101,1)/100&gt;=(1-$K$8),"Y","N")</f>
        <v>N</v>
      </c>
      <c r="H77" s="14">
        <f>F77*(K$10+K$11)+(1-F77)*K$11</f>
        <v>-10.838535693468323</v>
      </c>
    </row>
    <row r="78" spans="1:8" x14ac:dyDescent="0.25">
      <c r="A78">
        <v>1035</v>
      </c>
      <c r="B78">
        <v>24</v>
      </c>
      <c r="C78">
        <v>13</v>
      </c>
      <c r="D78">
        <v>191</v>
      </c>
      <c r="E78">
        <v>1</v>
      </c>
      <c r="F78">
        <f t="shared" si="2"/>
        <v>0.13800018860561816</v>
      </c>
      <c r="G78" s="3" t="str">
        <f>IF(_xlfn.RANK.AVG(F78,F$2:F$101,1)/100&gt;=(1-$K$8),"Y","N")</f>
        <v>N</v>
      </c>
      <c r="H78" s="14">
        <f>F78*(K$10+K$11)+(1-F78)*K$11</f>
        <v>-10.859994341831456</v>
      </c>
    </row>
    <row r="79" spans="1:8" x14ac:dyDescent="0.25">
      <c r="A79">
        <v>1041</v>
      </c>
      <c r="B79">
        <v>23</v>
      </c>
      <c r="C79">
        <v>7</v>
      </c>
      <c r="D79">
        <v>200</v>
      </c>
      <c r="E79">
        <v>0</v>
      </c>
      <c r="F79">
        <f t="shared" si="2"/>
        <v>0.13610789097183962</v>
      </c>
      <c r="G79" s="3" t="str">
        <f>IF(_xlfn.RANK.AVG(F79,F$2:F$101,1)/100&gt;=(1-$K$8),"Y","N")</f>
        <v>N</v>
      </c>
      <c r="H79" s="14">
        <f>F79*(K$10+K$11)+(1-F79)*K$11</f>
        <v>-10.916763270844811</v>
      </c>
    </row>
    <row r="80" spans="1:8" x14ac:dyDescent="0.25">
      <c r="A80">
        <v>1064</v>
      </c>
      <c r="B80">
        <v>23</v>
      </c>
      <c r="C80">
        <v>2</v>
      </c>
      <c r="D80">
        <v>216</v>
      </c>
      <c r="E80">
        <v>0</v>
      </c>
      <c r="F80">
        <f t="shared" si="2"/>
        <v>0.13481965267594689</v>
      </c>
      <c r="G80" s="3" t="str">
        <f>IF(_xlfn.RANK.AVG(F80,F$2:F$101,1)/100&gt;=(1-$K$8),"Y","N")</f>
        <v>N</v>
      </c>
      <c r="H80" s="14">
        <f>F80*(K$10+K$11)+(1-F80)*K$11</f>
        <v>-10.955410419721595</v>
      </c>
    </row>
    <row r="81" spans="1:8" x14ac:dyDescent="0.25">
      <c r="A81">
        <v>1037</v>
      </c>
      <c r="B81">
        <v>21</v>
      </c>
      <c r="C81">
        <v>3</v>
      </c>
      <c r="D81">
        <v>192</v>
      </c>
      <c r="E81">
        <v>0</v>
      </c>
      <c r="F81">
        <f t="shared" si="2"/>
        <v>0.13354172253321245</v>
      </c>
      <c r="G81" s="3" t="str">
        <f>IF(_xlfn.RANK.AVG(F81,F$2:F$101,1)/100&gt;=(1-$K$8),"Y","N")</f>
        <v>N</v>
      </c>
      <c r="H81" s="14">
        <f>F81*(K$10+K$11)+(1-F81)*K$11</f>
        <v>-10.993748324003626</v>
      </c>
    </row>
    <row r="82" spans="1:8" x14ac:dyDescent="0.25">
      <c r="A82">
        <v>1039</v>
      </c>
      <c r="B82">
        <v>21</v>
      </c>
      <c r="C82">
        <v>2</v>
      </c>
      <c r="D82">
        <v>195</v>
      </c>
      <c r="E82">
        <v>0</v>
      </c>
      <c r="F82">
        <f t="shared" si="2"/>
        <v>0.13284899775450415</v>
      </c>
      <c r="G82" s="3" t="str">
        <f>IF(_xlfn.RANK.AVG(F82,F$2:F$101,1)/100&gt;=(1-$K$8),"Y","N")</f>
        <v>N</v>
      </c>
      <c r="H82" s="14">
        <f>F82*(K$10+K$11)+(1-F82)*K$11</f>
        <v>-11.014530067364875</v>
      </c>
    </row>
    <row r="83" spans="1:8" x14ac:dyDescent="0.25">
      <c r="A83">
        <v>1044</v>
      </c>
      <c r="B83">
        <v>21</v>
      </c>
      <c r="C83">
        <v>2</v>
      </c>
      <c r="D83">
        <v>194</v>
      </c>
      <c r="E83">
        <v>0</v>
      </c>
      <c r="F83">
        <f t="shared" si="2"/>
        <v>0.13067542302569402</v>
      </c>
      <c r="G83" s="3" t="str">
        <f>IF(_xlfn.RANK.AVG(F83,F$2:F$101,1)/100&gt;=(1-$K$8),"Y","N")</f>
        <v>N</v>
      </c>
      <c r="H83" s="14">
        <f>F83*(K$10+K$11)+(1-F83)*K$11</f>
        <v>-11.079737309229181</v>
      </c>
    </row>
    <row r="84" spans="1:8" x14ac:dyDescent="0.25">
      <c r="A84">
        <v>1071</v>
      </c>
      <c r="B84">
        <v>22</v>
      </c>
      <c r="C84">
        <v>3</v>
      </c>
      <c r="D84">
        <v>200</v>
      </c>
      <c r="E84">
        <v>0</v>
      </c>
      <c r="F84">
        <f t="shared" si="2"/>
        <v>0.12909323862633212</v>
      </c>
      <c r="G84" s="3" t="str">
        <f>IF(_xlfn.RANK.AVG(F84,F$2:F$101,1)/100&gt;=(1-$K$8),"Y","N")</f>
        <v>N</v>
      </c>
      <c r="H84" s="14">
        <f>F84*(K$10+K$11)+(1-F84)*K$11</f>
        <v>-11.127202841210035</v>
      </c>
    </row>
    <row r="85" spans="1:8" x14ac:dyDescent="0.25">
      <c r="A85">
        <v>1089</v>
      </c>
      <c r="B85">
        <v>23</v>
      </c>
      <c r="C85">
        <v>10</v>
      </c>
      <c r="D85">
        <v>181</v>
      </c>
      <c r="E85">
        <v>0</v>
      </c>
      <c r="F85">
        <f t="shared" si="2"/>
        <v>0.11711899087578057</v>
      </c>
      <c r="G85" s="3" t="str">
        <f>IF(_xlfn.RANK.AVG(F85,F$2:F$101,1)/100&gt;=(1-$K$8),"Y","N")</f>
        <v>N</v>
      </c>
      <c r="H85" s="14">
        <f>F85*(K$10+K$11)+(1-F85)*K$11</f>
        <v>-11.486430273726583</v>
      </c>
    </row>
    <row r="86" spans="1:8" x14ac:dyDescent="0.25">
      <c r="A86">
        <v>1084</v>
      </c>
      <c r="B86">
        <v>22</v>
      </c>
      <c r="C86">
        <v>2</v>
      </c>
      <c r="D86">
        <v>196</v>
      </c>
      <c r="E86">
        <v>0</v>
      </c>
      <c r="F86">
        <f t="shared" si="2"/>
        <v>0.11425462619547154</v>
      </c>
      <c r="G86" s="3" t="str">
        <f>IF(_xlfn.RANK.AVG(F86,F$2:F$101,1)/100&gt;=(1-$K$8),"Y","N")</f>
        <v>N</v>
      </c>
      <c r="H86" s="14">
        <f>F86*(K$10+K$11)+(1-F86)*K$11</f>
        <v>-11.572361214135853</v>
      </c>
    </row>
    <row r="87" spans="1:8" x14ac:dyDescent="0.25">
      <c r="A87">
        <v>1096</v>
      </c>
      <c r="B87">
        <v>25</v>
      </c>
      <c r="C87">
        <v>8</v>
      </c>
      <c r="D87">
        <v>206</v>
      </c>
      <c r="E87">
        <v>0</v>
      </c>
      <c r="F87">
        <f t="shared" si="2"/>
        <v>0.11374959877462558</v>
      </c>
      <c r="G87" s="3" t="str">
        <f>IF(_xlfn.RANK.AVG(F87,F$2:F$101,1)/100&gt;=(1-$K$8),"Y","N")</f>
        <v>N</v>
      </c>
      <c r="H87" s="14">
        <f>F87*(K$10+K$11)+(1-F87)*K$11</f>
        <v>-11.587512036761233</v>
      </c>
    </row>
    <row r="88" spans="1:8" x14ac:dyDescent="0.25">
      <c r="A88">
        <v>1055</v>
      </c>
      <c r="B88">
        <v>24</v>
      </c>
      <c r="C88">
        <v>12</v>
      </c>
      <c r="D88">
        <v>174</v>
      </c>
      <c r="E88">
        <v>0</v>
      </c>
      <c r="F88">
        <f t="shared" si="2"/>
        <v>9.8145688299730596E-2</v>
      </c>
      <c r="G88" s="3" t="str">
        <f>IF(_xlfn.RANK.AVG(F88,F$2:F$101,1)/100&gt;=(1-$K$8),"Y","N")</f>
        <v>N</v>
      </c>
      <c r="H88" s="14">
        <f>F88*(K$10+K$11)+(1-F88)*K$11</f>
        <v>-12.055629351008083</v>
      </c>
    </row>
    <row r="89" spans="1:8" x14ac:dyDescent="0.25">
      <c r="A89">
        <v>1082</v>
      </c>
      <c r="B89">
        <v>23</v>
      </c>
      <c r="C89">
        <v>1</v>
      </c>
      <c r="D89">
        <v>200</v>
      </c>
      <c r="E89">
        <v>0</v>
      </c>
      <c r="F89">
        <f t="shared" si="2"/>
        <v>9.7439856299880417E-2</v>
      </c>
      <c r="G89" s="3" t="str">
        <f>IF(_xlfn.RANK.AVG(F89,F$2:F$101,1)/100&gt;=(1-$K$8),"Y","N")</f>
        <v>N</v>
      </c>
      <c r="H89" s="14">
        <f>F89*(K$10+K$11)+(1-F89)*K$11</f>
        <v>-12.076804311003588</v>
      </c>
    </row>
    <row r="90" spans="1:8" x14ac:dyDescent="0.25">
      <c r="A90">
        <v>1058</v>
      </c>
      <c r="B90">
        <v>21</v>
      </c>
      <c r="C90">
        <v>1</v>
      </c>
      <c r="D90">
        <v>179</v>
      </c>
      <c r="E90">
        <v>0</v>
      </c>
      <c r="F90">
        <f t="shared" si="2"/>
        <v>9.5954983200809932E-2</v>
      </c>
      <c r="G90" s="3" t="str">
        <f>IF(_xlfn.RANK.AVG(F90,F$2:F$101,1)/100&gt;=(1-$K$8),"Y","N")</f>
        <v>N</v>
      </c>
      <c r="H90" s="14">
        <f>F90*(K$10+K$11)+(1-F90)*K$11</f>
        <v>-12.121350503975702</v>
      </c>
    </row>
    <row r="91" spans="1:8" x14ac:dyDescent="0.25">
      <c r="A91">
        <v>1074</v>
      </c>
      <c r="B91">
        <v>23</v>
      </c>
      <c r="C91">
        <v>1</v>
      </c>
      <c r="D91">
        <v>199</v>
      </c>
      <c r="E91">
        <v>0</v>
      </c>
      <c r="F91">
        <f t="shared" si="2"/>
        <v>9.5781628096327703E-2</v>
      </c>
      <c r="G91" s="3" t="str">
        <f>IF(_xlfn.RANK.AVG(F91,F$2:F$101,1)/100&gt;=(1-$K$8),"Y","N")</f>
        <v>N</v>
      </c>
      <c r="H91" s="14">
        <f>F91*(K$10+K$11)+(1-F91)*K$11</f>
        <v>-12.126551157110168</v>
      </c>
    </row>
    <row r="92" spans="1:8" x14ac:dyDescent="0.25">
      <c r="A92">
        <v>1036</v>
      </c>
      <c r="B92">
        <v>23</v>
      </c>
      <c r="C92">
        <v>3</v>
      </c>
      <c r="D92">
        <v>188</v>
      </c>
      <c r="E92">
        <v>0</v>
      </c>
      <c r="F92">
        <f t="shared" si="2"/>
        <v>8.8830409326096191E-2</v>
      </c>
      <c r="G92" s="3" t="str">
        <f>IF(_xlfn.RANK.AVG(F92,F$2:F$101,1)/100&gt;=(1-$K$8),"Y","N")</f>
        <v>N</v>
      </c>
      <c r="H92" s="14">
        <f>F92*(K$10+K$11)+(1-F92)*K$11</f>
        <v>-12.335087720217114</v>
      </c>
    </row>
    <row r="93" spans="1:8" x14ac:dyDescent="0.25">
      <c r="A93">
        <v>1065</v>
      </c>
      <c r="B93">
        <v>23</v>
      </c>
      <c r="C93">
        <v>3</v>
      </c>
      <c r="D93">
        <v>187</v>
      </c>
      <c r="E93">
        <v>0</v>
      </c>
      <c r="F93">
        <f t="shared" si="2"/>
        <v>8.7304523998407324E-2</v>
      </c>
      <c r="G93" s="3" t="str">
        <f>IF(_xlfn.RANK.AVG(F93,F$2:F$101,1)/100&gt;=(1-$K$8),"Y","N")</f>
        <v>N</v>
      </c>
      <c r="H93" s="14">
        <f>F93*(K$10+K$11)+(1-F93)*K$11</f>
        <v>-12.38086428004778</v>
      </c>
    </row>
    <row r="94" spans="1:8" x14ac:dyDescent="0.25">
      <c r="A94">
        <v>1094</v>
      </c>
      <c r="B94">
        <v>25</v>
      </c>
      <c r="C94">
        <v>3</v>
      </c>
      <c r="D94">
        <v>207</v>
      </c>
      <c r="E94">
        <v>1</v>
      </c>
      <c r="F94">
        <f t="shared" si="2"/>
        <v>8.7145290593121399E-2</v>
      </c>
      <c r="G94" s="3" t="str">
        <f>IF(_xlfn.RANK.AVG(F94,F$2:F$101,1)/100&gt;=(1-$K$8),"Y","N")</f>
        <v>N</v>
      </c>
      <c r="H94" s="14">
        <f>F94*(K$10+K$11)+(1-F94)*K$11</f>
        <v>-12.385641282206358</v>
      </c>
    </row>
    <row r="95" spans="1:8" x14ac:dyDescent="0.25">
      <c r="A95">
        <v>1024</v>
      </c>
      <c r="B95">
        <v>24</v>
      </c>
      <c r="C95">
        <v>4</v>
      </c>
      <c r="D95">
        <v>183</v>
      </c>
      <c r="E95">
        <v>0</v>
      </c>
      <c r="F95">
        <f t="shared" si="2"/>
        <v>7.2359333190024036E-2</v>
      </c>
      <c r="G95" s="3" t="str">
        <f>IF(_xlfn.RANK.AVG(F95,F$2:F$101,1)/100&gt;=(1-$K$8),"Y","N")</f>
        <v>N</v>
      </c>
      <c r="H95" s="14">
        <f>F95*(K$10+K$11)+(1-F95)*K$11</f>
        <v>-12.829220004299279</v>
      </c>
    </row>
    <row r="96" spans="1:8" x14ac:dyDescent="0.25">
      <c r="A96">
        <v>1011</v>
      </c>
      <c r="B96">
        <v>24</v>
      </c>
      <c r="C96">
        <v>2</v>
      </c>
      <c r="D96">
        <v>185</v>
      </c>
      <c r="E96">
        <v>0</v>
      </c>
      <c r="F96">
        <f t="shared" si="2"/>
        <v>6.6670233931347259E-2</v>
      </c>
      <c r="G96" s="3" t="str">
        <f>IF(_xlfn.RANK.AVG(F96,F$2:F$101,1)/100&gt;=(1-$K$8),"Y","N")</f>
        <v>N</v>
      </c>
      <c r="H96" s="14">
        <f>F96*(K$10+K$11)+(1-F96)*K$11</f>
        <v>-12.999892982059581</v>
      </c>
    </row>
    <row r="97" spans="1:8" x14ac:dyDescent="0.25">
      <c r="A97">
        <v>1004</v>
      </c>
      <c r="B97">
        <v>24</v>
      </c>
      <c r="C97">
        <v>3</v>
      </c>
      <c r="D97">
        <v>180</v>
      </c>
      <c r="E97">
        <v>0</v>
      </c>
      <c r="F97">
        <f t="shared" si="2"/>
        <v>6.4706422755001394E-2</v>
      </c>
      <c r="G97" s="3" t="str">
        <f>IF(_xlfn.RANK.AVG(F97,F$2:F$101,1)/100&gt;=(1-$K$8),"Y","N")</f>
        <v>N</v>
      </c>
      <c r="H97" s="14">
        <f>F97*(K$10+K$11)+(1-F97)*K$11</f>
        <v>-13.058807317349959</v>
      </c>
    </row>
    <row r="98" spans="1:8" x14ac:dyDescent="0.25">
      <c r="A98">
        <v>1028</v>
      </c>
      <c r="B98">
        <v>24</v>
      </c>
      <c r="C98">
        <v>3</v>
      </c>
      <c r="D98">
        <v>176</v>
      </c>
      <c r="E98">
        <v>1</v>
      </c>
      <c r="F98">
        <f t="shared" si="2"/>
        <v>6.0256302677906805E-2</v>
      </c>
      <c r="G98" s="3" t="str">
        <f>IF(_xlfn.RANK.AVG(F98,F$2:F$101,1)/100&gt;=(1-$K$8),"Y","N")</f>
        <v>N</v>
      </c>
      <c r="H98" s="14">
        <f>F98*(K$10+K$11)+(1-F98)*K$11</f>
        <v>-13.192310919662795</v>
      </c>
    </row>
    <row r="99" spans="1:8" x14ac:dyDescent="0.25">
      <c r="A99">
        <v>1040</v>
      </c>
      <c r="B99">
        <v>25</v>
      </c>
      <c r="C99">
        <v>6</v>
      </c>
      <c r="D99">
        <v>176</v>
      </c>
      <c r="E99">
        <v>0</v>
      </c>
      <c r="F99">
        <f t="shared" si="2"/>
        <v>6.0143151269530265E-2</v>
      </c>
      <c r="G99" s="3" t="str">
        <f>IF(_xlfn.RANK.AVG(F99,F$2:F$101,1)/100&gt;=(1-$K$8),"Y","N")</f>
        <v>N</v>
      </c>
      <c r="H99" s="14">
        <f>F99*(K$10+K$11)+(1-F99)*K$11</f>
        <v>-13.195705461914091</v>
      </c>
    </row>
    <row r="100" spans="1:8" x14ac:dyDescent="0.25">
      <c r="A100">
        <v>1045</v>
      </c>
      <c r="B100">
        <v>25</v>
      </c>
      <c r="C100">
        <v>3</v>
      </c>
      <c r="D100">
        <v>183</v>
      </c>
      <c r="E100">
        <v>0</v>
      </c>
      <c r="F100">
        <f t="shared" si="2"/>
        <v>5.705458259892042E-2</v>
      </c>
      <c r="G100" s="3" t="str">
        <f>IF(_xlfn.RANK.AVG(F100,F$2:F$101,1)/100&gt;=(1-$K$8),"Y","N")</f>
        <v>N</v>
      </c>
      <c r="H100" s="14">
        <f>F100*(K$10+K$11)+(1-F100)*K$11</f>
        <v>-13.288362522032388</v>
      </c>
    </row>
    <row r="101" spans="1:8" x14ac:dyDescent="0.25">
      <c r="A101">
        <v>1090</v>
      </c>
      <c r="B101">
        <v>25</v>
      </c>
      <c r="C101">
        <v>3</v>
      </c>
      <c r="D101">
        <v>174</v>
      </c>
      <c r="E101">
        <v>0</v>
      </c>
      <c r="F101">
        <f t="shared" si="2"/>
        <v>4.8521965916301875E-2</v>
      </c>
      <c r="G101" s="3" t="str">
        <f>IF(_xlfn.RANK.AVG(F101,F$2:F$101,1)/100&gt;=(1-$K$8),"Y","N")</f>
        <v>N</v>
      </c>
      <c r="H101" s="14">
        <f>F101*(K$10+K$11)+(1-F101)*K$11</f>
        <v>-13.544341022510945</v>
      </c>
    </row>
  </sheetData>
  <sortState ref="A2:G101">
    <sortCondition descending="1" ref="F2:F101"/>
  </sortState>
  <conditionalFormatting sqref="G2:G101">
    <cfRule type="cellIs" dxfId="1" priority="1" stopIfTrue="1" operator="equal">
      <formula>"Y"</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1"/>
  <sheetViews>
    <sheetView workbookViewId="0">
      <selection activeCell="F1" sqref="F1"/>
    </sheetView>
  </sheetViews>
  <sheetFormatPr defaultRowHeight="15" x14ac:dyDescent="0.25"/>
  <cols>
    <col min="7" max="8" width="8" style="3" customWidth="1"/>
    <col min="9" max="9" width="4.28515625" customWidth="1"/>
    <col min="10" max="10" width="10.85546875" customWidth="1"/>
    <col min="11" max="12" width="8.7109375" customWidth="1"/>
    <col min="13" max="13" width="6.5703125" customWidth="1"/>
    <col min="14" max="14" width="4.7109375" customWidth="1"/>
    <col min="15" max="15" width="9.28515625" customWidth="1"/>
    <col min="18" max="18" width="5.140625" customWidth="1"/>
  </cols>
  <sheetData>
    <row r="1" spans="1:12" x14ac:dyDescent="0.25">
      <c r="A1" s="1" t="s">
        <v>3</v>
      </c>
      <c r="B1" s="1" t="s">
        <v>0</v>
      </c>
      <c r="C1" s="1" t="s">
        <v>4</v>
      </c>
      <c r="D1" s="1" t="s">
        <v>1</v>
      </c>
      <c r="E1" s="1" t="s">
        <v>2</v>
      </c>
      <c r="F1" s="1" t="s">
        <v>5</v>
      </c>
      <c r="G1" s="1" t="s">
        <v>7</v>
      </c>
      <c r="H1" s="1" t="s">
        <v>20</v>
      </c>
    </row>
    <row r="2" spans="1:12" x14ac:dyDescent="0.25">
      <c r="A2">
        <v>1019</v>
      </c>
      <c r="B2">
        <v>14</v>
      </c>
      <c r="C2">
        <v>17</v>
      </c>
      <c r="D2">
        <v>215</v>
      </c>
      <c r="E2">
        <v>1</v>
      </c>
      <c r="F2">
        <f>1/(1+EXP(-1*(L$3+L$4*B2+L$5*C2+L$6*D2)))</f>
        <v>0.68697180838306993</v>
      </c>
      <c r="G2" s="3" t="str">
        <f>IF(F2&gt;=K$8,"Y","N")</f>
        <v>Y</v>
      </c>
      <c r="H2" s="14">
        <f>F2*(K$10+K$11)+(1-F2)*K$11</f>
        <v>5.6091542514920976</v>
      </c>
      <c r="J2" s="4" t="s">
        <v>8</v>
      </c>
    </row>
    <row r="3" spans="1:12" x14ac:dyDescent="0.25">
      <c r="A3">
        <v>1001</v>
      </c>
      <c r="B3">
        <v>12</v>
      </c>
      <c r="C3">
        <v>9</v>
      </c>
      <c r="D3">
        <v>212</v>
      </c>
      <c r="E3">
        <v>0</v>
      </c>
      <c r="F3">
        <f t="shared" ref="F3:F66" si="0">1/(1+EXP(-1*(L$3+L$4*B3+L$5*C3+L$6*D3)))</f>
        <v>0.64725615817658899</v>
      </c>
      <c r="G3" s="3" t="str">
        <f>IF(F3&gt;=K$8,"Y","N")</f>
        <v>Y</v>
      </c>
      <c r="H3" s="14">
        <f>F3*(K$10+K$11)+(1-F3)*K$11</f>
        <v>4.4176847452976702</v>
      </c>
      <c r="K3" t="s">
        <v>21</v>
      </c>
      <c r="L3">
        <v>-1.696</v>
      </c>
    </row>
    <row r="4" spans="1:12" x14ac:dyDescent="0.25">
      <c r="A4">
        <v>1099</v>
      </c>
      <c r="B4">
        <v>12</v>
      </c>
      <c r="C4">
        <v>9</v>
      </c>
      <c r="D4">
        <v>208</v>
      </c>
      <c r="E4">
        <v>1</v>
      </c>
      <c r="F4">
        <f t="shared" si="0"/>
        <v>0.62971631587570875</v>
      </c>
      <c r="G4" s="3" t="str">
        <f>IF(F4&gt;=K$8,"Y","N")</f>
        <v>Y</v>
      </c>
      <c r="H4" s="14">
        <f>F4*(K$10+K$11)+(1-F4)*K$11</f>
        <v>3.8914894762712633</v>
      </c>
      <c r="K4" t="s">
        <v>0</v>
      </c>
      <c r="L4">
        <v>-0.191</v>
      </c>
    </row>
    <row r="5" spans="1:12" x14ac:dyDescent="0.25">
      <c r="A5">
        <v>1029</v>
      </c>
      <c r="B5">
        <v>11</v>
      </c>
      <c r="C5">
        <v>2</v>
      </c>
      <c r="D5">
        <v>217</v>
      </c>
      <c r="E5">
        <v>1</v>
      </c>
      <c r="F5">
        <f t="shared" si="0"/>
        <v>0.61111464651200997</v>
      </c>
      <c r="G5" s="3" t="str">
        <f>IF(F5&gt;=K$8,"Y","N")</f>
        <v>Y</v>
      </c>
      <c r="H5" s="14">
        <f>F5*(K$10+K$11)+(1-F5)*K$11</f>
        <v>3.3334393953602985</v>
      </c>
      <c r="K5" t="s">
        <v>4</v>
      </c>
      <c r="L5">
        <v>6.3E-2</v>
      </c>
    </row>
    <row r="6" spans="1:12" x14ac:dyDescent="0.25">
      <c r="A6">
        <v>1030</v>
      </c>
      <c r="B6">
        <v>15</v>
      </c>
      <c r="C6">
        <v>17</v>
      </c>
      <c r="D6">
        <v>204</v>
      </c>
      <c r="E6">
        <v>0</v>
      </c>
      <c r="F6">
        <f t="shared" si="0"/>
        <v>0.59531941102192609</v>
      </c>
      <c r="G6" s="3" t="str">
        <f>IF(F6&gt;=K$8,"Y","N")</f>
        <v>Y</v>
      </c>
      <c r="H6" s="14">
        <f>F6*(K$10+K$11)+(1-F6)*K$11</f>
        <v>2.8595823306577834</v>
      </c>
      <c r="K6" t="s">
        <v>1</v>
      </c>
      <c r="L6">
        <v>1.9E-2</v>
      </c>
    </row>
    <row r="7" spans="1:12" x14ac:dyDescent="0.25">
      <c r="A7">
        <v>1003</v>
      </c>
      <c r="B7">
        <v>12</v>
      </c>
      <c r="C7">
        <v>4</v>
      </c>
      <c r="D7">
        <v>214</v>
      </c>
      <c r="E7">
        <v>1</v>
      </c>
      <c r="F7">
        <f t="shared" si="0"/>
        <v>0.58175937684183632</v>
      </c>
      <c r="G7" s="3" t="str">
        <f>IF(F7&gt;=K$8,"Y","N")</f>
        <v>Y</v>
      </c>
      <c r="H7" s="14">
        <f>F7*(K$10+K$11)+(1-F7)*K$11</f>
        <v>2.4527813052550904</v>
      </c>
    </row>
    <row r="8" spans="1:12" x14ac:dyDescent="0.25">
      <c r="A8">
        <v>1080</v>
      </c>
      <c r="B8">
        <v>12</v>
      </c>
      <c r="C8">
        <v>7</v>
      </c>
      <c r="D8">
        <v>196</v>
      </c>
      <c r="E8">
        <v>0</v>
      </c>
      <c r="F8">
        <f t="shared" si="0"/>
        <v>0.54413483509916594</v>
      </c>
      <c r="G8" s="3" t="str">
        <f>IF(F8&gt;=K$8,"Y","N")</f>
        <v>Y</v>
      </c>
      <c r="H8" s="14">
        <f>F8*(K$10+K$11)+(1-F8)*K$11</f>
        <v>1.3240450529749772</v>
      </c>
      <c r="J8" s="2" t="s">
        <v>6</v>
      </c>
      <c r="K8" s="20">
        <v>0.5</v>
      </c>
      <c r="L8" t="s">
        <v>24</v>
      </c>
    </row>
    <row r="9" spans="1:12" x14ac:dyDescent="0.25">
      <c r="A9">
        <v>1093</v>
      </c>
      <c r="B9">
        <v>13</v>
      </c>
      <c r="C9">
        <v>4</v>
      </c>
      <c r="D9">
        <v>214</v>
      </c>
      <c r="E9">
        <v>1</v>
      </c>
      <c r="F9">
        <f t="shared" si="0"/>
        <v>0.53469415749498928</v>
      </c>
      <c r="G9" s="3" t="str">
        <f>IF(F9&gt;=K$8,"Y","N")</f>
        <v>Y</v>
      </c>
      <c r="H9" s="14">
        <f>F9*(K$10+K$11)+(1-F9)*K$11</f>
        <v>1.0408247248496778</v>
      </c>
    </row>
    <row r="10" spans="1:12" x14ac:dyDescent="0.25">
      <c r="A10">
        <v>1038</v>
      </c>
      <c r="B10">
        <v>14</v>
      </c>
      <c r="C10">
        <v>9</v>
      </c>
      <c r="D10">
        <v>207</v>
      </c>
      <c r="E10">
        <v>0</v>
      </c>
      <c r="F10">
        <f t="shared" si="0"/>
        <v>0.53245430638731872</v>
      </c>
      <c r="G10" s="3" t="str">
        <f>IF(F10&gt;=K$8,"Y","N")</f>
        <v>Y</v>
      </c>
      <c r="H10" s="14">
        <f>F10*(K$10+K$11)+(1-F10)*K$11</f>
        <v>0.97362919161956185</v>
      </c>
      <c r="J10" s="4" t="s">
        <v>17</v>
      </c>
      <c r="K10" s="11">
        <v>30</v>
      </c>
    </row>
    <row r="11" spans="1:12" x14ac:dyDescent="0.25">
      <c r="A11">
        <v>1067</v>
      </c>
      <c r="B11">
        <v>12</v>
      </c>
      <c r="C11">
        <v>2</v>
      </c>
      <c r="D11">
        <v>200</v>
      </c>
      <c r="E11">
        <v>0</v>
      </c>
      <c r="F11">
        <f t="shared" si="0"/>
        <v>0.48450496325879872</v>
      </c>
      <c r="G11" s="3" t="str">
        <f>IF(F11&gt;=K$8,"Y","N")</f>
        <v>N</v>
      </c>
      <c r="H11" s="14">
        <f>F11*(K$10+K$11)+(1-F11)*K$11</f>
        <v>-0.46485110223603687</v>
      </c>
      <c r="J11" s="4" t="s">
        <v>18</v>
      </c>
      <c r="K11" s="11">
        <v>-15</v>
      </c>
    </row>
    <row r="12" spans="1:12" x14ac:dyDescent="0.25">
      <c r="A12">
        <v>1017</v>
      </c>
      <c r="B12">
        <v>14</v>
      </c>
      <c r="C12">
        <v>2</v>
      </c>
      <c r="D12">
        <v>220</v>
      </c>
      <c r="E12">
        <v>1</v>
      </c>
      <c r="F12">
        <f t="shared" si="0"/>
        <v>0.48400545909729792</v>
      </c>
      <c r="G12" s="3" t="str">
        <f>IF(F12&gt;=K$8,"Y","N")</f>
        <v>N</v>
      </c>
      <c r="H12" s="14">
        <f>F12*(K$10+K$11)+(1-F12)*K$11</f>
        <v>-0.47983622708106122</v>
      </c>
      <c r="J12" s="4" t="s">
        <v>16</v>
      </c>
      <c r="K12" s="16">
        <f>ABS(K11)/K10</f>
        <v>0.5</v>
      </c>
    </row>
    <row r="13" spans="1:12" x14ac:dyDescent="0.25">
      <c r="A13">
        <v>1092</v>
      </c>
      <c r="B13">
        <v>13</v>
      </c>
      <c r="C13">
        <v>10</v>
      </c>
      <c r="D13">
        <v>179</v>
      </c>
      <c r="E13">
        <v>1</v>
      </c>
      <c r="F13">
        <f t="shared" si="0"/>
        <v>0.46306738972672401</v>
      </c>
      <c r="G13" s="3" t="str">
        <f>IF(F13&gt;=K$8,"Y","N")</f>
        <v>N</v>
      </c>
      <c r="H13" s="14">
        <f>F13*(K$10+K$11)+(1-F13)*K$11</f>
        <v>-1.1079783081982804</v>
      </c>
      <c r="J13" s="4" t="s">
        <v>25</v>
      </c>
      <c r="K13" s="17">
        <f>K21/M21</f>
        <v>0.09</v>
      </c>
    </row>
    <row r="14" spans="1:12" x14ac:dyDescent="0.25">
      <c r="A14">
        <v>1021</v>
      </c>
      <c r="B14">
        <v>12</v>
      </c>
      <c r="C14">
        <v>2</v>
      </c>
      <c r="D14">
        <v>194</v>
      </c>
      <c r="E14">
        <v>1</v>
      </c>
      <c r="F14">
        <f t="shared" si="0"/>
        <v>0.45611322794471448</v>
      </c>
      <c r="G14" s="3" t="str">
        <f>IF(F14&gt;=K$8,"Y","N")</f>
        <v>N</v>
      </c>
      <c r="H14" s="14">
        <f>F14*(K$10+K$11)+(1-F14)*K$11</f>
        <v>-1.3166031616585663</v>
      </c>
      <c r="J14" s="4" t="s">
        <v>26</v>
      </c>
      <c r="K14" s="17">
        <f>K19/K21</f>
        <v>0.55555555555555558</v>
      </c>
    </row>
    <row r="15" spans="1:12" x14ac:dyDescent="0.25">
      <c r="A15">
        <v>1050</v>
      </c>
      <c r="B15">
        <v>13</v>
      </c>
      <c r="C15">
        <v>4</v>
      </c>
      <c r="D15">
        <v>196</v>
      </c>
      <c r="E15">
        <v>1</v>
      </c>
      <c r="F15">
        <f t="shared" si="0"/>
        <v>0.44942356452219945</v>
      </c>
      <c r="G15" s="3" t="str">
        <f>IF(F15&gt;=K$8,"Y","N")</f>
        <v>N</v>
      </c>
      <c r="H15" s="14">
        <f>F15*(K$10+K$11)+(1-F15)*K$11</f>
        <v>-1.5172930643340159</v>
      </c>
      <c r="J15" s="4" t="s">
        <v>22</v>
      </c>
      <c r="K15" s="15">
        <f>SUMIF(G$2:G$101,"Y",H$2:H$101)</f>
        <v>25.902630473778419</v>
      </c>
    </row>
    <row r="16" spans="1:12" x14ac:dyDescent="0.25">
      <c r="A16">
        <v>1002</v>
      </c>
      <c r="B16">
        <v>15</v>
      </c>
      <c r="C16">
        <v>6</v>
      </c>
      <c r="D16">
        <v>206</v>
      </c>
      <c r="E16">
        <v>0</v>
      </c>
      <c r="F16">
        <f t="shared" si="0"/>
        <v>0.43315261002850353</v>
      </c>
      <c r="G16" s="3" t="str">
        <f>IF(F16&gt;=K$8,"Y","N")</f>
        <v>N</v>
      </c>
      <c r="H16" s="14">
        <f>F16*(K$10+K$11)+(1-F16)*K$11</f>
        <v>-2.0054216991448959</v>
      </c>
      <c r="K16" s="4"/>
    </row>
    <row r="17" spans="1:21" x14ac:dyDescent="0.25">
      <c r="A17">
        <v>1070</v>
      </c>
      <c r="B17">
        <v>13</v>
      </c>
      <c r="C17">
        <v>7</v>
      </c>
      <c r="D17">
        <v>181</v>
      </c>
      <c r="E17">
        <v>1</v>
      </c>
      <c r="F17">
        <f t="shared" si="0"/>
        <v>0.42580195967910384</v>
      </c>
      <c r="G17" s="3" t="str">
        <f>IF(F17&gt;=K$8,"Y","N")</f>
        <v>N</v>
      </c>
      <c r="H17" s="14">
        <f>F17*(K$10+K$11)+(1-F17)*K$11</f>
        <v>-2.2259412096268854</v>
      </c>
      <c r="J17" s="4" t="s">
        <v>9</v>
      </c>
      <c r="O17" s="4" t="s">
        <v>15</v>
      </c>
      <c r="S17" s="4" t="s">
        <v>15</v>
      </c>
    </row>
    <row r="18" spans="1:21" ht="15.75" thickBot="1" x14ac:dyDescent="0.3">
      <c r="A18">
        <v>1097</v>
      </c>
      <c r="B18">
        <v>16</v>
      </c>
      <c r="C18">
        <v>7</v>
      </c>
      <c r="D18">
        <v>209</v>
      </c>
      <c r="E18">
        <v>1</v>
      </c>
      <c r="F18">
        <f t="shared" si="0"/>
        <v>0.4158094770645927</v>
      </c>
      <c r="G18" s="3" t="str">
        <f>IF(F18&gt;=K$8,"Y","N")</f>
        <v>N</v>
      </c>
      <c r="H18" s="14">
        <f>F18*(K$10+K$11)+(1-F18)*K$11</f>
        <v>-2.5257156880622196</v>
      </c>
      <c r="K18" s="1" t="s">
        <v>7</v>
      </c>
      <c r="L18" s="1" t="s">
        <v>10</v>
      </c>
      <c r="M18" s="1" t="s">
        <v>12</v>
      </c>
      <c r="P18" s="1" t="s">
        <v>7</v>
      </c>
      <c r="Q18" s="1" t="s">
        <v>10</v>
      </c>
      <c r="R18" s="1"/>
      <c r="T18" s="1" t="s">
        <v>7</v>
      </c>
      <c r="U18" s="1" t="s">
        <v>10</v>
      </c>
    </row>
    <row r="19" spans="1:21" x14ac:dyDescent="0.25">
      <c r="A19">
        <v>1066</v>
      </c>
      <c r="B19">
        <v>13</v>
      </c>
      <c r="C19">
        <v>9</v>
      </c>
      <c r="D19">
        <v>171</v>
      </c>
      <c r="E19">
        <v>0</v>
      </c>
      <c r="F19">
        <f t="shared" si="0"/>
        <v>0.41023354501819698</v>
      </c>
      <c r="G19" s="3" t="str">
        <f>IF(F19&gt;=K$8,"Y","N")</f>
        <v>N</v>
      </c>
      <c r="H19" s="14">
        <f>F19*(K$10+K$11)+(1-F19)*K$11</f>
        <v>-2.6929936494540909</v>
      </c>
      <c r="J19" s="4" t="s">
        <v>2</v>
      </c>
      <c r="K19" s="5">
        <f>COUNTIFS(E2:E101,1,G2:G101,"Y")</f>
        <v>5</v>
      </c>
      <c r="L19" s="6">
        <f>COUNTIFS(E2:E101,1,G2:G101,"N")</f>
        <v>23</v>
      </c>
      <c r="M19" s="3">
        <f>SUM(K19:L19)</f>
        <v>28</v>
      </c>
      <c r="O19" s="4" t="s">
        <v>2</v>
      </c>
      <c r="P19" s="12">
        <f>K10+K11</f>
        <v>15</v>
      </c>
      <c r="Q19" s="6">
        <f>COUNTIFS(K2:K107,1,M2:M107,"N")</f>
        <v>0</v>
      </c>
      <c r="R19" s="3"/>
      <c r="S19" s="4" t="s">
        <v>2</v>
      </c>
      <c r="T19" s="18">
        <f>K19*P19</f>
        <v>75</v>
      </c>
      <c r="U19" s="6">
        <f>L19*Q19</f>
        <v>0</v>
      </c>
    </row>
    <row r="20" spans="1:21" ht="15.75" thickBot="1" x14ac:dyDescent="0.3">
      <c r="A20">
        <v>1083</v>
      </c>
      <c r="B20">
        <v>13</v>
      </c>
      <c r="C20">
        <v>3</v>
      </c>
      <c r="D20">
        <v>189</v>
      </c>
      <c r="E20">
        <v>0</v>
      </c>
      <c r="F20">
        <f t="shared" si="0"/>
        <v>0.40155262432637473</v>
      </c>
      <c r="G20" s="3" t="str">
        <f>IF(F20&gt;=K$8,"Y","N")</f>
        <v>N</v>
      </c>
      <c r="H20" s="14">
        <f>F20*(K$10+K$11)+(1-F20)*K$11</f>
        <v>-2.9534212702087572</v>
      </c>
      <c r="J20" s="4" t="s">
        <v>11</v>
      </c>
      <c r="K20" s="7">
        <f>COUNTIFS(E2:E101,0,G2:G101,"Y")</f>
        <v>4</v>
      </c>
      <c r="L20" s="8">
        <f>COUNTIFS(E2:E101,0,G2:G101,"N")</f>
        <v>68</v>
      </c>
      <c r="M20" s="3">
        <f>SUM(K20:L20)</f>
        <v>72</v>
      </c>
      <c r="O20" s="4" t="s">
        <v>11</v>
      </c>
      <c r="P20" s="13">
        <f>K11</f>
        <v>-15</v>
      </c>
      <c r="Q20" s="8">
        <f>COUNTIFS(K2:K107,0,M2:M107,"N")</f>
        <v>0</v>
      </c>
      <c r="R20" s="3"/>
      <c r="S20" s="4" t="s">
        <v>11</v>
      </c>
      <c r="T20" s="19">
        <f>K20*P20</f>
        <v>-60</v>
      </c>
      <c r="U20" s="8">
        <f>L20*Q20</f>
        <v>0</v>
      </c>
    </row>
    <row r="21" spans="1:21" x14ac:dyDescent="0.25">
      <c r="A21">
        <v>1059</v>
      </c>
      <c r="B21">
        <v>15</v>
      </c>
      <c r="C21">
        <v>6</v>
      </c>
      <c r="D21">
        <v>198</v>
      </c>
      <c r="E21">
        <v>0</v>
      </c>
      <c r="F21">
        <f t="shared" si="0"/>
        <v>0.39627748369828364</v>
      </c>
      <c r="G21" s="3" t="str">
        <f>IF(F21&gt;=K$8,"Y","N")</f>
        <v>N</v>
      </c>
      <c r="H21" s="14">
        <f>F21*(K$10+K$11)+(1-F21)*K$11</f>
        <v>-3.1116754890514917</v>
      </c>
      <c r="J21" s="4" t="s">
        <v>12</v>
      </c>
      <c r="K21" s="3">
        <f>SUM(K19:K20)</f>
        <v>9</v>
      </c>
      <c r="L21" s="3">
        <f t="shared" ref="L21:M21" si="1">SUM(L19:L20)</f>
        <v>91</v>
      </c>
      <c r="M21" s="3">
        <f t="shared" si="1"/>
        <v>100</v>
      </c>
      <c r="O21" s="4"/>
      <c r="P21" s="3"/>
      <c r="Q21" s="3"/>
      <c r="R21" s="3"/>
    </row>
    <row r="22" spans="1:21" x14ac:dyDescent="0.25">
      <c r="A22">
        <v>1088</v>
      </c>
      <c r="B22">
        <v>12</v>
      </c>
      <c r="C22">
        <v>2</v>
      </c>
      <c r="D22">
        <v>180</v>
      </c>
      <c r="E22">
        <v>1</v>
      </c>
      <c r="F22">
        <f t="shared" si="0"/>
        <v>0.39126451260924994</v>
      </c>
      <c r="G22" s="3" t="str">
        <f>IF(F22&gt;=K$8,"Y","N")</f>
        <v>N</v>
      </c>
      <c r="H22" s="14">
        <f>F22*(K$10+K$11)+(1-F22)*K$11</f>
        <v>-3.2620646217225016</v>
      </c>
      <c r="S22" s="10" t="s">
        <v>23</v>
      </c>
      <c r="T22" s="15">
        <f>SUM(T19:U20)</f>
        <v>15</v>
      </c>
    </row>
    <row r="23" spans="1:21" x14ac:dyDescent="0.25">
      <c r="A23">
        <v>1022</v>
      </c>
      <c r="B23">
        <v>19</v>
      </c>
      <c r="C23">
        <v>12</v>
      </c>
      <c r="D23">
        <v>217</v>
      </c>
      <c r="E23">
        <v>0</v>
      </c>
      <c r="F23">
        <f t="shared" si="0"/>
        <v>0.39031222169510993</v>
      </c>
      <c r="G23" s="3" t="str">
        <f>IF(F23&gt;=K$8,"Y","N")</f>
        <v>N</v>
      </c>
      <c r="H23" s="14">
        <f>F23*(K$10+K$11)+(1-F23)*K$11</f>
        <v>-3.2906333491467024</v>
      </c>
      <c r="J23" s="9" t="s">
        <v>13</v>
      </c>
      <c r="L23">
        <f>K19/(K19+L19)</f>
        <v>0.17857142857142858</v>
      </c>
    </row>
    <row r="24" spans="1:21" x14ac:dyDescent="0.25">
      <c r="A24">
        <v>1032</v>
      </c>
      <c r="B24">
        <v>13</v>
      </c>
      <c r="C24">
        <v>3</v>
      </c>
      <c r="D24">
        <v>185</v>
      </c>
      <c r="E24">
        <v>1</v>
      </c>
      <c r="F24">
        <f t="shared" si="0"/>
        <v>0.38343349547868066</v>
      </c>
      <c r="G24" s="3" t="str">
        <f>IF(F24&gt;=K$8,"Y","N")</f>
        <v>N</v>
      </c>
      <c r="H24" s="14">
        <f>F24*(K$10+K$11)+(1-F24)*K$11</f>
        <v>-3.4969951356395796</v>
      </c>
      <c r="J24" s="9" t="s">
        <v>14</v>
      </c>
      <c r="L24">
        <f>L20/(L20+K20)</f>
        <v>0.94444444444444442</v>
      </c>
    </row>
    <row r="25" spans="1:21" x14ac:dyDescent="0.25">
      <c r="A25">
        <v>1098</v>
      </c>
      <c r="B25">
        <v>15</v>
      </c>
      <c r="C25">
        <v>2</v>
      </c>
      <c r="D25">
        <v>207</v>
      </c>
      <c r="E25">
        <v>0</v>
      </c>
      <c r="F25">
        <f t="shared" si="0"/>
        <v>0.37707077661573785</v>
      </c>
      <c r="G25" s="3" t="str">
        <f>IF(F25&gt;=K$8,"Y","N")</f>
        <v>N</v>
      </c>
      <c r="H25" s="14">
        <f>F25*(K$10+K$11)+(1-F25)*K$11</f>
        <v>-3.6878767015278653</v>
      </c>
    </row>
    <row r="26" spans="1:21" x14ac:dyDescent="0.25">
      <c r="A26">
        <v>1027</v>
      </c>
      <c r="B26">
        <v>14</v>
      </c>
      <c r="C26">
        <v>3</v>
      </c>
      <c r="D26">
        <v>191</v>
      </c>
      <c r="E26">
        <v>0</v>
      </c>
      <c r="F26">
        <f t="shared" si="0"/>
        <v>0.3654005183058831</v>
      </c>
      <c r="G26" s="3" t="str">
        <f>IF(F26&gt;=K$8,"Y","N")</f>
        <v>N</v>
      </c>
      <c r="H26" s="14">
        <f>F26*(K$10+K$11)+(1-F26)*K$11</f>
        <v>-4.0379844508235072</v>
      </c>
    </row>
    <row r="27" spans="1:21" x14ac:dyDescent="0.25">
      <c r="A27">
        <v>1077</v>
      </c>
      <c r="B27">
        <v>15</v>
      </c>
      <c r="C27">
        <v>5</v>
      </c>
      <c r="D27">
        <v>192</v>
      </c>
      <c r="E27">
        <v>0</v>
      </c>
      <c r="F27">
        <f t="shared" si="0"/>
        <v>0.35480139543681771</v>
      </c>
      <c r="G27" s="3" t="str">
        <f>IF(F27&gt;=K$8,"Y","N")</f>
        <v>N</v>
      </c>
      <c r="H27" s="14">
        <f>F27*(K$10+K$11)+(1-F27)*K$11</f>
        <v>-4.3559581368954694</v>
      </c>
    </row>
    <row r="28" spans="1:21" x14ac:dyDescent="0.25">
      <c r="A28">
        <v>1054</v>
      </c>
      <c r="B28">
        <v>17</v>
      </c>
      <c r="C28">
        <v>5</v>
      </c>
      <c r="D28">
        <v>211</v>
      </c>
      <c r="E28">
        <v>1</v>
      </c>
      <c r="F28">
        <f t="shared" si="0"/>
        <v>0.35000891996487554</v>
      </c>
      <c r="G28" s="3" t="str">
        <f>IF(F28&gt;=K$8,"Y","N")</f>
        <v>N</v>
      </c>
      <c r="H28" s="14">
        <f>F28*(K$10+K$11)+(1-F28)*K$11</f>
        <v>-4.4997324010537341</v>
      </c>
    </row>
    <row r="29" spans="1:21" x14ac:dyDescent="0.25">
      <c r="A29">
        <v>1008</v>
      </c>
      <c r="B29">
        <v>19</v>
      </c>
      <c r="C29">
        <v>11</v>
      </c>
      <c r="D29">
        <v>211</v>
      </c>
      <c r="E29">
        <v>0</v>
      </c>
      <c r="F29">
        <f t="shared" si="0"/>
        <v>0.3490994561197116</v>
      </c>
      <c r="G29" s="3" t="str">
        <f>IF(F29&gt;=K$8,"Y","N")</f>
        <v>N</v>
      </c>
      <c r="H29" s="14">
        <f>F29*(K$10+K$11)+(1-F29)*K$11</f>
        <v>-4.5270163164086519</v>
      </c>
    </row>
    <row r="30" spans="1:21" x14ac:dyDescent="0.25">
      <c r="A30">
        <v>1069</v>
      </c>
      <c r="B30">
        <v>16</v>
      </c>
      <c r="C30">
        <v>7</v>
      </c>
      <c r="D30">
        <v>194</v>
      </c>
      <c r="E30">
        <v>1</v>
      </c>
      <c r="F30">
        <f t="shared" si="0"/>
        <v>0.34864513533394575</v>
      </c>
      <c r="G30" s="3" t="str">
        <f>IF(F30&gt;=K$8,"Y","N")</f>
        <v>N</v>
      </c>
      <c r="H30" s="14">
        <f>F30*(K$10+K$11)+(1-F30)*K$11</f>
        <v>-4.540645939981629</v>
      </c>
    </row>
    <row r="31" spans="1:21" x14ac:dyDescent="0.25">
      <c r="A31">
        <v>1053</v>
      </c>
      <c r="B31">
        <v>17</v>
      </c>
      <c r="C31">
        <v>5</v>
      </c>
      <c r="D31">
        <v>210</v>
      </c>
      <c r="E31">
        <v>1</v>
      </c>
      <c r="F31">
        <f t="shared" si="0"/>
        <v>0.34569878194799475</v>
      </c>
      <c r="G31" s="3" t="str">
        <f>IF(F31&gt;=K$8,"Y","N")</f>
        <v>N</v>
      </c>
      <c r="H31" s="14">
        <f>F31*(K$10+K$11)+(1-F31)*K$11</f>
        <v>-4.6290365415601578</v>
      </c>
    </row>
    <row r="32" spans="1:21" x14ac:dyDescent="0.25">
      <c r="A32">
        <v>1005</v>
      </c>
      <c r="B32">
        <v>15</v>
      </c>
      <c r="C32">
        <v>2</v>
      </c>
      <c r="D32">
        <v>198</v>
      </c>
      <c r="E32">
        <v>0</v>
      </c>
      <c r="F32">
        <f t="shared" si="0"/>
        <v>0.33782541642338598</v>
      </c>
      <c r="G32" s="3" t="str">
        <f>IF(F32&gt;=K$8,"Y","N")</f>
        <v>N</v>
      </c>
      <c r="H32" s="14">
        <f>F32*(K$10+K$11)+(1-F32)*K$11</f>
        <v>-4.8652375072984189</v>
      </c>
    </row>
    <row r="33" spans="1:8" x14ac:dyDescent="0.25">
      <c r="A33">
        <v>1063</v>
      </c>
      <c r="B33">
        <v>13</v>
      </c>
      <c r="C33">
        <v>2</v>
      </c>
      <c r="D33">
        <v>177</v>
      </c>
      <c r="E33">
        <v>0</v>
      </c>
      <c r="F33">
        <f t="shared" si="0"/>
        <v>0.33403307324817971</v>
      </c>
      <c r="G33" s="3" t="str">
        <f>IF(F33&gt;=K$8,"Y","N")</f>
        <v>N</v>
      </c>
      <c r="H33" s="14">
        <f>F33*(K$10+K$11)+(1-F33)*K$11</f>
        <v>-4.979007802554607</v>
      </c>
    </row>
    <row r="34" spans="1:8" x14ac:dyDescent="0.25">
      <c r="A34">
        <v>1051</v>
      </c>
      <c r="B34">
        <v>15</v>
      </c>
      <c r="C34">
        <v>4</v>
      </c>
      <c r="D34">
        <v>187</v>
      </c>
      <c r="E34">
        <v>0</v>
      </c>
      <c r="F34">
        <f t="shared" si="0"/>
        <v>0.31951533878339816</v>
      </c>
      <c r="G34" s="3" t="str">
        <f>IF(F34&gt;=K$8,"Y","N")</f>
        <v>N</v>
      </c>
      <c r="H34" s="14">
        <f>F34*(K$10+K$11)+(1-F34)*K$11</f>
        <v>-5.4145398364980544</v>
      </c>
    </row>
    <row r="35" spans="1:8" x14ac:dyDescent="0.25">
      <c r="A35">
        <v>1007</v>
      </c>
      <c r="B35">
        <v>17</v>
      </c>
      <c r="C35">
        <v>13</v>
      </c>
      <c r="D35">
        <v>177</v>
      </c>
      <c r="E35">
        <v>0</v>
      </c>
      <c r="F35">
        <f t="shared" si="0"/>
        <v>0.31842919477253889</v>
      </c>
      <c r="G35" s="3" t="str">
        <f>IF(F35&gt;=K$8,"Y","N")</f>
        <v>N</v>
      </c>
      <c r="H35" s="14">
        <f>F35*(K$10+K$11)+(1-F35)*K$11</f>
        <v>-5.4471241568238344</v>
      </c>
    </row>
    <row r="36" spans="1:8" x14ac:dyDescent="0.25">
      <c r="A36">
        <v>1015</v>
      </c>
      <c r="B36">
        <v>19</v>
      </c>
      <c r="C36">
        <v>11</v>
      </c>
      <c r="D36">
        <v>203</v>
      </c>
      <c r="E36">
        <v>0</v>
      </c>
      <c r="F36">
        <f t="shared" si="0"/>
        <v>0.3153984996765693</v>
      </c>
      <c r="G36" s="3" t="str">
        <f>IF(F36&gt;=K$8,"Y","N")</f>
        <v>N</v>
      </c>
      <c r="H36" s="14">
        <f>F36*(K$10+K$11)+(1-F36)*K$11</f>
        <v>-5.5380450097029206</v>
      </c>
    </row>
    <row r="37" spans="1:8" x14ac:dyDescent="0.25">
      <c r="A37">
        <v>1086</v>
      </c>
      <c r="B37">
        <v>15</v>
      </c>
      <c r="C37">
        <v>3</v>
      </c>
      <c r="D37">
        <v>188</v>
      </c>
      <c r="E37">
        <v>0</v>
      </c>
      <c r="F37">
        <f t="shared" si="0"/>
        <v>0.31002551887238755</v>
      </c>
      <c r="G37" s="3" t="str">
        <f>IF(F37&gt;=K$8,"Y","N")</f>
        <v>N</v>
      </c>
      <c r="H37" s="14">
        <f>F37*(K$10+K$11)+(1-F37)*K$11</f>
        <v>-5.6992344338283747</v>
      </c>
    </row>
    <row r="38" spans="1:8" x14ac:dyDescent="0.25">
      <c r="A38">
        <v>1023</v>
      </c>
      <c r="B38">
        <v>16</v>
      </c>
      <c r="C38">
        <v>3</v>
      </c>
      <c r="D38">
        <v>198</v>
      </c>
      <c r="E38">
        <v>0</v>
      </c>
      <c r="F38">
        <f t="shared" si="0"/>
        <v>0.30981164982335135</v>
      </c>
      <c r="G38" s="3" t="str">
        <f>IF(F38&gt;=K$8,"Y","N")</f>
        <v>N</v>
      </c>
      <c r="H38" s="14">
        <f>F38*(K$10+K$11)+(1-F38)*K$11</f>
        <v>-5.7056505052994595</v>
      </c>
    </row>
    <row r="39" spans="1:8" x14ac:dyDescent="0.25">
      <c r="A39">
        <v>1087</v>
      </c>
      <c r="B39">
        <v>15</v>
      </c>
      <c r="C39">
        <v>2</v>
      </c>
      <c r="D39">
        <v>190</v>
      </c>
      <c r="E39">
        <v>1</v>
      </c>
      <c r="F39">
        <f t="shared" si="0"/>
        <v>0.30470333065243466</v>
      </c>
      <c r="G39" s="3" t="str">
        <f>IF(F39&gt;=K$8,"Y","N")</f>
        <v>N</v>
      </c>
      <c r="H39" s="14">
        <f>F39*(K$10+K$11)+(1-F39)*K$11</f>
        <v>-5.8589000804269595</v>
      </c>
    </row>
    <row r="40" spans="1:8" x14ac:dyDescent="0.25">
      <c r="A40">
        <v>1091</v>
      </c>
      <c r="B40">
        <v>20</v>
      </c>
      <c r="C40">
        <v>14</v>
      </c>
      <c r="D40">
        <v>199</v>
      </c>
      <c r="E40">
        <v>0</v>
      </c>
      <c r="F40">
        <f t="shared" si="0"/>
        <v>0.29880391796748218</v>
      </c>
      <c r="G40" s="3" t="str">
        <f>IF(F40&gt;=K$8,"Y","N")</f>
        <v>N</v>
      </c>
      <c r="H40" s="14">
        <f>F40*(K$10+K$11)+(1-F40)*K$11</f>
        <v>-6.035882460975535</v>
      </c>
    </row>
    <row r="41" spans="1:8" x14ac:dyDescent="0.25">
      <c r="A41">
        <v>1073</v>
      </c>
      <c r="B41">
        <v>16</v>
      </c>
      <c r="C41">
        <v>9</v>
      </c>
      <c r="D41">
        <v>175</v>
      </c>
      <c r="E41">
        <v>1</v>
      </c>
      <c r="F41">
        <f t="shared" si="0"/>
        <v>0.29733934565526854</v>
      </c>
      <c r="G41" s="3" t="str">
        <f>IF(F41&gt;=K$8,"Y","N")</f>
        <v>N</v>
      </c>
      <c r="H41" s="14">
        <f>F41*(K$10+K$11)+(1-F41)*K$11</f>
        <v>-6.0798196303419445</v>
      </c>
    </row>
    <row r="42" spans="1:8" x14ac:dyDescent="0.25">
      <c r="A42">
        <v>1026</v>
      </c>
      <c r="B42">
        <v>17</v>
      </c>
      <c r="C42">
        <v>5</v>
      </c>
      <c r="D42">
        <v>195</v>
      </c>
      <c r="E42">
        <v>1</v>
      </c>
      <c r="F42">
        <f t="shared" si="0"/>
        <v>0.28434701817110702</v>
      </c>
      <c r="G42" s="3" t="str">
        <f>IF(F42&gt;=K$8,"Y","N")</f>
        <v>N</v>
      </c>
      <c r="H42" s="14">
        <f>F42*(K$10+K$11)+(1-F42)*K$11</f>
        <v>-6.4695894548667905</v>
      </c>
    </row>
    <row r="43" spans="1:8" x14ac:dyDescent="0.25">
      <c r="A43">
        <v>1018</v>
      </c>
      <c r="B43">
        <v>17</v>
      </c>
      <c r="C43">
        <v>1</v>
      </c>
      <c r="D43">
        <v>207</v>
      </c>
      <c r="E43">
        <v>0</v>
      </c>
      <c r="F43">
        <f t="shared" si="0"/>
        <v>0.27948854623627861</v>
      </c>
      <c r="G43" s="3" t="str">
        <f>IF(F43&gt;=K$8,"Y","N")</f>
        <v>N</v>
      </c>
      <c r="H43" s="14">
        <f>F43*(K$10+K$11)+(1-F43)*K$11</f>
        <v>-6.6153436129116407</v>
      </c>
    </row>
    <row r="44" spans="1:8" x14ac:dyDescent="0.25">
      <c r="A44">
        <v>1075</v>
      </c>
      <c r="B44">
        <v>16</v>
      </c>
      <c r="C44">
        <v>2</v>
      </c>
      <c r="D44">
        <v>192</v>
      </c>
      <c r="E44">
        <v>0</v>
      </c>
      <c r="F44">
        <f t="shared" si="0"/>
        <v>0.27328880757745788</v>
      </c>
      <c r="G44" s="3" t="str">
        <f>IF(F44&gt;=K$8,"Y","N")</f>
        <v>N</v>
      </c>
      <c r="H44" s="14">
        <f>F44*(K$10+K$11)+(1-F44)*K$11</f>
        <v>-6.8013357726762642</v>
      </c>
    </row>
    <row r="45" spans="1:8" x14ac:dyDescent="0.25">
      <c r="A45">
        <v>1078</v>
      </c>
      <c r="B45">
        <v>15</v>
      </c>
      <c r="C45">
        <v>4</v>
      </c>
      <c r="D45">
        <v>174</v>
      </c>
      <c r="E45">
        <v>0</v>
      </c>
      <c r="F45">
        <f t="shared" si="0"/>
        <v>0.26835199458868358</v>
      </c>
      <c r="G45" s="3" t="str">
        <f>IF(F45&gt;=K$8,"Y","N")</f>
        <v>N</v>
      </c>
      <c r="H45" s="14">
        <f>F45*(K$10+K$11)+(1-F45)*K$11</f>
        <v>-6.9494401623394921</v>
      </c>
    </row>
    <row r="46" spans="1:8" x14ac:dyDescent="0.25">
      <c r="A46">
        <v>1076</v>
      </c>
      <c r="B46">
        <v>19</v>
      </c>
      <c r="C46">
        <v>5</v>
      </c>
      <c r="D46">
        <v>210</v>
      </c>
      <c r="E46">
        <v>1</v>
      </c>
      <c r="F46">
        <f t="shared" si="0"/>
        <v>0.26502740053348123</v>
      </c>
      <c r="G46" s="3" t="str">
        <f>IF(F46&gt;=K$8,"Y","N")</f>
        <v>N</v>
      </c>
      <c r="H46" s="14">
        <f>F46*(K$10+K$11)+(1-F46)*K$11</f>
        <v>-7.0491779839955644</v>
      </c>
    </row>
    <row r="47" spans="1:8" x14ac:dyDescent="0.25">
      <c r="A47">
        <v>1081</v>
      </c>
      <c r="B47">
        <v>19</v>
      </c>
      <c r="C47">
        <v>2</v>
      </c>
      <c r="D47">
        <v>219</v>
      </c>
      <c r="E47">
        <v>0</v>
      </c>
      <c r="F47">
        <f t="shared" si="0"/>
        <v>0.26153607956936425</v>
      </c>
      <c r="G47" s="3" t="str">
        <f>IF(F47&gt;=K$8,"Y","N")</f>
        <v>N</v>
      </c>
      <c r="H47" s="14">
        <f>F47*(K$10+K$11)+(1-F47)*K$11</f>
        <v>-7.1539176129190736</v>
      </c>
    </row>
    <row r="48" spans="1:8" x14ac:dyDescent="0.25">
      <c r="A48">
        <v>1095</v>
      </c>
      <c r="B48">
        <v>19</v>
      </c>
      <c r="C48">
        <v>7</v>
      </c>
      <c r="D48">
        <v>202</v>
      </c>
      <c r="E48">
        <v>1</v>
      </c>
      <c r="F48">
        <f t="shared" si="0"/>
        <v>0.25999395006280696</v>
      </c>
      <c r="G48" s="3" t="str">
        <f>IF(F48&gt;=K$8,"Y","N")</f>
        <v>N</v>
      </c>
      <c r="H48" s="14">
        <f>F48*(K$10+K$11)+(1-F48)*K$11</f>
        <v>-7.2001814981157901</v>
      </c>
    </row>
    <row r="49" spans="1:8" x14ac:dyDescent="0.25">
      <c r="A49">
        <v>1049</v>
      </c>
      <c r="B49">
        <v>19</v>
      </c>
      <c r="C49">
        <v>10</v>
      </c>
      <c r="D49">
        <v>191</v>
      </c>
      <c r="E49">
        <v>0</v>
      </c>
      <c r="F49">
        <f t="shared" si="0"/>
        <v>0.25616451752935326</v>
      </c>
      <c r="G49" s="3" t="str">
        <f>IF(F49&gt;=K$8,"Y","N")</f>
        <v>N</v>
      </c>
      <c r="H49" s="14">
        <f>F49*(K$10+K$11)+(1-F49)*K$11</f>
        <v>-7.3150644741194029</v>
      </c>
    </row>
    <row r="50" spans="1:8" x14ac:dyDescent="0.25">
      <c r="A50">
        <v>1031</v>
      </c>
      <c r="B50">
        <v>21</v>
      </c>
      <c r="C50">
        <v>11</v>
      </c>
      <c r="D50">
        <v>207</v>
      </c>
      <c r="E50">
        <v>0</v>
      </c>
      <c r="F50">
        <f t="shared" si="0"/>
        <v>0.25331682259712451</v>
      </c>
      <c r="G50" s="3" t="str">
        <f>IF(F50&gt;=K$8,"Y","N")</f>
        <v>N</v>
      </c>
      <c r="H50" s="14">
        <f>F50*(K$10+K$11)+(1-F50)*K$11</f>
        <v>-7.4004953220862646</v>
      </c>
    </row>
    <row r="51" spans="1:8" x14ac:dyDescent="0.25">
      <c r="A51">
        <v>1016</v>
      </c>
      <c r="B51">
        <v>17</v>
      </c>
      <c r="C51">
        <v>5</v>
      </c>
      <c r="D51">
        <v>186</v>
      </c>
      <c r="E51">
        <v>0</v>
      </c>
      <c r="F51">
        <f t="shared" si="0"/>
        <v>0.2508658009213523</v>
      </c>
      <c r="G51" s="3" t="str">
        <f>IF(F51&gt;=K$8,"Y","N")</f>
        <v>N</v>
      </c>
      <c r="H51" s="14">
        <f>F51*(K$10+K$11)+(1-F51)*K$11</f>
        <v>-7.4740259723594313</v>
      </c>
    </row>
    <row r="52" spans="1:8" x14ac:dyDescent="0.25">
      <c r="A52">
        <v>1010</v>
      </c>
      <c r="B52">
        <v>15</v>
      </c>
      <c r="C52">
        <v>3</v>
      </c>
      <c r="D52">
        <v>170</v>
      </c>
      <c r="E52">
        <v>0</v>
      </c>
      <c r="F52">
        <f t="shared" si="0"/>
        <v>0.24195334785497452</v>
      </c>
      <c r="G52" s="3" t="str">
        <f>IF(F52&gt;=K$8,"Y","N")</f>
        <v>N</v>
      </c>
      <c r="H52" s="14">
        <f>F52*(K$10+K$11)+(1-F52)*K$11</f>
        <v>-7.7413995643507647</v>
      </c>
    </row>
    <row r="53" spans="1:8" x14ac:dyDescent="0.25">
      <c r="A53">
        <v>1072</v>
      </c>
      <c r="B53">
        <v>22</v>
      </c>
      <c r="C53">
        <v>15</v>
      </c>
      <c r="D53">
        <v>200</v>
      </c>
      <c r="E53">
        <v>0</v>
      </c>
      <c r="F53">
        <f t="shared" si="0"/>
        <v>0.23994154748395899</v>
      </c>
      <c r="G53" s="3" t="str">
        <f>IF(F53&gt;=K$8,"Y","N")</f>
        <v>N</v>
      </c>
      <c r="H53" s="14">
        <f>F53*(K$10+K$11)+(1-F53)*K$11</f>
        <v>-7.8017535754812295</v>
      </c>
    </row>
    <row r="54" spans="1:8" x14ac:dyDescent="0.25">
      <c r="A54">
        <v>1052</v>
      </c>
      <c r="B54">
        <v>20</v>
      </c>
      <c r="C54">
        <v>4</v>
      </c>
      <c r="D54">
        <v>214</v>
      </c>
      <c r="E54">
        <v>0</v>
      </c>
      <c r="F54">
        <f t="shared" si="0"/>
        <v>0.2318311964424894</v>
      </c>
      <c r="G54" s="3" t="str">
        <f>IF(F54&gt;=K$8,"Y","N")</f>
        <v>N</v>
      </c>
      <c r="H54" s="14">
        <f>F54*(K$10+K$11)+(1-F54)*K$11</f>
        <v>-8.0450641067253166</v>
      </c>
    </row>
    <row r="55" spans="1:8" x14ac:dyDescent="0.25">
      <c r="A55">
        <v>1033</v>
      </c>
      <c r="B55">
        <v>17</v>
      </c>
      <c r="C55">
        <v>2</v>
      </c>
      <c r="D55">
        <v>190</v>
      </c>
      <c r="E55">
        <v>0</v>
      </c>
      <c r="F55">
        <f t="shared" si="0"/>
        <v>0.2302322967749586</v>
      </c>
      <c r="G55" s="3" t="str">
        <f>IF(F55&gt;=K$8,"Y","N")</f>
        <v>N</v>
      </c>
      <c r="H55" s="14">
        <f>F55*(K$10+K$11)+(1-F55)*K$11</f>
        <v>-8.0930310967512433</v>
      </c>
    </row>
    <row r="56" spans="1:8" x14ac:dyDescent="0.25">
      <c r="A56">
        <v>1062</v>
      </c>
      <c r="B56">
        <v>21</v>
      </c>
      <c r="C56">
        <v>8</v>
      </c>
      <c r="D56">
        <v>210</v>
      </c>
      <c r="E56">
        <v>0</v>
      </c>
      <c r="F56">
        <f t="shared" si="0"/>
        <v>0.22917066600423699</v>
      </c>
      <c r="G56" s="3" t="str">
        <f>IF(F56&gt;=K$8,"Y","N")</f>
        <v>N</v>
      </c>
      <c r="H56" s="14">
        <f>F56*(K$10+K$11)+(1-F56)*K$11</f>
        <v>-8.1248800198728901</v>
      </c>
    </row>
    <row r="57" spans="1:8" x14ac:dyDescent="0.25">
      <c r="A57">
        <v>1020</v>
      </c>
      <c r="B57">
        <v>17</v>
      </c>
      <c r="C57">
        <v>3</v>
      </c>
      <c r="D57">
        <v>186</v>
      </c>
      <c r="E57">
        <v>1</v>
      </c>
      <c r="F57">
        <f t="shared" si="0"/>
        <v>0.22793645057321632</v>
      </c>
      <c r="G57" s="3" t="str">
        <f>IF(F57&gt;=K$8,"Y","N")</f>
        <v>N</v>
      </c>
      <c r="H57" s="14">
        <f>F57*(K$10+K$11)+(1-F57)*K$11</f>
        <v>-8.1619064828035093</v>
      </c>
    </row>
    <row r="58" spans="1:8" x14ac:dyDescent="0.25">
      <c r="A58">
        <v>1061</v>
      </c>
      <c r="B58">
        <v>20</v>
      </c>
      <c r="C58">
        <v>2</v>
      </c>
      <c r="D58">
        <v>216</v>
      </c>
      <c r="E58">
        <v>0</v>
      </c>
      <c r="F58">
        <f t="shared" si="0"/>
        <v>0.21653062181064531</v>
      </c>
      <c r="G58" s="3" t="str">
        <f>IF(F58&gt;=K$8,"Y","N")</f>
        <v>N</v>
      </c>
      <c r="H58" s="14">
        <f>F58*(K$10+K$11)+(1-F58)*K$11</f>
        <v>-8.504081345680639</v>
      </c>
    </row>
    <row r="59" spans="1:8" x14ac:dyDescent="0.25">
      <c r="A59">
        <v>1009</v>
      </c>
      <c r="B59">
        <v>17</v>
      </c>
      <c r="C59">
        <v>1</v>
      </c>
      <c r="D59">
        <v>188</v>
      </c>
      <c r="E59">
        <v>0</v>
      </c>
      <c r="F59">
        <f t="shared" si="0"/>
        <v>0.21282170893739177</v>
      </c>
      <c r="G59" s="3" t="str">
        <f>IF(F59&gt;=K$8,"Y","N")</f>
        <v>N</v>
      </c>
      <c r="H59" s="14">
        <f>F59*(K$10+K$11)+(1-F59)*K$11</f>
        <v>-8.615348731878246</v>
      </c>
    </row>
    <row r="60" spans="1:8" x14ac:dyDescent="0.25">
      <c r="A60">
        <v>1012</v>
      </c>
      <c r="B60">
        <v>18</v>
      </c>
      <c r="C60">
        <v>3</v>
      </c>
      <c r="D60">
        <v>191</v>
      </c>
      <c r="E60">
        <v>0</v>
      </c>
      <c r="F60">
        <f t="shared" si="0"/>
        <v>0.21148455903909283</v>
      </c>
      <c r="G60" s="3" t="str">
        <f>IF(F60&gt;=K$8,"Y","N")</f>
        <v>N</v>
      </c>
      <c r="H60" s="14">
        <f>F60*(K$10+K$11)+(1-F60)*K$11</f>
        <v>-8.655463228827216</v>
      </c>
    </row>
    <row r="61" spans="1:8" x14ac:dyDescent="0.25">
      <c r="A61">
        <v>1060</v>
      </c>
      <c r="B61">
        <v>17</v>
      </c>
      <c r="C61">
        <v>4</v>
      </c>
      <c r="D61">
        <v>177</v>
      </c>
      <c r="E61">
        <v>0</v>
      </c>
      <c r="F61">
        <f t="shared" si="0"/>
        <v>0.20949038109877885</v>
      </c>
      <c r="G61" s="3" t="str">
        <f>IF(F61&gt;=K$8,"Y","N")</f>
        <v>N</v>
      </c>
      <c r="H61" s="14">
        <f>F61*(K$10+K$11)+(1-F61)*K$11</f>
        <v>-8.7152885670366338</v>
      </c>
    </row>
    <row r="62" spans="1:8" x14ac:dyDescent="0.25">
      <c r="A62">
        <v>1046</v>
      </c>
      <c r="B62">
        <v>20</v>
      </c>
      <c r="C62">
        <v>9</v>
      </c>
      <c r="D62">
        <v>186</v>
      </c>
      <c r="E62">
        <v>0</v>
      </c>
      <c r="F62">
        <f t="shared" si="0"/>
        <v>0.19544662272643765</v>
      </c>
      <c r="G62" s="3" t="str">
        <f>IF(F62&gt;=K$8,"Y","N")</f>
        <v>N</v>
      </c>
      <c r="H62" s="14">
        <f>F62*(K$10+K$11)+(1-F62)*K$11</f>
        <v>-9.1366013182068713</v>
      </c>
    </row>
    <row r="63" spans="1:8" x14ac:dyDescent="0.25">
      <c r="A63">
        <v>1085</v>
      </c>
      <c r="B63">
        <v>19</v>
      </c>
      <c r="C63">
        <v>6</v>
      </c>
      <c r="D63">
        <v>185</v>
      </c>
      <c r="E63">
        <v>1</v>
      </c>
      <c r="F63">
        <f t="shared" si="0"/>
        <v>0.19278725232998756</v>
      </c>
      <c r="G63" s="3" t="str">
        <f>IF(F63&gt;=K$8,"Y","N")</f>
        <v>N</v>
      </c>
      <c r="H63" s="14">
        <f>F63*(K$10+K$11)+(1-F63)*K$11</f>
        <v>-9.2163824301003725</v>
      </c>
    </row>
    <row r="64" spans="1:8" x14ac:dyDescent="0.25">
      <c r="A64">
        <v>1048</v>
      </c>
      <c r="B64">
        <v>18</v>
      </c>
      <c r="C64">
        <v>1</v>
      </c>
      <c r="D64">
        <v>191</v>
      </c>
      <c r="E64">
        <v>0</v>
      </c>
      <c r="F64">
        <f t="shared" si="0"/>
        <v>0.1912358281546474</v>
      </c>
      <c r="G64" s="3" t="str">
        <f>IF(F64&gt;=K$8,"Y","N")</f>
        <v>N</v>
      </c>
      <c r="H64" s="14">
        <f>F64*(K$10+K$11)+(1-F64)*K$11</f>
        <v>-9.2629251553605787</v>
      </c>
    </row>
    <row r="65" spans="1:8" x14ac:dyDescent="0.25">
      <c r="A65">
        <v>1042</v>
      </c>
      <c r="B65">
        <v>20</v>
      </c>
      <c r="C65">
        <v>1</v>
      </c>
      <c r="D65">
        <v>209</v>
      </c>
      <c r="E65">
        <v>0</v>
      </c>
      <c r="F65">
        <f t="shared" si="0"/>
        <v>0.18512552114843717</v>
      </c>
      <c r="G65" s="3" t="str">
        <f>IF(F65&gt;=K$8,"Y","N")</f>
        <v>N</v>
      </c>
      <c r="H65" s="14">
        <f>F65*(K$10+K$11)+(1-F65)*K$11</f>
        <v>-9.4462343655468857</v>
      </c>
    </row>
    <row r="66" spans="1:8" x14ac:dyDescent="0.25">
      <c r="A66">
        <v>1079</v>
      </c>
      <c r="B66">
        <v>21</v>
      </c>
      <c r="C66">
        <v>2</v>
      </c>
      <c r="D66">
        <v>215</v>
      </c>
      <c r="E66">
        <v>0</v>
      </c>
      <c r="F66">
        <f t="shared" si="0"/>
        <v>0.18302286762277797</v>
      </c>
      <c r="G66" s="3" t="str">
        <f>IF(F66&gt;=K$8,"Y","N")</f>
        <v>N</v>
      </c>
      <c r="H66" s="14">
        <f>F66*(K$10+K$11)+(1-F66)*K$11</f>
        <v>-9.5093139713166615</v>
      </c>
    </row>
    <row r="67" spans="1:8" x14ac:dyDescent="0.25">
      <c r="A67">
        <v>1025</v>
      </c>
      <c r="B67">
        <v>19</v>
      </c>
      <c r="C67">
        <v>3</v>
      </c>
      <c r="D67">
        <v>191</v>
      </c>
      <c r="E67">
        <v>0</v>
      </c>
      <c r="F67">
        <f t="shared" ref="F67:F101" si="2">1/(1+EXP(-1*(L$3+L$4*B67+L$5*C67+L$6*D67)))</f>
        <v>0.18138381862832384</v>
      </c>
      <c r="G67" s="3" t="str">
        <f>IF(F67&gt;=K$8,"Y","N")</f>
        <v>N</v>
      </c>
      <c r="H67" s="14">
        <f>F67*(K$10+K$11)+(1-F67)*K$11</f>
        <v>-9.5584854411502853</v>
      </c>
    </row>
    <row r="68" spans="1:8" x14ac:dyDescent="0.25">
      <c r="A68">
        <v>1034</v>
      </c>
      <c r="B68">
        <v>19</v>
      </c>
      <c r="C68">
        <v>3</v>
      </c>
      <c r="D68">
        <v>191</v>
      </c>
      <c r="E68">
        <v>1</v>
      </c>
      <c r="F68">
        <f t="shared" si="2"/>
        <v>0.18138381862832384</v>
      </c>
      <c r="G68" s="3" t="str">
        <f>IF(F68&gt;=K$8,"Y","N")</f>
        <v>N</v>
      </c>
      <c r="H68" s="14">
        <f>F68*(K$10+K$11)+(1-F68)*K$11</f>
        <v>-9.5584854411502853</v>
      </c>
    </row>
    <row r="69" spans="1:8" x14ac:dyDescent="0.25">
      <c r="A69">
        <v>1013</v>
      </c>
      <c r="B69">
        <v>20</v>
      </c>
      <c r="C69">
        <v>1</v>
      </c>
      <c r="D69">
        <v>204</v>
      </c>
      <c r="E69">
        <v>0</v>
      </c>
      <c r="F69">
        <f t="shared" si="2"/>
        <v>0.17122077488442913</v>
      </c>
      <c r="G69" s="3" t="str">
        <f>IF(F69&gt;=K$8,"Y","N")</f>
        <v>N</v>
      </c>
      <c r="H69" s="14">
        <f>F69*(K$10+K$11)+(1-F69)*K$11</f>
        <v>-9.8633767534671257</v>
      </c>
    </row>
    <row r="70" spans="1:8" x14ac:dyDescent="0.25">
      <c r="A70">
        <v>1014</v>
      </c>
      <c r="B70">
        <v>24</v>
      </c>
      <c r="C70">
        <v>13</v>
      </c>
      <c r="D70">
        <v>203</v>
      </c>
      <c r="E70">
        <v>1</v>
      </c>
      <c r="F70">
        <f t="shared" si="2"/>
        <v>0.16742330192340688</v>
      </c>
      <c r="G70" s="3" t="str">
        <f>IF(F70&gt;=K$8,"Y","N")</f>
        <v>N</v>
      </c>
      <c r="H70" s="14">
        <f>F70*(K$10+K$11)+(1-F70)*K$11</f>
        <v>-9.977300942297795</v>
      </c>
    </row>
    <row r="71" spans="1:8" x14ac:dyDescent="0.25">
      <c r="A71">
        <v>1057</v>
      </c>
      <c r="B71">
        <v>21</v>
      </c>
      <c r="C71">
        <v>3</v>
      </c>
      <c r="D71">
        <v>203</v>
      </c>
      <c r="E71">
        <v>0</v>
      </c>
      <c r="F71">
        <f t="shared" si="2"/>
        <v>0.15962780451094086</v>
      </c>
      <c r="G71" s="3" t="str">
        <f>IF(F71&gt;=K$8,"Y","N")</f>
        <v>N</v>
      </c>
      <c r="H71" s="14">
        <f>F71*(K$10+K$11)+(1-F71)*K$11</f>
        <v>-10.211165864671774</v>
      </c>
    </row>
    <row r="72" spans="1:8" x14ac:dyDescent="0.25">
      <c r="A72">
        <v>1006</v>
      </c>
      <c r="B72">
        <v>19</v>
      </c>
      <c r="C72">
        <v>1</v>
      </c>
      <c r="D72">
        <v>189</v>
      </c>
      <c r="E72">
        <v>0</v>
      </c>
      <c r="F72">
        <f t="shared" si="2"/>
        <v>0.15829089842302974</v>
      </c>
      <c r="G72" s="3" t="str">
        <f>IF(F72&gt;=K$8,"Y","N")</f>
        <v>N</v>
      </c>
      <c r="H72" s="14">
        <f>F72*(K$10+K$11)+(1-F72)*K$11</f>
        <v>-10.251273047309107</v>
      </c>
    </row>
    <row r="73" spans="1:8" x14ac:dyDescent="0.25">
      <c r="A73">
        <v>1047</v>
      </c>
      <c r="B73">
        <v>18</v>
      </c>
      <c r="C73">
        <v>3</v>
      </c>
      <c r="D73">
        <v>172</v>
      </c>
      <c r="E73">
        <v>0</v>
      </c>
      <c r="F73">
        <f t="shared" si="2"/>
        <v>0.15749312711125477</v>
      </c>
      <c r="G73" s="3" t="str">
        <f>IF(F73&gt;=K$8,"Y","N")</f>
        <v>N</v>
      </c>
      <c r="H73" s="14">
        <f>F73*(K$10+K$11)+(1-F73)*K$11</f>
        <v>-10.275206186662359</v>
      </c>
    </row>
    <row r="74" spans="1:8" x14ac:dyDescent="0.25">
      <c r="A74">
        <v>1100</v>
      </c>
      <c r="B74">
        <v>19</v>
      </c>
      <c r="C74">
        <v>1</v>
      </c>
      <c r="D74">
        <v>188</v>
      </c>
      <c r="E74">
        <v>0</v>
      </c>
      <c r="F74">
        <f t="shared" si="2"/>
        <v>0.15577584012374734</v>
      </c>
      <c r="G74" s="3" t="str">
        <f>IF(F74&gt;=K$8,"Y","N")</f>
        <v>N</v>
      </c>
      <c r="H74" s="14">
        <f>F74*(K$10+K$11)+(1-F74)*K$11</f>
        <v>-10.326724796287579</v>
      </c>
    </row>
    <row r="75" spans="1:8" x14ac:dyDescent="0.25">
      <c r="A75">
        <v>1056</v>
      </c>
      <c r="B75">
        <v>19</v>
      </c>
      <c r="C75">
        <v>1</v>
      </c>
      <c r="D75">
        <v>185</v>
      </c>
      <c r="E75">
        <v>0</v>
      </c>
      <c r="F75">
        <f t="shared" si="2"/>
        <v>0.14842598536895305</v>
      </c>
      <c r="G75" s="3" t="str">
        <f>IF(F75&gt;=K$8,"Y","N")</f>
        <v>N</v>
      </c>
      <c r="H75" s="14">
        <f>F75*(K$10+K$11)+(1-F75)*K$11</f>
        <v>-10.547220438931408</v>
      </c>
    </row>
    <row r="76" spans="1:8" x14ac:dyDescent="0.25">
      <c r="A76">
        <v>1068</v>
      </c>
      <c r="B76">
        <v>21</v>
      </c>
      <c r="C76">
        <v>5</v>
      </c>
      <c r="D76">
        <v>191</v>
      </c>
      <c r="E76">
        <v>0</v>
      </c>
      <c r="F76">
        <f t="shared" si="2"/>
        <v>0.14641500898646218</v>
      </c>
      <c r="G76" s="3" t="str">
        <f>IF(F76&gt;=K$8,"Y","N")</f>
        <v>N</v>
      </c>
      <c r="H76" s="14">
        <f>F76*(K$10+K$11)+(1-F76)*K$11</f>
        <v>-10.607549730406134</v>
      </c>
    </row>
    <row r="77" spans="1:8" x14ac:dyDescent="0.25">
      <c r="A77">
        <v>1043</v>
      </c>
      <c r="B77">
        <v>21</v>
      </c>
      <c r="C77">
        <v>4</v>
      </c>
      <c r="D77">
        <v>191</v>
      </c>
      <c r="E77">
        <v>0</v>
      </c>
      <c r="F77">
        <f t="shared" si="2"/>
        <v>0.13871547688438918</v>
      </c>
      <c r="G77" s="3" t="str">
        <f>IF(F77&gt;=K$8,"Y","N")</f>
        <v>N</v>
      </c>
      <c r="H77" s="14">
        <f>F77*(K$10+K$11)+(1-F77)*K$11</f>
        <v>-10.838535693468323</v>
      </c>
    </row>
    <row r="78" spans="1:8" x14ac:dyDescent="0.25">
      <c r="A78">
        <v>1035</v>
      </c>
      <c r="B78">
        <v>24</v>
      </c>
      <c r="C78">
        <v>13</v>
      </c>
      <c r="D78">
        <v>191</v>
      </c>
      <c r="E78">
        <v>1</v>
      </c>
      <c r="F78">
        <f t="shared" si="2"/>
        <v>0.13800018860561816</v>
      </c>
      <c r="G78" s="3" t="str">
        <f>IF(F78&gt;=K$8,"Y","N")</f>
        <v>N</v>
      </c>
      <c r="H78" s="14">
        <f>F78*(K$10+K$11)+(1-F78)*K$11</f>
        <v>-10.859994341831456</v>
      </c>
    </row>
    <row r="79" spans="1:8" x14ac:dyDescent="0.25">
      <c r="A79">
        <v>1041</v>
      </c>
      <c r="B79">
        <v>23</v>
      </c>
      <c r="C79">
        <v>7</v>
      </c>
      <c r="D79">
        <v>200</v>
      </c>
      <c r="E79">
        <v>0</v>
      </c>
      <c r="F79">
        <f t="shared" si="2"/>
        <v>0.13610789097183962</v>
      </c>
      <c r="G79" s="3" t="str">
        <f>IF(F79&gt;=K$8,"Y","N")</f>
        <v>N</v>
      </c>
      <c r="H79" s="14">
        <f>F79*(K$10+K$11)+(1-F79)*K$11</f>
        <v>-10.916763270844811</v>
      </c>
    </row>
    <row r="80" spans="1:8" x14ac:dyDescent="0.25">
      <c r="A80">
        <v>1064</v>
      </c>
      <c r="B80">
        <v>23</v>
      </c>
      <c r="C80">
        <v>2</v>
      </c>
      <c r="D80">
        <v>216</v>
      </c>
      <c r="E80">
        <v>0</v>
      </c>
      <c r="F80">
        <f t="shared" si="2"/>
        <v>0.13481965267594689</v>
      </c>
      <c r="G80" s="3" t="str">
        <f>IF(F80&gt;=K$8,"Y","N")</f>
        <v>N</v>
      </c>
      <c r="H80" s="14">
        <f>F80*(K$10+K$11)+(1-F80)*K$11</f>
        <v>-10.955410419721595</v>
      </c>
    </row>
    <row r="81" spans="1:8" x14ac:dyDescent="0.25">
      <c r="A81">
        <v>1037</v>
      </c>
      <c r="B81">
        <v>21</v>
      </c>
      <c r="C81">
        <v>3</v>
      </c>
      <c r="D81">
        <v>192</v>
      </c>
      <c r="E81">
        <v>0</v>
      </c>
      <c r="F81">
        <f t="shared" si="2"/>
        <v>0.13354172253321245</v>
      </c>
      <c r="G81" s="3" t="str">
        <f>IF(F81&gt;=K$8,"Y","N")</f>
        <v>N</v>
      </c>
      <c r="H81" s="14">
        <f>F81*(K$10+K$11)+(1-F81)*K$11</f>
        <v>-10.993748324003626</v>
      </c>
    </row>
    <row r="82" spans="1:8" x14ac:dyDescent="0.25">
      <c r="A82">
        <v>1039</v>
      </c>
      <c r="B82">
        <v>21</v>
      </c>
      <c r="C82">
        <v>2</v>
      </c>
      <c r="D82">
        <v>195</v>
      </c>
      <c r="E82">
        <v>0</v>
      </c>
      <c r="F82">
        <f t="shared" si="2"/>
        <v>0.13284899775450415</v>
      </c>
      <c r="G82" s="3" t="str">
        <f>IF(F82&gt;=K$8,"Y","N")</f>
        <v>N</v>
      </c>
      <c r="H82" s="14">
        <f>F82*(K$10+K$11)+(1-F82)*K$11</f>
        <v>-11.014530067364875</v>
      </c>
    </row>
    <row r="83" spans="1:8" x14ac:dyDescent="0.25">
      <c r="A83">
        <v>1044</v>
      </c>
      <c r="B83">
        <v>21</v>
      </c>
      <c r="C83">
        <v>2</v>
      </c>
      <c r="D83">
        <v>194</v>
      </c>
      <c r="E83">
        <v>0</v>
      </c>
      <c r="F83">
        <f t="shared" si="2"/>
        <v>0.13067542302569402</v>
      </c>
      <c r="G83" s="3" t="str">
        <f>IF(F83&gt;=K$8,"Y","N")</f>
        <v>N</v>
      </c>
      <c r="H83" s="14">
        <f>F83*(K$10+K$11)+(1-F83)*K$11</f>
        <v>-11.079737309229181</v>
      </c>
    </row>
    <row r="84" spans="1:8" x14ac:dyDescent="0.25">
      <c r="A84">
        <v>1071</v>
      </c>
      <c r="B84">
        <v>22</v>
      </c>
      <c r="C84">
        <v>3</v>
      </c>
      <c r="D84">
        <v>200</v>
      </c>
      <c r="E84">
        <v>0</v>
      </c>
      <c r="F84">
        <f t="shared" si="2"/>
        <v>0.12909323862633212</v>
      </c>
      <c r="G84" s="3" t="str">
        <f>IF(F84&gt;=K$8,"Y","N")</f>
        <v>N</v>
      </c>
      <c r="H84" s="14">
        <f>F84*(K$10+K$11)+(1-F84)*K$11</f>
        <v>-11.127202841210035</v>
      </c>
    </row>
    <row r="85" spans="1:8" x14ac:dyDescent="0.25">
      <c r="A85">
        <v>1089</v>
      </c>
      <c r="B85">
        <v>23</v>
      </c>
      <c r="C85">
        <v>10</v>
      </c>
      <c r="D85">
        <v>181</v>
      </c>
      <c r="E85">
        <v>0</v>
      </c>
      <c r="F85">
        <f t="shared" si="2"/>
        <v>0.11711899087578057</v>
      </c>
      <c r="G85" s="3" t="str">
        <f>IF(F85&gt;=K$8,"Y","N")</f>
        <v>N</v>
      </c>
      <c r="H85" s="14">
        <f>F85*(K$10+K$11)+(1-F85)*K$11</f>
        <v>-11.486430273726583</v>
      </c>
    </row>
    <row r="86" spans="1:8" x14ac:dyDescent="0.25">
      <c r="A86">
        <v>1084</v>
      </c>
      <c r="B86">
        <v>22</v>
      </c>
      <c r="C86">
        <v>2</v>
      </c>
      <c r="D86">
        <v>196</v>
      </c>
      <c r="E86">
        <v>0</v>
      </c>
      <c r="F86">
        <f t="shared" si="2"/>
        <v>0.11425462619547154</v>
      </c>
      <c r="G86" s="3" t="str">
        <f>IF(F86&gt;=K$8,"Y","N")</f>
        <v>N</v>
      </c>
      <c r="H86" s="14">
        <f>F86*(K$10+K$11)+(1-F86)*K$11</f>
        <v>-11.572361214135853</v>
      </c>
    </row>
    <row r="87" spans="1:8" x14ac:dyDescent="0.25">
      <c r="A87">
        <v>1096</v>
      </c>
      <c r="B87">
        <v>25</v>
      </c>
      <c r="C87">
        <v>8</v>
      </c>
      <c r="D87">
        <v>206</v>
      </c>
      <c r="E87">
        <v>0</v>
      </c>
      <c r="F87">
        <f t="shared" si="2"/>
        <v>0.11374959877462558</v>
      </c>
      <c r="G87" s="3" t="str">
        <f>IF(F87&gt;=K$8,"Y","N")</f>
        <v>N</v>
      </c>
      <c r="H87" s="14">
        <f>F87*(K$10+K$11)+(1-F87)*K$11</f>
        <v>-11.587512036761233</v>
      </c>
    </row>
    <row r="88" spans="1:8" x14ac:dyDescent="0.25">
      <c r="A88">
        <v>1055</v>
      </c>
      <c r="B88">
        <v>24</v>
      </c>
      <c r="C88">
        <v>12</v>
      </c>
      <c r="D88">
        <v>174</v>
      </c>
      <c r="E88">
        <v>0</v>
      </c>
      <c r="F88">
        <f t="shared" si="2"/>
        <v>9.8145688299730596E-2</v>
      </c>
      <c r="G88" s="3" t="str">
        <f>IF(F88&gt;=K$8,"Y","N")</f>
        <v>N</v>
      </c>
      <c r="H88" s="14">
        <f>F88*(K$10+K$11)+(1-F88)*K$11</f>
        <v>-12.055629351008083</v>
      </c>
    </row>
    <row r="89" spans="1:8" x14ac:dyDescent="0.25">
      <c r="A89">
        <v>1082</v>
      </c>
      <c r="B89">
        <v>23</v>
      </c>
      <c r="C89">
        <v>1</v>
      </c>
      <c r="D89">
        <v>200</v>
      </c>
      <c r="E89">
        <v>0</v>
      </c>
      <c r="F89">
        <f t="shared" si="2"/>
        <v>9.7439856299880417E-2</v>
      </c>
      <c r="G89" s="3" t="str">
        <f>IF(F89&gt;=K$8,"Y","N")</f>
        <v>N</v>
      </c>
      <c r="H89" s="14">
        <f>F89*(K$10+K$11)+(1-F89)*K$11</f>
        <v>-12.076804311003588</v>
      </c>
    </row>
    <row r="90" spans="1:8" x14ac:dyDescent="0.25">
      <c r="A90">
        <v>1058</v>
      </c>
      <c r="B90">
        <v>21</v>
      </c>
      <c r="C90">
        <v>1</v>
      </c>
      <c r="D90">
        <v>179</v>
      </c>
      <c r="E90">
        <v>0</v>
      </c>
      <c r="F90">
        <f t="shared" si="2"/>
        <v>9.5954983200809932E-2</v>
      </c>
      <c r="G90" s="3" t="str">
        <f>IF(F90&gt;=K$8,"Y","N")</f>
        <v>N</v>
      </c>
      <c r="H90" s="14">
        <f>F90*(K$10+K$11)+(1-F90)*K$11</f>
        <v>-12.121350503975702</v>
      </c>
    </row>
    <row r="91" spans="1:8" x14ac:dyDescent="0.25">
      <c r="A91">
        <v>1074</v>
      </c>
      <c r="B91">
        <v>23</v>
      </c>
      <c r="C91">
        <v>1</v>
      </c>
      <c r="D91">
        <v>199</v>
      </c>
      <c r="E91">
        <v>0</v>
      </c>
      <c r="F91">
        <f t="shared" si="2"/>
        <v>9.5781628096327703E-2</v>
      </c>
      <c r="G91" s="3" t="str">
        <f>IF(F91&gt;=K$8,"Y","N")</f>
        <v>N</v>
      </c>
      <c r="H91" s="14">
        <f>F91*(K$10+K$11)+(1-F91)*K$11</f>
        <v>-12.126551157110168</v>
      </c>
    </row>
    <row r="92" spans="1:8" x14ac:dyDescent="0.25">
      <c r="A92">
        <v>1036</v>
      </c>
      <c r="B92">
        <v>23</v>
      </c>
      <c r="C92">
        <v>3</v>
      </c>
      <c r="D92">
        <v>188</v>
      </c>
      <c r="E92">
        <v>0</v>
      </c>
      <c r="F92">
        <f t="shared" si="2"/>
        <v>8.8830409326096191E-2</v>
      </c>
      <c r="G92" s="3" t="str">
        <f>IF(F92&gt;=K$8,"Y","N")</f>
        <v>N</v>
      </c>
      <c r="H92" s="14">
        <f>F92*(K$10+K$11)+(1-F92)*K$11</f>
        <v>-12.335087720217114</v>
      </c>
    </row>
    <row r="93" spans="1:8" x14ac:dyDescent="0.25">
      <c r="A93">
        <v>1065</v>
      </c>
      <c r="B93">
        <v>23</v>
      </c>
      <c r="C93">
        <v>3</v>
      </c>
      <c r="D93">
        <v>187</v>
      </c>
      <c r="E93">
        <v>0</v>
      </c>
      <c r="F93">
        <f t="shared" si="2"/>
        <v>8.7304523998407324E-2</v>
      </c>
      <c r="G93" s="3" t="str">
        <f>IF(F93&gt;=K$8,"Y","N")</f>
        <v>N</v>
      </c>
      <c r="H93" s="14">
        <f>F93*(K$10+K$11)+(1-F93)*K$11</f>
        <v>-12.38086428004778</v>
      </c>
    </row>
    <row r="94" spans="1:8" x14ac:dyDescent="0.25">
      <c r="A94">
        <v>1094</v>
      </c>
      <c r="B94">
        <v>25</v>
      </c>
      <c r="C94">
        <v>3</v>
      </c>
      <c r="D94">
        <v>207</v>
      </c>
      <c r="E94">
        <v>1</v>
      </c>
      <c r="F94">
        <f t="shared" si="2"/>
        <v>8.7145290593121399E-2</v>
      </c>
      <c r="G94" s="3" t="str">
        <f>IF(F94&gt;=K$8,"Y","N")</f>
        <v>N</v>
      </c>
      <c r="H94" s="14">
        <f>F94*(K$10+K$11)+(1-F94)*K$11</f>
        <v>-12.385641282206358</v>
      </c>
    </row>
    <row r="95" spans="1:8" x14ac:dyDescent="0.25">
      <c r="A95">
        <v>1024</v>
      </c>
      <c r="B95">
        <v>24</v>
      </c>
      <c r="C95">
        <v>4</v>
      </c>
      <c r="D95">
        <v>183</v>
      </c>
      <c r="E95">
        <v>0</v>
      </c>
      <c r="F95">
        <f t="shared" si="2"/>
        <v>7.2359333190024036E-2</v>
      </c>
      <c r="G95" s="3" t="str">
        <f>IF(F95&gt;=K$8,"Y","N")</f>
        <v>N</v>
      </c>
      <c r="H95" s="14">
        <f>F95*(K$10+K$11)+(1-F95)*K$11</f>
        <v>-12.829220004299279</v>
      </c>
    </row>
    <row r="96" spans="1:8" x14ac:dyDescent="0.25">
      <c r="A96">
        <v>1011</v>
      </c>
      <c r="B96">
        <v>24</v>
      </c>
      <c r="C96">
        <v>2</v>
      </c>
      <c r="D96">
        <v>185</v>
      </c>
      <c r="E96">
        <v>0</v>
      </c>
      <c r="F96">
        <f t="shared" si="2"/>
        <v>6.6670233931347259E-2</v>
      </c>
      <c r="G96" s="3" t="str">
        <f>IF(F96&gt;=K$8,"Y","N")</f>
        <v>N</v>
      </c>
      <c r="H96" s="14">
        <f>F96*(K$10+K$11)+(1-F96)*K$11</f>
        <v>-12.999892982059581</v>
      </c>
    </row>
    <row r="97" spans="1:8" x14ac:dyDescent="0.25">
      <c r="A97">
        <v>1004</v>
      </c>
      <c r="B97">
        <v>24</v>
      </c>
      <c r="C97">
        <v>3</v>
      </c>
      <c r="D97">
        <v>180</v>
      </c>
      <c r="E97">
        <v>0</v>
      </c>
      <c r="F97">
        <f t="shared" si="2"/>
        <v>6.4706422755001394E-2</v>
      </c>
      <c r="G97" s="3" t="str">
        <f>IF(F97&gt;=K$8,"Y","N")</f>
        <v>N</v>
      </c>
      <c r="H97" s="14">
        <f>F97*(K$10+K$11)+(1-F97)*K$11</f>
        <v>-13.058807317349959</v>
      </c>
    </row>
    <row r="98" spans="1:8" x14ac:dyDescent="0.25">
      <c r="A98">
        <v>1028</v>
      </c>
      <c r="B98">
        <v>24</v>
      </c>
      <c r="C98">
        <v>3</v>
      </c>
      <c r="D98">
        <v>176</v>
      </c>
      <c r="E98">
        <v>1</v>
      </c>
      <c r="F98">
        <f t="shared" si="2"/>
        <v>6.0256302677906805E-2</v>
      </c>
      <c r="G98" s="3" t="str">
        <f>IF(F98&gt;=K$8,"Y","N")</f>
        <v>N</v>
      </c>
      <c r="H98" s="14">
        <f>F98*(K$10+K$11)+(1-F98)*K$11</f>
        <v>-13.192310919662795</v>
      </c>
    </row>
    <row r="99" spans="1:8" x14ac:dyDescent="0.25">
      <c r="A99">
        <v>1040</v>
      </c>
      <c r="B99">
        <v>25</v>
      </c>
      <c r="C99">
        <v>6</v>
      </c>
      <c r="D99">
        <v>176</v>
      </c>
      <c r="E99">
        <v>0</v>
      </c>
      <c r="F99">
        <f t="shared" si="2"/>
        <v>6.0143151269530265E-2</v>
      </c>
      <c r="G99" s="3" t="str">
        <f>IF(F99&gt;=K$8,"Y","N")</f>
        <v>N</v>
      </c>
      <c r="H99" s="14">
        <f>F99*(K$10+K$11)+(1-F99)*K$11</f>
        <v>-13.195705461914091</v>
      </c>
    </row>
    <row r="100" spans="1:8" x14ac:dyDescent="0.25">
      <c r="A100">
        <v>1045</v>
      </c>
      <c r="B100">
        <v>25</v>
      </c>
      <c r="C100">
        <v>3</v>
      </c>
      <c r="D100">
        <v>183</v>
      </c>
      <c r="E100">
        <v>0</v>
      </c>
      <c r="F100">
        <f t="shared" si="2"/>
        <v>5.705458259892042E-2</v>
      </c>
      <c r="G100" s="3" t="str">
        <f>IF(F100&gt;=K$8,"Y","N")</f>
        <v>N</v>
      </c>
      <c r="H100" s="14">
        <f>F100*(K$10+K$11)+(1-F100)*K$11</f>
        <v>-13.288362522032388</v>
      </c>
    </row>
    <row r="101" spans="1:8" x14ac:dyDescent="0.25">
      <c r="A101">
        <v>1090</v>
      </c>
      <c r="B101">
        <v>25</v>
      </c>
      <c r="C101">
        <v>3</v>
      </c>
      <c r="D101">
        <v>174</v>
      </c>
      <c r="E101">
        <v>0</v>
      </c>
      <c r="F101">
        <f t="shared" si="2"/>
        <v>4.8521965916301875E-2</v>
      </c>
      <c r="G101" s="3" t="str">
        <f>IF(F101&gt;=K$8,"Y","N")</f>
        <v>N</v>
      </c>
      <c r="H101" s="14">
        <f>F101*(K$10+K$11)+(1-F101)*K$11</f>
        <v>-13.544341022510945</v>
      </c>
    </row>
  </sheetData>
  <conditionalFormatting sqref="G2:G101">
    <cfRule type="cellIs" dxfId="0" priority="1" stopIfTrue="1" operator="equal">
      <formula>"Y"</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By Percent</vt:lpstr>
      <vt:lpstr>By Pred. Prob.</vt:lpstr>
    </vt:vector>
  </TitlesOfParts>
  <Company>Warrington College of Business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D Cooke</dc:creator>
  <cp:lastModifiedBy>Alan Cooke</cp:lastModifiedBy>
  <dcterms:created xsi:type="dcterms:W3CDTF">2009-04-24T12:52:13Z</dcterms:created>
  <dcterms:modified xsi:type="dcterms:W3CDTF">2012-05-14T14:28:39Z</dcterms:modified>
</cp:coreProperties>
</file>