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sabasoos/Desktop/elte/2. felev/web/beadando/honlap/"/>
    </mc:Choice>
  </mc:AlternateContent>
  <xr:revisionPtr revIDLastSave="0" documentId="13_ncr:1_{936C546B-F49C-6D4F-AA69-43B55E85A8D7}" xr6:coauthVersionLast="47" xr6:coauthVersionMax="47" xr10:uidLastSave="{00000000-0000-0000-0000-000000000000}"/>
  <bookViews>
    <workbookView xWindow="0" yWindow="760" windowWidth="34560" windowHeight="20200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<sst xmlns="http://schemas.openxmlformats.org/spreadsheetml/2006/main" count="170" uniqueCount="110">
  <si>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</si>
  <si>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</si>
  <si>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</si>
  <si>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</si>
  <si>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</si>
  <si>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</si>
  <si>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</si>
  <si>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</si>
  <si>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</si>
  <si>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</si>
  <si>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</si>
  <si>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</si>
  <si>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</si>
  <si>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</si>
  <si>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</si>
  <si>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</si>
  <si>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</si>
  <si>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hogy melyik oldalon van, és mit csinál a script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</si>
  <si>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</si>
  <si>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</si>
  <si>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</si>
  <si>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</si>
  <si>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</si>
  <si>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</si>
  <si>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</si>
  <si>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</si>
  <si>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</si>
  <si>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</si>
  <si>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</si>
  <si>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</si>
  <si>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</si>
  <si>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</si>
  <si>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</si>
  <si>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</si>
  <si>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</si>
  <si>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</si>
  <si>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</si>
  <si>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</si>
  <si>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</si>
  <si>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</si>
  <si>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</si>
  <si>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</si>
  <si>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</si>
  <si>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</si>
  <si>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</si>
  <si>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</si>
  <si>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</si>
  <si>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</si>
  <si>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</si>
  <si>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</si>
  <si>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</si>
  <si>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</si>
  <si>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</si>
  <si>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</si>
  <si>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</si>
  <si>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</si>
  <si>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</si>
  <si>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</si>
  <si>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</si>
  <si>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</si>
  <si>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</si>
  <si>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</si>
  <si>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</si>
  <si>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</si>
  <si>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</si>
  <si>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</si>
  <si>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</si>
  <si>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</si>
  <si>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</si>
  <si>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</si>
  <si>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</si>
  <si>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</si>
  <si>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</si>
  <si>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</si>
  <si>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</si>
  <si>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</si>
  <si>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</si>
  <si>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</si>
  <si>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</si>
  <si>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</si>
  <si>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</si>
  <si>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</si>
  <si>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</si>
  <si>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</si>
  <si>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</si>
  <si>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</si>
  <si>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</si>
  <si>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</si>
  <si>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</si>
  <si>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</si>
  <si>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</si>
  <si>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</si>
  <si>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</si>
  <si>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</si>
  <si>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</si>
  <si>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</si>
  <si>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</si>
  <si>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</si>
  <si>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</si>
  <si>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</si>
  <si>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</si>
  <si>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</si>
  <si>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</si>
  <si>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</si>
  <si>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</si>
  <si>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</si>
  <si>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</si>
  <si>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Soós Csaba</t>
  </si>
  <si>
    <t>AZXX1Z</t>
  </si>
  <si>
    <t>azxx1z@inf.elte.hu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</si>
</sst>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>
      <alignment vertical="top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6" zoomScaleNormal="100" workbookViewId="0">
      <selection activeCell="C4" sqref="C4:H4"/>
    </sheetView>
  </sheetViews>
  <sheetFormatPr baseColWidth="10" defaultColWidth="8.83203125" defaultRowHeight="15" x14ac:dyDescent="0.2"/>
  <cols>
    <col min="1" max="1" width="4.33203125" customWidth="1"/>
    <col min="2" max="2" width="26.83203125" customWidth="1"/>
    <col min="3" max="3" width="39.83203125" customWidth="1"/>
    <col min="4" max="4" width="14.83203125" customWidth="1"/>
    <col min="5" max="5" width="4.1640625" customWidth="1"/>
    <col min="6" max="6" width="40.6640625" customWidth="1"/>
    <col min="8" max="8" width="6.1640625" customWidth="1"/>
    <col min="9" max="9" width="4.5" customWidth="1"/>
    <col min="10" max="10" width="19" bestFit="1" customWidth="1"/>
    <col min="11" max="11" width="9.1640625" customWidth="1"/>
    <col min="12" max="12" width="15.33203125" customWidth="1"/>
    <col min="13" max="17" width="9.1640625" customWidth="1"/>
  </cols>
  <sheetData>
    <row r="1" spans="1:10" ht="32.25" customHeight="1" x14ac:dyDescent="0.2">
      <c r="A1" s="66"/>
      <c r="B1" s="117" t="s">
        <v>106</v>
      </c>
      <c r="C1" s="117"/>
      <c r="D1" s="117"/>
      <c r="E1" s="117"/>
      <c r="F1" s="117"/>
      <c r="G1" s="117"/>
      <c r="H1" s="117"/>
      <c r="I1" s="66"/>
      <c r="J1" s="68" t="s">
        <v>101</v>
      </c>
    </row>
    <row r="2" spans="1:10" ht="24" x14ac:dyDescent="0.3">
      <c r="A2" s="65"/>
      <c r="B2" s="96" t="s">
        <v>0</v>
      </c>
      <c r="C2" s="119" t="s">
        <v>107</v>
      </c>
      <c r="D2" s="120"/>
      <c r="E2" s="120"/>
      <c r="F2" s="120"/>
      <c r="G2" s="120"/>
      <c r="H2" s="120"/>
      <c r="I2" s="65"/>
    </row>
    <row r="3" spans="1:10" ht="24" x14ac:dyDescent="0.3">
      <c r="A3" s="65"/>
      <c r="B3" s="96" t="s">
        <v>54</v>
      </c>
      <c r="C3" s="119" t="s">
        <v>108</v>
      </c>
      <c r="D3" s="120"/>
      <c r="E3" s="120"/>
      <c r="F3" s="120"/>
      <c r="G3" s="120"/>
      <c r="H3" s="120"/>
      <c r="I3" s="65"/>
    </row>
    <row r="4" spans="1:10" ht="24" x14ac:dyDescent="0.3">
      <c r="A4" s="65"/>
      <c r="B4" s="96" t="s">
        <v>1</v>
      </c>
      <c r="C4" s="119" t="s">
        <v>109</v>
      </c>
      <c r="D4" s="120"/>
      <c r="E4" s="120"/>
      <c r="F4" s="120"/>
      <c r="G4" s="120"/>
      <c r="H4" s="120"/>
      <c r="I4" s="65"/>
    </row>
    <row r="5" spans="1:10" ht="37.5" customHeight="1" x14ac:dyDescent="0.2">
      <c r="A5" s="65"/>
      <c r="B5" s="123" t="s">
        <v>88</v>
      </c>
      <c r="C5" s="123"/>
      <c r="D5" s="123"/>
      <c r="E5" s="123"/>
      <c r="F5" s="123"/>
      <c r="G5" s="123"/>
      <c r="H5" s="123"/>
      <c r="I5" s="65"/>
    </row>
    <row r="6" spans="1:10" ht="49.5" customHeight="1" x14ac:dyDescent="0.2">
      <c r="A6" s="65"/>
      <c r="B6" s="100" t="s">
        <v>2</v>
      </c>
      <c r="C6" s="101"/>
      <c r="D6" s="101"/>
      <c r="E6" s="101"/>
      <c r="F6" s="101"/>
      <c r="G6" s="101"/>
      <c r="H6" s="101"/>
      <c r="I6" s="65"/>
    </row>
    <row r="7" spans="1:10" ht="61.5" customHeight="1" x14ac:dyDescent="0.2">
      <c r="A7" s="65"/>
      <c r="B7" s="10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03"/>
      <c r="D7" s="103"/>
      <c r="E7" s="103"/>
      <c r="F7" s="103"/>
      <c r="G7" s="103"/>
      <c r="H7" s="103"/>
      <c r="I7" s="65"/>
    </row>
    <row r="8" spans="1:10" x14ac:dyDescent="0.2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">
      <c r="A9" s="65"/>
      <c r="B9" s="24" t="s">
        <v>52</v>
      </c>
      <c r="C9" s="1"/>
      <c r="D9" s="1"/>
      <c r="E9" s="1"/>
      <c r="F9" s="1"/>
      <c r="G9" s="1"/>
      <c r="H9" s="1"/>
      <c r="I9" s="65"/>
    </row>
    <row r="10" spans="1:10" ht="15" customHeight="1" x14ac:dyDescent="0.2">
      <c r="A10" s="65"/>
      <c r="B10" s="99" t="s">
        <v>41</v>
      </c>
      <c r="C10" s="99"/>
      <c r="D10" s="42">
        <f>COUNTA(Irányelvek!B:B)-1</f>
        <v>47</v>
      </c>
      <c r="E10" s="1"/>
      <c r="F10" s="121" t="s">
        <v>95</v>
      </c>
      <c r="G10" s="121"/>
      <c r="H10" s="121"/>
      <c r="I10" s="65"/>
    </row>
    <row r="11" spans="1:10" x14ac:dyDescent="0.2">
      <c r="A11" s="65"/>
      <c r="B11" s="99" t="s">
        <v>34</v>
      </c>
      <c r="C11" s="99"/>
      <c r="D11" s="42">
        <f>SUM(Irányelvek!I:I)</f>
        <v>100</v>
      </c>
      <c r="E11" s="1"/>
      <c r="F11" s="122"/>
      <c r="G11" s="122"/>
      <c r="H11" s="122"/>
      <c r="I11" s="65"/>
    </row>
    <row r="12" spans="1:10" ht="35.5" customHeight="1" x14ac:dyDescent="0.2">
      <c r="A12" s="65"/>
      <c r="B12" s="99" t="s">
        <v>70</v>
      </c>
      <c r="C12" s="99"/>
      <c r="D12" s="42">
        <v>50</v>
      </c>
      <c r="E12" s="1"/>
      <c r="F12" s="122"/>
      <c r="G12" s="122"/>
      <c r="H12" s="122"/>
      <c r="I12" s="65"/>
    </row>
    <row r="13" spans="1:10" x14ac:dyDescent="0.2">
      <c r="A13" s="65"/>
      <c r="B13" s="24" t="s">
        <v>50</v>
      </c>
      <c r="C13" s="24"/>
      <c r="D13" s="24"/>
      <c r="E13" s="1"/>
      <c r="F13" s="1"/>
      <c r="G13" s="1"/>
      <c r="H13" s="1"/>
      <c r="I13" s="65"/>
    </row>
    <row r="14" spans="1:10" x14ac:dyDescent="0.2">
      <c r="A14" s="65"/>
      <c r="B14" s="99" t="s">
        <v>57</v>
      </c>
      <c r="C14" s="99"/>
      <c r="D14" s="42" t="b">
        <f>IF(COUNTIFS(Irányelvek!D2:D48,"=1",Irányelvek!H2:H48,"=igaz")=19,TRUE,FALSE)</f>
        <v>0</v>
      </c>
      <c r="E14" s="1"/>
      <c r="F14" s="1"/>
      <c r="G14" s="1"/>
      <c r="H14" s="1"/>
      <c r="I14" s="65"/>
    </row>
    <row r="15" spans="1:10" ht="31.5" customHeight="1" x14ac:dyDescent="0.2">
      <c r="A15" s="65"/>
      <c r="B15" s="99" t="s">
        <v>47</v>
      </c>
      <c r="C15" s="99"/>
      <c r="D15" s="43">
        <f>SUM(Irányelvek!J2:J48)</f>
        <v>-95</v>
      </c>
      <c r="E15" s="1"/>
      <c r="F15" s="106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elégtelen  érdemjegyet kapnál rá.</v>
      </c>
      <c r="G15" s="106"/>
      <c r="H15" s="106"/>
      <c r="I15" s="65"/>
    </row>
    <row r="16" spans="1:10" ht="15.75" customHeight="1" x14ac:dyDescent="0.2">
      <c r="A16" s="65"/>
      <c r="B16" s="24" t="s">
        <v>51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">
      <c r="A17" s="65"/>
      <c r="B17" s="99" t="s">
        <v>58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08" t="s">
        <v>44</v>
      </c>
      <c r="G17" s="109"/>
      <c r="H17" s="110"/>
      <c r="I17" s="65"/>
    </row>
    <row r="18" spans="1:9" ht="31.5" customHeight="1" x14ac:dyDescent="0.2">
      <c r="A18" s="65"/>
      <c r="B18" s="99" t="s">
        <v>48</v>
      </c>
      <c r="C18" s="99"/>
      <c r="D18" s="43" t="str">
        <f>IF(D26=TRUE,SUM(Irányelvek!K2:K48),"Még nincs adat.")</f>
        <v>Még nincs adat.</v>
      </c>
      <c r="E18" s="1"/>
      <c r="F18" s="111"/>
      <c r="G18" s="112"/>
      <c r="H18" s="113"/>
      <c r="I18" s="65"/>
    </row>
    <row r="19" spans="1:9" ht="31.5" customHeight="1" x14ac:dyDescent="0.2">
      <c r="A19" s="65"/>
      <c r="B19" s="99" t="s">
        <v>56</v>
      </c>
      <c r="C19" s="99"/>
      <c r="D19" s="43" t="str">
        <f>IF(D26=TRUE,D18+D27,"Még nincs adat.")</f>
        <v>Még nincs adat.</v>
      </c>
      <c r="E19" s="1"/>
      <c r="F19" s="114"/>
      <c r="G19" s="115"/>
      <c r="H19" s="116"/>
      <c r="I19" s="65"/>
    </row>
    <row r="20" spans="1:9" ht="21" customHeight="1" x14ac:dyDescent="0.2">
      <c r="A20" s="65"/>
      <c r="B20" s="24" t="s">
        <v>49</v>
      </c>
      <c r="C20" s="1"/>
      <c r="D20" s="1"/>
      <c r="E20" s="1"/>
      <c r="F20" s="1"/>
      <c r="G20" s="1"/>
      <c r="H20" s="1"/>
      <c r="I20" s="65"/>
    </row>
    <row r="21" spans="1:9" x14ac:dyDescent="0.2">
      <c r="A21" s="65"/>
      <c r="B21" s="99" t="s">
        <v>46</v>
      </c>
      <c r="C21" s="99"/>
      <c r="D21" s="44">
        <v>20</v>
      </c>
      <c r="E21" s="1"/>
      <c r="F21" s="106" t="s">
        <v>44</v>
      </c>
      <c r="G21" s="107"/>
      <c r="H21" s="107"/>
      <c r="I21" s="65"/>
    </row>
    <row r="22" spans="1:9" x14ac:dyDescent="0.2">
      <c r="A22" s="65"/>
      <c r="B22" s="99" t="s">
        <v>30</v>
      </c>
      <c r="C22" s="99"/>
      <c r="D22" s="44">
        <v>10</v>
      </c>
      <c r="E22" s="1"/>
      <c r="F22" s="107"/>
      <c r="G22" s="107"/>
      <c r="H22" s="107"/>
      <c r="I22" s="65"/>
    </row>
    <row r="23" spans="1:9" ht="36.75" customHeight="1" x14ac:dyDescent="0.2">
      <c r="A23" s="65"/>
      <c r="B23" s="104" t="s">
        <v>45</v>
      </c>
      <c r="C23" s="105"/>
      <c r="D23" s="44" t="str">
        <f>IF(D26=TRUE,SUM(Irányelvek!L2:L48),"Még nincs adat.")</f>
        <v>Még nincs adat.</v>
      </c>
      <c r="E23" s="1"/>
      <c r="F23" s="107"/>
      <c r="G23" s="107"/>
      <c r="H23" s="107"/>
      <c r="I23" s="65"/>
    </row>
    <row r="24" spans="1:9" ht="35.25" customHeight="1" x14ac:dyDescent="0.2">
      <c r="A24" s="65"/>
      <c r="B24" s="99" t="s">
        <v>22</v>
      </c>
      <c r="C24" s="99"/>
      <c r="D24" s="43" t="str">
        <f>IF(D26,IF(ROUNDUP(20 - 0.71*D23,0)&gt;0,ROUNDUP(20 - 0.71*D23,0),0),"Még nincs adat.")</f>
        <v>Még nincs adat.</v>
      </c>
      <c r="E24" s="1"/>
      <c r="F24" s="107"/>
      <c r="G24" s="107"/>
      <c r="H24" s="107"/>
      <c r="I24" s="65"/>
    </row>
    <row r="25" spans="1:9" x14ac:dyDescent="0.2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">
      <c r="A26" s="65"/>
      <c r="B26" s="98" t="s">
        <v>53</v>
      </c>
      <c r="C26" s="98"/>
      <c r="D26" s="45" t="b">
        <v>0</v>
      </c>
      <c r="E26" s="46"/>
      <c r="F26" s="46"/>
      <c r="G26" s="46"/>
      <c r="H26" s="46"/>
      <c r="I26" s="65"/>
    </row>
    <row r="27" spans="1:9" ht="48" customHeight="1" x14ac:dyDescent="0.2">
      <c r="A27" s="65"/>
      <c r="B27" s="124" t="s">
        <v>55</v>
      </c>
      <c r="C27" s="125"/>
      <c r="D27" s="45"/>
      <c r="E27" s="46"/>
      <c r="F27" s="46"/>
      <c r="G27" s="46"/>
      <c r="H27" s="46"/>
      <c r="I27" s="65"/>
    </row>
    <row r="28" spans="1:9" x14ac:dyDescent="0.2">
      <c r="A28" s="65"/>
      <c r="B28" s="118" t="s">
        <v>29</v>
      </c>
      <c r="C28" s="118"/>
      <c r="D28" s="46"/>
      <c r="E28" s="46"/>
      <c r="F28" s="46"/>
      <c r="G28" s="46"/>
      <c r="H28" s="46"/>
      <c r="I28" s="65"/>
    </row>
    <row r="29" spans="1:9" ht="105" customHeight="1" x14ac:dyDescent="0.2">
      <c r="A29" s="65"/>
      <c r="B29" s="97"/>
      <c r="C29" s="97"/>
      <c r="D29" s="97"/>
      <c r="E29" s="97"/>
      <c r="F29" s="97"/>
      <c r="G29" s="97"/>
      <c r="H29" s="97"/>
      <c r="I29" s="65"/>
    </row>
    <row r="30" spans="1:9" x14ac:dyDescent="0.2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3.1640625" style="63" customWidth="1"/>
    <col min="2" max="2" width="15.83203125" style="40" customWidth="1"/>
    <col min="3" max="3" width="54.1640625" style="41" customWidth="1"/>
    <col min="4" max="4" width="11.5" style="51" customWidth="1"/>
    <col min="5" max="5" width="24.6640625" style="33" customWidth="1"/>
    <col min="6" max="6" width="10.5" style="52" customWidth="1"/>
    <col min="7" max="7" width="22.5" style="33" customWidth="1"/>
    <col min="8" max="8" width="9.83203125" style="57" customWidth="1"/>
    <col min="9" max="10" width="9.1640625" customWidth="1"/>
    <col min="11" max="12" width="10.83203125" customWidth="1"/>
    <col min="13" max="13" width="11.6640625" customWidth="1"/>
    <col min="14" max="14" width="9.664062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77</v>
      </c>
      <c r="E1" s="25" t="s">
        <v>32</v>
      </c>
      <c r="F1" s="53" t="s">
        <v>78</v>
      </c>
      <c r="G1" s="25" t="s">
        <v>24</v>
      </c>
      <c r="H1" s="53" t="s">
        <v>71</v>
      </c>
      <c r="I1" s="25" t="s">
        <v>33</v>
      </c>
      <c r="J1" s="25" t="s">
        <v>21</v>
      </c>
      <c r="K1" s="25" t="s">
        <v>20</v>
      </c>
      <c r="L1" s="26" t="s">
        <v>23</v>
      </c>
      <c r="N1" s="15"/>
    </row>
    <row r="2" spans="1:14" s="11" customFormat="1" ht="79.5" customHeight="1" x14ac:dyDescent="0.2">
      <c r="A2" s="34">
        <v>1</v>
      </c>
      <c r="B2" s="69" t="s">
        <v>16</v>
      </c>
      <c r="C2" s="35" t="s">
        <v>89</v>
      </c>
      <c r="D2" s="50"/>
      <c r="E2" s="30"/>
      <c r="F2" s="50"/>
      <c r="G2" s="47"/>
      <c r="H2" s="54" t="b">
        <v>1</v>
      </c>
      <c r="I2" s="27">
        <v>3</v>
      </c>
      <c r="J2" s="27">
        <f>IF(D2=1,I2,IF(H2=TRUE,-5,""))</f>
        <v>-5</v>
      </c>
      <c r="K2" s="28">
        <f>IF(F2=1,I2,IF(H2=TRUE,-5,""))</f>
        <v>-5</v>
      </c>
      <c r="L2" s="27">
        <f>IF(J2=K2,0,1)</f>
        <v>0</v>
      </c>
    </row>
    <row r="3" spans="1:14" s="11" customFormat="1" ht="50.25" customHeight="1" x14ac:dyDescent="0.2">
      <c r="A3" s="34">
        <f>A2+1</f>
        <v>2</v>
      </c>
      <c r="B3" s="69" t="s">
        <v>16</v>
      </c>
      <c r="C3" s="36" t="s">
        <v>67</v>
      </c>
      <c r="D3" s="50"/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-5</v>
      </c>
      <c r="K3" s="28">
        <f t="shared" ref="K3:K48" si="1">IF(F3=1,I3,IF(H3=TRUE,-5,""))</f>
        <v>-5</v>
      </c>
      <c r="L3" s="12">
        <f t="shared" ref="L3:L48" si="2">IF(J3=K3,0,1)</f>
        <v>0</v>
      </c>
    </row>
    <row r="4" spans="1:14" s="11" customFormat="1" ht="48.75" customHeight="1" x14ac:dyDescent="0.2">
      <c r="A4" s="34">
        <f t="shared" ref="A4:A48" si="3">A3+1</f>
        <v>3</v>
      </c>
      <c r="B4" s="70" t="s">
        <v>16</v>
      </c>
      <c r="C4" s="37" t="s">
        <v>90</v>
      </c>
      <c r="D4" s="50"/>
      <c r="E4" s="31"/>
      <c r="F4" s="50"/>
      <c r="G4" s="48"/>
      <c r="H4" s="55" t="b">
        <v>1</v>
      </c>
      <c r="I4" s="12">
        <v>3</v>
      </c>
      <c r="J4" s="27">
        <f t="shared" si="0"/>
        <v>-5</v>
      </c>
      <c r="K4" s="28">
        <f t="shared" si="1"/>
        <v>-5</v>
      </c>
      <c r="L4" s="12">
        <f t="shared" si="2"/>
        <v>0</v>
      </c>
      <c r="N4" s="17"/>
    </row>
    <row r="5" spans="1:14" s="11" customFormat="1" ht="93.75" customHeight="1" x14ac:dyDescent="0.2">
      <c r="A5" s="34">
        <f t="shared" si="3"/>
        <v>4</v>
      </c>
      <c r="B5" s="69" t="s">
        <v>16</v>
      </c>
      <c r="C5" s="37" t="s">
        <v>96</v>
      </c>
      <c r="D5" s="50"/>
      <c r="E5" s="31"/>
      <c r="F5" s="50"/>
      <c r="G5" s="48"/>
      <c r="H5" s="55" t="b">
        <v>1</v>
      </c>
      <c r="I5" s="12">
        <v>3</v>
      </c>
      <c r="J5" s="27">
        <f t="shared" si="0"/>
        <v>-5</v>
      </c>
      <c r="K5" s="28">
        <f t="shared" si="1"/>
        <v>-5</v>
      </c>
      <c r="L5" s="12">
        <f t="shared" si="2"/>
        <v>0</v>
      </c>
      <c r="N5" s="18"/>
    </row>
    <row r="6" spans="1:14" s="11" customFormat="1" ht="64" x14ac:dyDescent="0.2">
      <c r="A6" s="34">
        <f t="shared" si="3"/>
        <v>5</v>
      </c>
      <c r="B6" s="69" t="s">
        <v>16</v>
      </c>
      <c r="C6" s="37" t="s">
        <v>87</v>
      </c>
      <c r="D6" s="50"/>
      <c r="E6" s="31" t="s">
        <v>18</v>
      </c>
      <c r="F6" s="50"/>
      <c r="G6" s="48"/>
      <c r="H6" s="55" t="b">
        <v>1</v>
      </c>
      <c r="I6" s="12">
        <v>3</v>
      </c>
      <c r="J6" s="27">
        <f t="shared" si="0"/>
        <v>-5</v>
      </c>
      <c r="K6" s="28">
        <f t="shared" si="1"/>
        <v>-5</v>
      </c>
      <c r="L6" s="12">
        <f t="shared" si="2"/>
        <v>0</v>
      </c>
      <c r="N6" s="18"/>
    </row>
    <row r="7" spans="1:14" s="11" customFormat="1" ht="75.75" customHeight="1" x14ac:dyDescent="0.2">
      <c r="A7" s="34">
        <f t="shared" si="3"/>
        <v>6</v>
      </c>
      <c r="B7" s="69" t="s">
        <v>16</v>
      </c>
      <c r="C7" s="37" t="s">
        <v>82</v>
      </c>
      <c r="D7" s="50"/>
      <c r="E7" s="31" t="s">
        <v>17</v>
      </c>
      <c r="F7" s="50"/>
      <c r="G7" s="48"/>
      <c r="H7" s="55" t="b">
        <v>1</v>
      </c>
      <c r="I7" s="12">
        <v>3</v>
      </c>
      <c r="J7" s="27">
        <f t="shared" si="0"/>
        <v>-5</v>
      </c>
      <c r="K7" s="28">
        <f t="shared" si="1"/>
        <v>-5</v>
      </c>
      <c r="L7" s="12">
        <f t="shared" si="2"/>
        <v>0</v>
      </c>
    </row>
    <row r="8" spans="1:14" s="11" customFormat="1" ht="103.5" customHeight="1" x14ac:dyDescent="0.2">
      <c r="A8" s="34">
        <f t="shared" si="3"/>
        <v>7</v>
      </c>
      <c r="B8" s="69" t="s">
        <v>16</v>
      </c>
      <c r="C8" s="37" t="s">
        <v>102</v>
      </c>
      <c r="D8" s="50"/>
      <c r="E8" s="31"/>
      <c r="F8" s="50"/>
      <c r="G8" s="48"/>
      <c r="H8" s="55" t="b">
        <v>1</v>
      </c>
      <c r="I8" s="12">
        <v>2</v>
      </c>
      <c r="J8" s="27">
        <f t="shared" si="0"/>
        <v>-5</v>
      </c>
      <c r="K8" s="28">
        <f t="shared" si="1"/>
        <v>-5</v>
      </c>
      <c r="L8" s="12">
        <f t="shared" si="2"/>
        <v>0</v>
      </c>
    </row>
    <row r="9" spans="1:14" s="82" customFormat="1" ht="97" thickBot="1" x14ac:dyDescent="0.25">
      <c r="A9" s="72">
        <f t="shared" si="3"/>
        <v>8</v>
      </c>
      <c r="B9" s="73" t="s">
        <v>16</v>
      </c>
      <c r="C9" s="74" t="s">
        <v>68</v>
      </c>
      <c r="D9" s="75"/>
      <c r="E9" s="76"/>
      <c r="F9" s="75"/>
      <c r="G9" s="77"/>
      <c r="H9" s="78" t="b">
        <v>1</v>
      </c>
      <c r="I9" s="79">
        <v>4</v>
      </c>
      <c r="J9" s="80">
        <f t="shared" si="0"/>
        <v>-5</v>
      </c>
      <c r="K9" s="81">
        <f t="shared" si="1"/>
        <v>-5</v>
      </c>
      <c r="L9" s="79">
        <f t="shared" si="2"/>
        <v>0</v>
      </c>
    </row>
    <row r="10" spans="1:14" ht="139.5" customHeight="1" thickTop="1" x14ac:dyDescent="0.2">
      <c r="A10" s="71">
        <f t="shared" si="3"/>
        <v>9</v>
      </c>
      <c r="B10" s="84" t="s">
        <v>12</v>
      </c>
      <c r="C10" s="58" t="s">
        <v>79</v>
      </c>
      <c r="D10" s="50"/>
      <c r="E10" s="30"/>
      <c r="F10" s="50"/>
      <c r="G10" s="47"/>
      <c r="H10" s="54" t="b">
        <v>1</v>
      </c>
      <c r="I10" s="27">
        <v>5</v>
      </c>
      <c r="J10" s="27">
        <f t="shared" si="0"/>
        <v>-5</v>
      </c>
      <c r="K10" s="28">
        <f t="shared" si="1"/>
        <v>-5</v>
      </c>
      <c r="L10" s="27">
        <f t="shared" si="2"/>
        <v>0</v>
      </c>
    </row>
    <row r="11" spans="1:14" ht="63" customHeight="1" x14ac:dyDescent="0.2">
      <c r="A11" s="34">
        <f t="shared" si="3"/>
        <v>10</v>
      </c>
      <c r="B11" s="85" t="s">
        <v>12</v>
      </c>
      <c r="C11" s="37" t="s">
        <v>80</v>
      </c>
      <c r="D11" s="50"/>
      <c r="E11" s="31"/>
      <c r="F11" s="50"/>
      <c r="G11" s="48"/>
      <c r="H11" s="55" t="b">
        <v>1</v>
      </c>
      <c r="I11" s="12">
        <v>3</v>
      </c>
      <c r="J11" s="27">
        <f t="shared" si="0"/>
        <v>-5</v>
      </c>
      <c r="K11" s="28">
        <f t="shared" si="1"/>
        <v>-5</v>
      </c>
      <c r="L11" s="12">
        <f t="shared" si="2"/>
        <v>0</v>
      </c>
    </row>
    <row r="12" spans="1:14" ht="64" x14ac:dyDescent="0.2">
      <c r="A12" s="34">
        <f t="shared" si="3"/>
        <v>11</v>
      </c>
      <c r="B12" s="85" t="s">
        <v>12</v>
      </c>
      <c r="C12" s="37" t="s">
        <v>59</v>
      </c>
      <c r="D12" s="50"/>
      <c r="E12" s="31"/>
      <c r="F12" s="50"/>
      <c r="G12" s="48"/>
      <c r="H12" s="55"/>
      <c r="I12" s="12">
        <v>1</v>
      </c>
      <c r="J12" s="27" t="str">
        <f t="shared" si="0"/>
        <v/>
      </c>
      <c r="K12" s="28" t="str">
        <f t="shared" si="1"/>
        <v/>
      </c>
      <c r="L12" s="12">
        <f t="shared" si="2"/>
        <v>0</v>
      </c>
    </row>
    <row r="13" spans="1:14" ht="22.5" customHeight="1" x14ac:dyDescent="0.2">
      <c r="A13" s="34">
        <f t="shared" si="3"/>
        <v>12</v>
      </c>
      <c r="B13" s="85" t="s">
        <v>12</v>
      </c>
      <c r="C13" s="37" t="s">
        <v>25</v>
      </c>
      <c r="D13" s="50"/>
      <c r="E13" s="31"/>
      <c r="F13" s="50"/>
      <c r="G13" s="48"/>
      <c r="H13" s="55"/>
      <c r="I13" s="12">
        <v>1</v>
      </c>
      <c r="J13" s="27" t="str">
        <f t="shared" si="0"/>
        <v/>
      </c>
      <c r="K13" s="28" t="str">
        <f t="shared" si="1"/>
        <v/>
      </c>
      <c r="L13" s="12">
        <f t="shared" si="2"/>
        <v>0</v>
      </c>
    </row>
    <row r="14" spans="1:14" ht="68.25" customHeight="1" x14ac:dyDescent="0.2">
      <c r="A14" s="34">
        <f t="shared" si="3"/>
        <v>13</v>
      </c>
      <c r="B14" s="85" t="s">
        <v>12</v>
      </c>
      <c r="C14" s="37" t="s">
        <v>60</v>
      </c>
      <c r="D14" s="50"/>
      <c r="E14" s="31"/>
      <c r="F14" s="50"/>
      <c r="G14" s="48"/>
      <c r="H14" s="55"/>
      <c r="I14" s="12">
        <v>1</v>
      </c>
      <c r="J14" s="27" t="str">
        <f t="shared" si="0"/>
        <v/>
      </c>
      <c r="K14" s="28" t="str">
        <f t="shared" si="1"/>
        <v/>
      </c>
      <c r="L14" s="12">
        <f t="shared" si="2"/>
        <v>0</v>
      </c>
    </row>
    <row r="15" spans="1:14" ht="32" x14ac:dyDescent="0.2">
      <c r="A15" s="34">
        <f t="shared" si="3"/>
        <v>14</v>
      </c>
      <c r="B15" s="85" t="s">
        <v>12</v>
      </c>
      <c r="C15" s="37" t="s">
        <v>69</v>
      </c>
      <c r="D15" s="50"/>
      <c r="E15" s="31"/>
      <c r="F15" s="50"/>
      <c r="G15" s="48"/>
      <c r="H15" s="55"/>
      <c r="I15" s="12">
        <v>1</v>
      </c>
      <c r="J15" s="27" t="str">
        <f t="shared" si="0"/>
        <v/>
      </c>
      <c r="K15" s="28" t="str">
        <f t="shared" si="1"/>
        <v/>
      </c>
      <c r="L15" s="12">
        <f t="shared" si="2"/>
        <v>0</v>
      </c>
    </row>
    <row r="16" spans="1:14" ht="32" x14ac:dyDescent="0.2">
      <c r="A16" s="34">
        <f t="shared" si="3"/>
        <v>15</v>
      </c>
      <c r="B16" s="85" t="s">
        <v>12</v>
      </c>
      <c r="C16" s="37" t="s">
        <v>61</v>
      </c>
      <c r="D16" s="50"/>
      <c r="E16" s="31"/>
      <c r="F16" s="50"/>
      <c r="G16" s="48"/>
      <c r="H16" s="55"/>
      <c r="I16" s="12">
        <v>1</v>
      </c>
      <c r="J16" s="27" t="str">
        <f t="shared" si="0"/>
        <v/>
      </c>
      <c r="K16" s="28" t="str">
        <f t="shared" si="1"/>
        <v/>
      </c>
      <c r="L16" s="12">
        <f t="shared" si="2"/>
        <v>0</v>
      </c>
    </row>
    <row r="17" spans="1:12" ht="62.25" customHeight="1" x14ac:dyDescent="0.2">
      <c r="A17" s="34">
        <f t="shared" si="3"/>
        <v>16</v>
      </c>
      <c r="B17" s="85" t="s">
        <v>12</v>
      </c>
      <c r="C17" s="37" t="s">
        <v>66</v>
      </c>
      <c r="D17" s="50"/>
      <c r="E17" s="31"/>
      <c r="F17" s="50"/>
      <c r="G17" s="48"/>
      <c r="H17" s="55"/>
      <c r="I17" s="12">
        <v>1</v>
      </c>
      <c r="J17" s="27" t="str">
        <f t="shared" si="0"/>
        <v/>
      </c>
      <c r="K17" s="28" t="str">
        <f t="shared" si="1"/>
        <v/>
      </c>
      <c r="L17" s="12">
        <f t="shared" si="2"/>
        <v>0</v>
      </c>
    </row>
    <row r="18" spans="1:12" ht="27.75" customHeight="1" x14ac:dyDescent="0.2">
      <c r="A18" s="34">
        <f t="shared" si="3"/>
        <v>17</v>
      </c>
      <c r="B18" s="85" t="s">
        <v>12</v>
      </c>
      <c r="C18" s="37" t="s">
        <v>19</v>
      </c>
      <c r="D18" s="50"/>
      <c r="E18" s="31"/>
      <c r="F18" s="50"/>
      <c r="G18" s="48"/>
      <c r="H18" s="55"/>
      <c r="I18" s="12">
        <v>1</v>
      </c>
      <c r="J18" s="27" t="str">
        <f t="shared" si="0"/>
        <v/>
      </c>
      <c r="K18" s="28" t="str">
        <f t="shared" si="1"/>
        <v/>
      </c>
      <c r="L18" s="12">
        <f t="shared" si="2"/>
        <v>0</v>
      </c>
    </row>
    <row r="19" spans="1:12" ht="80" x14ac:dyDescent="0.2">
      <c r="A19" s="34">
        <f t="shared" si="3"/>
        <v>18</v>
      </c>
      <c r="B19" s="85" t="s">
        <v>12</v>
      </c>
      <c r="C19" s="37" t="s">
        <v>97</v>
      </c>
      <c r="D19" s="50"/>
      <c r="E19" s="31"/>
      <c r="F19" s="50"/>
      <c r="G19" s="48"/>
      <c r="H19" s="55"/>
      <c r="I19" s="12">
        <v>1</v>
      </c>
      <c r="J19" s="27" t="str">
        <f t="shared" si="0"/>
        <v/>
      </c>
      <c r="K19" s="28" t="str">
        <f t="shared" si="1"/>
        <v/>
      </c>
      <c r="L19" s="12">
        <f t="shared" si="2"/>
        <v>0</v>
      </c>
    </row>
    <row r="20" spans="1:12" ht="141" customHeight="1" x14ac:dyDescent="0.2">
      <c r="A20" s="34">
        <f t="shared" si="3"/>
        <v>19</v>
      </c>
      <c r="B20" s="85" t="s">
        <v>12</v>
      </c>
      <c r="C20" s="37" t="s">
        <v>98</v>
      </c>
      <c r="D20" s="50"/>
      <c r="E20" s="31"/>
      <c r="F20" s="50"/>
      <c r="G20" s="48"/>
      <c r="H20" s="55"/>
      <c r="I20" s="12">
        <v>3</v>
      </c>
      <c r="J20" s="27" t="str">
        <f t="shared" si="0"/>
        <v/>
      </c>
      <c r="K20" s="28" t="str">
        <f t="shared" si="1"/>
        <v/>
      </c>
      <c r="L20" s="12">
        <f t="shared" si="2"/>
        <v>0</v>
      </c>
    </row>
    <row r="21" spans="1:12" ht="48" x14ac:dyDescent="0.2">
      <c r="A21" s="34">
        <f t="shared" si="3"/>
        <v>20</v>
      </c>
      <c r="B21" s="85" t="s">
        <v>12</v>
      </c>
      <c r="C21" s="37" t="s">
        <v>85</v>
      </c>
      <c r="D21" s="50"/>
      <c r="E21" s="31"/>
      <c r="F21" s="50"/>
      <c r="G21" s="48"/>
      <c r="H21" s="55"/>
      <c r="I21" s="12">
        <v>3</v>
      </c>
      <c r="J21" s="27" t="str">
        <f t="shared" si="0"/>
        <v/>
      </c>
      <c r="K21" s="28" t="str">
        <f t="shared" si="1"/>
        <v/>
      </c>
      <c r="L21" s="12">
        <f t="shared" si="2"/>
        <v>0</v>
      </c>
    </row>
    <row r="22" spans="1:12" ht="48" x14ac:dyDescent="0.2">
      <c r="A22" s="34">
        <f t="shared" si="3"/>
        <v>21</v>
      </c>
      <c r="B22" s="85" t="s">
        <v>12</v>
      </c>
      <c r="C22" s="37" t="s">
        <v>99</v>
      </c>
      <c r="D22" s="50"/>
      <c r="E22" s="31"/>
      <c r="F22" s="50"/>
      <c r="G22" s="48"/>
      <c r="H22" s="55"/>
      <c r="I22" s="12">
        <v>1</v>
      </c>
      <c r="J22" s="27" t="str">
        <f t="shared" si="0"/>
        <v/>
      </c>
      <c r="K22" s="28" t="str">
        <f t="shared" si="1"/>
        <v/>
      </c>
      <c r="L22" s="12">
        <f t="shared" si="2"/>
        <v>0</v>
      </c>
    </row>
    <row r="23" spans="1:12" ht="32" x14ac:dyDescent="0.2">
      <c r="A23" s="34">
        <f t="shared" si="3"/>
        <v>22</v>
      </c>
      <c r="B23" s="85" t="s">
        <v>12</v>
      </c>
      <c r="C23" s="37" t="s">
        <v>26</v>
      </c>
      <c r="D23" s="50"/>
      <c r="E23" s="31"/>
      <c r="F23" s="50"/>
      <c r="G23" s="48"/>
      <c r="H23" s="55"/>
      <c r="I23" s="12">
        <v>1</v>
      </c>
      <c r="J23" s="27" t="str">
        <f t="shared" si="0"/>
        <v/>
      </c>
      <c r="K23" s="28" t="str">
        <f t="shared" si="1"/>
        <v/>
      </c>
      <c r="L23" s="12">
        <f t="shared" si="2"/>
        <v>0</v>
      </c>
    </row>
    <row r="24" spans="1:12" ht="32" x14ac:dyDescent="0.2">
      <c r="A24" s="34">
        <f t="shared" si="3"/>
        <v>23</v>
      </c>
      <c r="B24" s="85" t="s">
        <v>12</v>
      </c>
      <c r="C24" s="37" t="s">
        <v>65</v>
      </c>
      <c r="D24" s="50"/>
      <c r="E24" s="31"/>
      <c r="F24" s="50"/>
      <c r="G24" s="48"/>
      <c r="H24" s="55"/>
      <c r="I24" s="12">
        <v>1</v>
      </c>
      <c r="J24" s="27" t="str">
        <f t="shared" si="0"/>
        <v/>
      </c>
      <c r="K24" s="28" t="str">
        <f t="shared" si="1"/>
        <v/>
      </c>
      <c r="L24" s="12">
        <f t="shared" si="2"/>
        <v>0</v>
      </c>
    </row>
    <row r="25" spans="1:12" ht="30" customHeight="1" x14ac:dyDescent="0.2">
      <c r="A25" s="34">
        <f t="shared" si="3"/>
        <v>24</v>
      </c>
      <c r="B25" s="85" t="s">
        <v>12</v>
      </c>
      <c r="C25" s="37" t="s">
        <v>100</v>
      </c>
      <c r="D25" s="50"/>
      <c r="E25" s="31"/>
      <c r="F25" s="50"/>
      <c r="G25" s="48"/>
      <c r="H25" s="55"/>
      <c r="I25" s="12">
        <v>1</v>
      </c>
      <c r="J25" s="27" t="str">
        <f t="shared" si="0"/>
        <v/>
      </c>
      <c r="K25" s="28" t="str">
        <f t="shared" si="1"/>
        <v/>
      </c>
      <c r="L25" s="12">
        <f t="shared" si="2"/>
        <v>0</v>
      </c>
    </row>
    <row r="26" spans="1:12" s="83" customFormat="1" ht="17" thickBot="1" x14ac:dyDescent="0.25">
      <c r="A26" s="72">
        <f t="shared" si="3"/>
        <v>25</v>
      </c>
      <c r="B26" s="86" t="s">
        <v>12</v>
      </c>
      <c r="C26" s="74" t="s">
        <v>31</v>
      </c>
      <c r="D26" s="75"/>
      <c r="E26" s="76"/>
      <c r="F26" s="75"/>
      <c r="G26" s="77"/>
      <c r="H26" s="78"/>
      <c r="I26" s="79">
        <v>1</v>
      </c>
      <c r="J26" s="80" t="str">
        <f t="shared" si="0"/>
        <v/>
      </c>
      <c r="K26" s="81" t="str">
        <f t="shared" si="1"/>
        <v/>
      </c>
      <c r="L26" s="79">
        <f t="shared" si="2"/>
        <v>0</v>
      </c>
    </row>
    <row r="27" spans="1:12" ht="33" thickTop="1" x14ac:dyDescent="0.2">
      <c r="A27" s="71">
        <f t="shared" si="3"/>
        <v>26</v>
      </c>
      <c r="B27" s="87" t="s">
        <v>13</v>
      </c>
      <c r="C27" s="58" t="s">
        <v>62</v>
      </c>
      <c r="D27" s="50"/>
      <c r="E27" s="30"/>
      <c r="F27" s="50"/>
      <c r="G27" s="47"/>
      <c r="H27" s="54"/>
      <c r="I27" s="27">
        <v>2</v>
      </c>
      <c r="J27" s="27" t="str">
        <f t="shared" si="0"/>
        <v/>
      </c>
      <c r="K27" s="28" t="str">
        <f t="shared" si="1"/>
        <v/>
      </c>
      <c r="L27" s="27">
        <f t="shared" si="2"/>
        <v>0</v>
      </c>
    </row>
    <row r="28" spans="1:12" ht="94.5" customHeight="1" x14ac:dyDescent="0.2">
      <c r="A28" s="34">
        <f t="shared" si="3"/>
        <v>27</v>
      </c>
      <c r="B28" s="88" t="s">
        <v>13</v>
      </c>
      <c r="C28" s="59" t="s">
        <v>103</v>
      </c>
      <c r="D28" s="50"/>
      <c r="E28" s="31"/>
      <c r="F28" s="50"/>
      <c r="G28" s="48"/>
      <c r="H28" s="55"/>
      <c r="I28" s="12">
        <v>2</v>
      </c>
      <c r="J28" s="27" t="str">
        <f t="shared" si="0"/>
        <v/>
      </c>
      <c r="K28" s="28" t="str">
        <f t="shared" si="1"/>
        <v/>
      </c>
      <c r="L28" s="12">
        <f t="shared" si="2"/>
        <v>0</v>
      </c>
    </row>
    <row r="29" spans="1:12" ht="129" customHeight="1" x14ac:dyDescent="0.2">
      <c r="A29" s="34">
        <f t="shared" si="3"/>
        <v>28</v>
      </c>
      <c r="B29" s="88" t="s">
        <v>13</v>
      </c>
      <c r="C29" s="37" t="s">
        <v>74</v>
      </c>
      <c r="D29" s="50"/>
      <c r="E29" s="31"/>
      <c r="F29" s="50"/>
      <c r="G29" s="48"/>
      <c r="H29" s="55"/>
      <c r="I29" s="12">
        <v>2</v>
      </c>
      <c r="J29" s="27" t="str">
        <f t="shared" si="0"/>
        <v/>
      </c>
      <c r="K29" s="28" t="str">
        <f t="shared" si="1"/>
        <v/>
      </c>
      <c r="L29" s="12">
        <f t="shared" si="2"/>
        <v>0</v>
      </c>
    </row>
    <row r="30" spans="1:12" ht="32" x14ac:dyDescent="0.2">
      <c r="A30" s="34">
        <f t="shared" si="3"/>
        <v>29</v>
      </c>
      <c r="B30" s="88" t="s">
        <v>13</v>
      </c>
      <c r="C30" s="37" t="s">
        <v>14</v>
      </c>
      <c r="D30" s="50"/>
      <c r="E30" s="31"/>
      <c r="F30" s="50"/>
      <c r="G30" s="48"/>
      <c r="H30" s="55"/>
      <c r="I30" s="12">
        <v>1</v>
      </c>
      <c r="J30" s="27" t="str">
        <f t="shared" si="0"/>
        <v/>
      </c>
      <c r="K30" s="28" t="str">
        <f t="shared" si="1"/>
        <v/>
      </c>
      <c r="L30" s="12">
        <f t="shared" si="2"/>
        <v>0</v>
      </c>
    </row>
    <row r="31" spans="1:12" ht="16" x14ac:dyDescent="0.2">
      <c r="A31" s="34">
        <f t="shared" si="3"/>
        <v>30</v>
      </c>
      <c r="B31" s="88" t="s">
        <v>13</v>
      </c>
      <c r="C31" s="37" t="s">
        <v>15</v>
      </c>
      <c r="D31" s="50"/>
      <c r="E31" s="31"/>
      <c r="F31" s="50"/>
      <c r="G31" s="48"/>
      <c r="H31" s="55"/>
      <c r="I31" s="12">
        <v>1</v>
      </c>
      <c r="J31" s="27" t="str">
        <f t="shared" si="0"/>
        <v/>
      </c>
      <c r="K31" s="28" t="str">
        <f t="shared" si="1"/>
        <v/>
      </c>
      <c r="L31" s="12">
        <f t="shared" si="2"/>
        <v>0</v>
      </c>
    </row>
    <row r="32" spans="1:12" ht="48" x14ac:dyDescent="0.2">
      <c r="A32" s="34">
        <f t="shared" si="3"/>
        <v>31</v>
      </c>
      <c r="B32" s="88" t="s">
        <v>13</v>
      </c>
      <c r="C32" s="37" t="s">
        <v>84</v>
      </c>
      <c r="D32" s="50"/>
      <c r="E32" s="31"/>
      <c r="F32" s="50"/>
      <c r="G32" s="48"/>
      <c r="H32" s="55"/>
      <c r="I32" s="12">
        <v>3</v>
      </c>
      <c r="J32" s="27" t="str">
        <f t="shared" si="0"/>
        <v/>
      </c>
      <c r="K32" s="28" t="str">
        <f t="shared" si="1"/>
        <v/>
      </c>
      <c r="L32" s="12">
        <f t="shared" si="2"/>
        <v>0</v>
      </c>
    </row>
    <row r="33" spans="1:12" ht="32" x14ac:dyDescent="0.2">
      <c r="A33" s="34">
        <f t="shared" si="3"/>
        <v>32</v>
      </c>
      <c r="B33" s="88" t="s">
        <v>13</v>
      </c>
      <c r="C33" s="58" t="s">
        <v>63</v>
      </c>
      <c r="D33" s="50"/>
      <c r="E33" s="30"/>
      <c r="F33" s="50"/>
      <c r="G33" s="47"/>
      <c r="H33" s="54"/>
      <c r="I33" s="27">
        <v>1</v>
      </c>
      <c r="J33" s="27" t="str">
        <f t="shared" si="0"/>
        <v/>
      </c>
      <c r="K33" s="28" t="str">
        <f t="shared" si="1"/>
        <v/>
      </c>
      <c r="L33" s="27">
        <f t="shared" si="2"/>
        <v>0</v>
      </c>
    </row>
    <row r="34" spans="1:12" ht="48" customHeight="1" x14ac:dyDescent="0.2">
      <c r="A34" s="34">
        <f t="shared" si="3"/>
        <v>33</v>
      </c>
      <c r="B34" s="88" t="s">
        <v>13</v>
      </c>
      <c r="C34" s="59" t="s">
        <v>81</v>
      </c>
      <c r="D34" s="50"/>
      <c r="E34" s="31"/>
      <c r="F34" s="50"/>
      <c r="G34" s="48"/>
      <c r="H34" s="55"/>
      <c r="I34" s="12">
        <v>1</v>
      </c>
      <c r="J34" s="27" t="str">
        <f t="shared" si="0"/>
        <v/>
      </c>
      <c r="K34" s="28" t="str">
        <f t="shared" si="1"/>
        <v/>
      </c>
      <c r="L34" s="12">
        <f t="shared" si="2"/>
        <v>0</v>
      </c>
    </row>
    <row r="35" spans="1:12" s="83" customFormat="1" ht="81" thickBot="1" x14ac:dyDescent="0.25">
      <c r="A35" s="72">
        <f t="shared" si="3"/>
        <v>34</v>
      </c>
      <c r="B35" s="89" t="s">
        <v>13</v>
      </c>
      <c r="C35" s="74" t="s">
        <v>73</v>
      </c>
      <c r="D35" s="75"/>
      <c r="E35" s="76"/>
      <c r="F35" s="75"/>
      <c r="G35" s="77"/>
      <c r="H35" s="78"/>
      <c r="I35" s="79">
        <v>2</v>
      </c>
      <c r="J35" s="80" t="str">
        <f t="shared" si="0"/>
        <v/>
      </c>
      <c r="K35" s="81" t="str">
        <f t="shared" si="1"/>
        <v/>
      </c>
      <c r="L35" s="79">
        <f t="shared" si="2"/>
        <v>0</v>
      </c>
    </row>
    <row r="36" spans="1:12" ht="33.75" customHeight="1" thickTop="1" x14ac:dyDescent="0.2">
      <c r="A36" s="71">
        <f t="shared" si="3"/>
        <v>35</v>
      </c>
      <c r="B36" s="92" t="s">
        <v>11</v>
      </c>
      <c r="C36" s="58" t="s">
        <v>76</v>
      </c>
      <c r="D36" s="50"/>
      <c r="E36" s="30"/>
      <c r="F36" s="50"/>
      <c r="G36" s="47"/>
      <c r="H36" s="54" t="b">
        <v>1</v>
      </c>
      <c r="I36" s="27">
        <v>4</v>
      </c>
      <c r="J36" s="27">
        <f t="shared" si="0"/>
        <v>-5</v>
      </c>
      <c r="K36" s="28">
        <f t="shared" si="1"/>
        <v>-5</v>
      </c>
      <c r="L36" s="27">
        <f t="shared" si="2"/>
        <v>0</v>
      </c>
    </row>
    <row r="37" spans="1:12" ht="32" x14ac:dyDescent="0.2">
      <c r="A37" s="34">
        <f t="shared" si="3"/>
        <v>36</v>
      </c>
      <c r="B37" s="93" t="s">
        <v>11</v>
      </c>
      <c r="C37" s="39" t="s">
        <v>72</v>
      </c>
      <c r="D37" s="50"/>
      <c r="E37" s="31"/>
      <c r="F37" s="50"/>
      <c r="G37" s="48"/>
      <c r="H37" s="55"/>
      <c r="I37" s="12">
        <v>1</v>
      </c>
      <c r="J37" s="27" t="str">
        <f t="shared" si="0"/>
        <v/>
      </c>
      <c r="K37" s="28" t="str">
        <f t="shared" si="1"/>
        <v/>
      </c>
      <c r="L37" s="12">
        <f t="shared" si="2"/>
        <v>0</v>
      </c>
    </row>
    <row r="38" spans="1:12" ht="32" x14ac:dyDescent="0.2">
      <c r="A38" s="34">
        <f t="shared" si="3"/>
        <v>37</v>
      </c>
      <c r="B38" s="93" t="s">
        <v>11</v>
      </c>
      <c r="C38" s="37" t="s">
        <v>75</v>
      </c>
      <c r="D38" s="50"/>
      <c r="E38" s="31"/>
      <c r="F38" s="50"/>
      <c r="G38" s="48"/>
      <c r="H38" s="55" t="b">
        <v>1</v>
      </c>
      <c r="I38" s="12">
        <v>2</v>
      </c>
      <c r="J38" s="27">
        <f t="shared" si="0"/>
        <v>-5</v>
      </c>
      <c r="K38" s="28">
        <f t="shared" si="1"/>
        <v>-5</v>
      </c>
      <c r="L38" s="12">
        <f t="shared" si="2"/>
        <v>0</v>
      </c>
    </row>
    <row r="39" spans="1:12" ht="32" x14ac:dyDescent="0.2">
      <c r="A39" s="34">
        <f t="shared" si="3"/>
        <v>38</v>
      </c>
      <c r="B39" s="93" t="s">
        <v>11</v>
      </c>
      <c r="C39" s="39" t="s">
        <v>104</v>
      </c>
      <c r="D39" s="50"/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2">
      <c r="A40" s="34">
        <f t="shared" si="3"/>
        <v>39</v>
      </c>
      <c r="B40" s="93" t="s">
        <v>11</v>
      </c>
      <c r="C40" s="37" t="s">
        <v>86</v>
      </c>
      <c r="D40" s="50"/>
      <c r="E40" s="31"/>
      <c r="F40" s="50"/>
      <c r="G40" s="48"/>
      <c r="H40" s="55" t="b">
        <v>1</v>
      </c>
      <c r="I40" s="12">
        <v>3</v>
      </c>
      <c r="J40" s="27">
        <f t="shared" si="0"/>
        <v>-5</v>
      </c>
      <c r="K40" s="28">
        <f t="shared" si="1"/>
        <v>-5</v>
      </c>
      <c r="L40" s="12">
        <f t="shared" si="2"/>
        <v>0</v>
      </c>
    </row>
    <row r="41" spans="1:12" ht="159" customHeight="1" x14ac:dyDescent="0.2">
      <c r="A41" s="34">
        <f t="shared" si="3"/>
        <v>40</v>
      </c>
      <c r="B41" s="94" t="s">
        <v>11</v>
      </c>
      <c r="C41" s="38" t="s">
        <v>91</v>
      </c>
      <c r="D41" s="50"/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9" thickBot="1" x14ac:dyDescent="0.25">
      <c r="A42" s="72">
        <f t="shared" si="3"/>
        <v>41</v>
      </c>
      <c r="B42" s="95" t="s">
        <v>11</v>
      </c>
      <c r="C42" s="74" t="s">
        <v>64</v>
      </c>
      <c r="D42" s="75"/>
      <c r="E42" s="76"/>
      <c r="F42" s="75"/>
      <c r="G42" s="77"/>
      <c r="H42" s="78"/>
      <c r="I42" s="79">
        <v>2</v>
      </c>
      <c r="J42" s="80" t="str">
        <f t="shared" si="0"/>
        <v/>
      </c>
      <c r="K42" s="81" t="str">
        <f t="shared" si="1"/>
        <v/>
      </c>
      <c r="L42" s="79">
        <f t="shared" si="2"/>
        <v>0</v>
      </c>
    </row>
    <row r="43" spans="1:12" ht="33" thickTop="1" x14ac:dyDescent="0.2">
      <c r="A43" s="71">
        <f t="shared" si="3"/>
        <v>42</v>
      </c>
      <c r="B43" s="90" t="s">
        <v>28</v>
      </c>
      <c r="C43" s="58" t="s">
        <v>27</v>
      </c>
      <c r="D43" s="50"/>
      <c r="E43" s="30"/>
      <c r="F43" s="50"/>
      <c r="G43" s="47"/>
      <c r="H43" s="54" t="b">
        <v>1</v>
      </c>
      <c r="I43" s="27">
        <v>2</v>
      </c>
      <c r="J43" s="27">
        <f t="shared" si="0"/>
        <v>-5</v>
      </c>
      <c r="K43" s="28">
        <f t="shared" si="1"/>
        <v>-5</v>
      </c>
      <c r="L43" s="27">
        <f t="shared" si="2"/>
        <v>0</v>
      </c>
    </row>
    <row r="44" spans="1:12" ht="16" x14ac:dyDescent="0.2">
      <c r="A44" s="34">
        <f t="shared" si="3"/>
        <v>43</v>
      </c>
      <c r="B44" s="91" t="s">
        <v>28</v>
      </c>
      <c r="C44" s="37" t="s">
        <v>94</v>
      </c>
      <c r="D44" s="50"/>
      <c r="E44" s="31"/>
      <c r="F44" s="50"/>
      <c r="G44" s="48"/>
      <c r="H44" s="55" t="b">
        <v>1</v>
      </c>
      <c r="I44" s="12">
        <v>2</v>
      </c>
      <c r="J44" s="27">
        <f t="shared" si="0"/>
        <v>-5</v>
      </c>
      <c r="K44" s="28">
        <f t="shared" si="1"/>
        <v>-5</v>
      </c>
      <c r="L44" s="12">
        <f t="shared" si="2"/>
        <v>0</v>
      </c>
    </row>
    <row r="45" spans="1:12" ht="64" x14ac:dyDescent="0.2">
      <c r="A45" s="34">
        <f t="shared" si="3"/>
        <v>44</v>
      </c>
      <c r="B45" s="91" t="s">
        <v>28</v>
      </c>
      <c r="C45" s="37" t="s">
        <v>105</v>
      </c>
      <c r="D45" s="50"/>
      <c r="E45" s="31"/>
      <c r="F45" s="50"/>
      <c r="G45" s="48"/>
      <c r="H45" s="55" t="b">
        <v>1</v>
      </c>
      <c r="I45" s="12">
        <v>2</v>
      </c>
      <c r="J45" s="27">
        <f t="shared" si="0"/>
        <v>-5</v>
      </c>
      <c r="K45" s="28">
        <f t="shared" si="1"/>
        <v>-5</v>
      </c>
      <c r="L45" s="12">
        <f t="shared" si="2"/>
        <v>0</v>
      </c>
    </row>
    <row r="46" spans="1:12" s="11" customFormat="1" ht="35.25" customHeight="1" x14ac:dyDescent="0.2">
      <c r="A46" s="34">
        <f t="shared" si="3"/>
        <v>45</v>
      </c>
      <c r="B46" s="91" t="s">
        <v>28</v>
      </c>
      <c r="C46" s="37" t="s">
        <v>93</v>
      </c>
      <c r="D46" s="50"/>
      <c r="E46" s="31"/>
      <c r="F46" s="50"/>
      <c r="G46" s="60"/>
      <c r="H46" s="55" t="b">
        <v>1</v>
      </c>
      <c r="I46" s="12">
        <v>3</v>
      </c>
      <c r="J46" s="27">
        <f t="shared" si="0"/>
        <v>-5</v>
      </c>
      <c r="K46" s="28">
        <f t="shared" si="1"/>
        <v>-5</v>
      </c>
      <c r="L46" s="12">
        <f t="shared" si="2"/>
        <v>0</v>
      </c>
    </row>
    <row r="47" spans="1:12" s="11" customFormat="1" ht="51" customHeight="1" x14ac:dyDescent="0.2">
      <c r="A47" s="34">
        <f t="shared" si="3"/>
        <v>46</v>
      </c>
      <c r="B47" s="91" t="s">
        <v>28</v>
      </c>
      <c r="C47" s="37" t="s">
        <v>92</v>
      </c>
      <c r="D47" s="50"/>
      <c r="E47" s="31" t="s">
        <v>18</v>
      </c>
      <c r="F47" s="50"/>
      <c r="G47" s="60"/>
      <c r="H47" s="55" t="b">
        <v>1</v>
      </c>
      <c r="I47" s="12">
        <v>1</v>
      </c>
      <c r="J47" s="27">
        <f t="shared" si="0"/>
        <v>-5</v>
      </c>
      <c r="K47" s="28">
        <f t="shared" si="1"/>
        <v>-5</v>
      </c>
      <c r="L47" s="12">
        <f t="shared" si="2"/>
        <v>0</v>
      </c>
    </row>
    <row r="48" spans="1:12" s="11" customFormat="1" ht="101.25" customHeight="1" x14ac:dyDescent="0.2">
      <c r="A48" s="34">
        <f t="shared" si="3"/>
        <v>47</v>
      </c>
      <c r="B48" s="91" t="s">
        <v>28</v>
      </c>
      <c r="C48" s="37" t="s">
        <v>83</v>
      </c>
      <c r="D48" s="50"/>
      <c r="E48" s="31" t="s">
        <v>18</v>
      </c>
      <c r="F48" s="50"/>
      <c r="G48" s="60"/>
      <c r="H48" s="55" t="b">
        <v>1</v>
      </c>
      <c r="I48" s="12">
        <v>3</v>
      </c>
      <c r="J48" s="27">
        <f t="shared" si="0"/>
        <v>-5</v>
      </c>
      <c r="K48" s="28">
        <f t="shared" si="1"/>
        <v>-5</v>
      </c>
      <c r="L48" s="12">
        <f t="shared" si="2"/>
        <v>0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baseColWidth="10" defaultColWidth="8.83203125" defaultRowHeight="15" x14ac:dyDescent="0.2"/>
  <cols>
    <col min="2" max="2" width="19" customWidth="1"/>
    <col min="3" max="3" width="14.83203125" customWidth="1"/>
    <col min="4" max="4" width="13.5" customWidth="1"/>
    <col min="5" max="5" width="13.33203125" customWidth="1"/>
    <col min="6" max="6" width="12.5" customWidth="1"/>
  </cols>
  <sheetData>
    <row r="1" spans="1:29" ht="23" x14ac:dyDescent="0.25">
      <c r="A1" s="1"/>
      <c r="B1" s="126" t="s">
        <v>42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9" x14ac:dyDescent="0.2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">
      <c r="A3" s="1"/>
      <c r="B3" s="5" t="s">
        <v>16</v>
      </c>
      <c r="C3" s="3">
        <f>COUNTIFS(Irányelvek!B2:B48,"="&amp;B3,Irányelvek!D2:D48,1)</f>
        <v>0</v>
      </c>
      <c r="D3" s="3">
        <f t="shared" ref="D3:D7" si="0">E3-C3</f>
        <v>8</v>
      </c>
      <c r="E3" s="64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5" t="s">
        <v>12</v>
      </c>
      <c r="C4" s="3">
        <f>COUNTIFS(Irányelvek!B3:B49,"="&amp;B4,Irányelvek!D3:D49,1)</f>
        <v>0</v>
      </c>
      <c r="D4" s="3">
        <f t="shared" si="0"/>
        <v>17</v>
      </c>
      <c r="E4" s="64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/>
      <c r="B5" s="5" t="s">
        <v>13</v>
      </c>
      <c r="C5" s="3">
        <f>COUNTIFS(Irányelvek!B4:B50,"="&amp;B5,Irányelvek!D4:D50,1)</f>
        <v>0</v>
      </c>
      <c r="D5" s="3">
        <f t="shared" si="0"/>
        <v>9</v>
      </c>
      <c r="E5" s="64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/>
      <c r="B6" s="5" t="s">
        <v>11</v>
      </c>
      <c r="C6" s="3">
        <f>COUNTIFS(Irányelvek!B5:B51,"="&amp;B6,Irányelvek!D5:D51,1)</f>
        <v>0</v>
      </c>
      <c r="D6" s="3">
        <f t="shared" si="0"/>
        <v>7</v>
      </c>
      <c r="E6" s="64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/>
      <c r="B7" s="5" t="s">
        <v>28</v>
      </c>
      <c r="C7" s="3">
        <f>COUNTIFS(Irányelvek!B6:B52,"="&amp;B7,Irányelvek!D6:D52,1)</f>
        <v>0</v>
      </c>
      <c r="D7" s="3">
        <f t="shared" si="0"/>
        <v>6</v>
      </c>
      <c r="E7" s="64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baseColWidth="10" defaultColWidth="8.83203125" defaultRowHeight="15" x14ac:dyDescent="0.2"/>
  <cols>
    <col min="2" max="2" width="19" customWidth="1"/>
    <col min="3" max="3" width="14.83203125" customWidth="1"/>
    <col min="4" max="4" width="13.5" customWidth="1"/>
    <col min="5" max="5" width="13.33203125" customWidth="1"/>
    <col min="6" max="6" width="12.5" customWidth="1"/>
  </cols>
  <sheetData>
    <row r="1" spans="1:29" ht="23" x14ac:dyDescent="0.25">
      <c r="A1" s="1"/>
      <c r="B1" s="126" t="s">
        <v>43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9" x14ac:dyDescent="0.2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/>
      <c r="B7" s="5" t="s">
        <v>28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baseColWidth="10" defaultColWidth="8.83203125" defaultRowHeight="15" x14ac:dyDescent="0.2"/>
  <cols>
    <col min="1" max="1" width="9.1640625" style="21" customWidth="1"/>
    <col min="3" max="3" width="11.6640625" bestFit="1" customWidth="1"/>
    <col min="4" max="4" width="17.6640625" customWidth="1"/>
    <col min="7" max="7" width="16.5" bestFit="1" customWidth="1"/>
    <col min="8" max="8" width="13.6640625" customWidth="1"/>
    <col min="13" max="13" width="13.33203125" bestFit="1" customWidth="1"/>
  </cols>
  <sheetData>
    <row r="1" spans="2:10" x14ac:dyDescent="0.2">
      <c r="B1" s="22" t="s">
        <v>40</v>
      </c>
      <c r="C1" s="23"/>
      <c r="D1" s="23"/>
    </row>
    <row r="2" spans="2:10" x14ac:dyDescent="0.2">
      <c r="B2" s="12"/>
      <c r="C2" s="12">
        <f>Fedőlap!D11</f>
        <v>100</v>
      </c>
      <c r="D2" s="12"/>
    </row>
    <row r="3" spans="2:10" x14ac:dyDescent="0.2">
      <c r="B3" s="19">
        <v>0.49</v>
      </c>
      <c r="C3" s="20">
        <v>-100</v>
      </c>
      <c r="D3" s="12" t="s">
        <v>35</v>
      </c>
      <c r="H3">
        <v>56</v>
      </c>
      <c r="I3">
        <v>29</v>
      </c>
      <c r="J3">
        <f>(H3-I3)*16/56</f>
        <v>7.7142857142857144</v>
      </c>
    </row>
    <row r="4" spans="2:10" x14ac:dyDescent="0.2">
      <c r="B4" s="19">
        <v>0.62</v>
      </c>
      <c r="C4" s="20">
        <f>ROUNDDOWN($C$2*B3+1,0)</f>
        <v>50</v>
      </c>
      <c r="D4" s="12" t="s">
        <v>36</v>
      </c>
      <c r="H4">
        <f>H3/2</f>
        <v>28</v>
      </c>
    </row>
    <row r="5" spans="2:10" x14ac:dyDescent="0.2">
      <c r="B5" s="19">
        <v>0.75</v>
      </c>
      <c r="C5" s="20">
        <f>ROUNDDOWN($C$2*B4+1,0)</f>
        <v>63</v>
      </c>
      <c r="D5" s="12" t="s">
        <v>37</v>
      </c>
    </row>
    <row r="6" spans="2:10" x14ac:dyDescent="0.2">
      <c r="B6" s="19">
        <v>0.88</v>
      </c>
      <c r="C6" s="20">
        <f>ROUNDDOWN($C$2*B5+1,0)</f>
        <v>76</v>
      </c>
      <c r="D6" s="12" t="s">
        <v>38</v>
      </c>
    </row>
    <row r="7" spans="2:10" x14ac:dyDescent="0.2">
      <c r="B7" s="19">
        <v>1</v>
      </c>
      <c r="C7" s="20">
        <f>ROUNDDOWN($C$2*B6+1,0)</f>
        <v>89</v>
      </c>
      <c r="D7" s="12" t="s">
        <v>39</v>
      </c>
    </row>
    <row r="8" spans="2:10" x14ac:dyDescent="0.2">
      <c r="D8" s="16"/>
    </row>
    <row r="9" spans="2:10" x14ac:dyDescent="0.2">
      <c r="D9" t="b">
        <v>1</v>
      </c>
    </row>
    <row r="10" spans="2:10" x14ac:dyDescent="0.2">
      <c r="D10" t="b">
        <v>0</v>
      </c>
    </row>
    <row r="19" spans="2:2" x14ac:dyDescent="0.2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Csaba Soós</cp:lastModifiedBy>
  <dcterms:created xsi:type="dcterms:W3CDTF">2011-03-17T10:44:48Z</dcterms:created>
  <dcterms:modified xsi:type="dcterms:W3CDTF">2025-04-13T10:39:36Z</dcterms:modified>
</cp:coreProperties>
</file>