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abi\Desktop\elte\2. felev\web\beadando\honlap\"/>
    </mc:Choice>
  </mc:AlternateContent>
  <xr:revisionPtr revIDLastSave="0" documentId="13_ncr:1_{053095E4-B7C9-48EB-9E98-8365E4A115A4}" xr6:coauthVersionLast="47" xr6:coauthVersionMax="47" xr10:uidLastSave="{00000000-0000-0000-0000-000000000000}"/>
  <bookViews>
    <workbookView xWindow="-105" yWindow="0" windowWidth="19410" windowHeight="15585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<sst xmlns="http://schemas.openxmlformats.org/spreadsheetml/2006/main" count="170" uniqueCount="112">
  <si>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</si>
  <si>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</si>
  <si>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</si>
  <si>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</si>
  <si>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</si>
  <si>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</si>
  <si>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</si>
  <si>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</si>
  <si>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</si>
  <si>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</si>
  <si>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</si>
  <si>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</si>
  <si>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</si>
  <si>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</si>
  <si>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</si>
  <si>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</si>
  <si>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</si>
  <si>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írd ide , hogy melyik oldal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</si>
  <si>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</si>
  <si>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</si>
  <si>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</si>
  <si>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</si>
  <si>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</si>
  <si>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</si>
  <si>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</si>
  <si>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</si>
  <si>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</si>
  <si>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</si>
  <si>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</si>
  <si>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</si>
  <si>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</si>
  <si>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</si>
  <si>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</si>
  <si>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</si>
  <si>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</si>
  <si>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</si>
  <si>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</si>
  <si>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</si>
  <si>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</si>
  <si>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</si>
  <si>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</si>
  <si>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</si>
  <si>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</si>
  <si>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</si>
  <si>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</si>
  <si>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</si>
  <si>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</si>
  <si>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</si>
  <si>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</si>
  <si>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</si>
  <si>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</si>
  <si>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</si>
  <si>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</si>
  <si>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</si>
  <si>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</si>
  <si>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</si>
  <si>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</si>
  <si>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</si>
  <si>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</si>
  <si>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</si>
  <si>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</si>
  <si>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</si>
  <si>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</si>
  <si>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</si>
  <si>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</si>
  <si>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</si>
  <si>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</si>
  <si>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</si>
  <si>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</si>
  <si>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</si>
  <si>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</si>
  <si>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</si>
  <si>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</si>
  <si>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</si>
  <si>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</si>
  <si>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</si>
  <si>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</si>
  <si>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</si>
  <si>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</si>
  <si>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</si>
  <si>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</si>
  <si>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</si>
  <si>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</si>
  <si>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</si>
  <si>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</si>
  <si>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</si>
  <si>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</si>
  <si>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</si>
  <si>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</si>
  <si>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</si>
  <si>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</si>
  <si>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</si>
  <si>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</si>
  <si>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</si>
  <si>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</si>
  <si>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</si>
  <si>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</si>
  <si>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</si>
  <si>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</si>
  <si>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</si>
  <si>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</si>
  <si>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</si>
  <si>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</si>
  <si>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</si>
  <si>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</si>
  <si>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</si>
  <si>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Soós Csaba</t>
  </si>
  <si>
    <t>AZXX1Z</t>
  </si>
  <si>
    <t>azxx1z@inf.elte.hu</t>
  </si>
  <si>
    <t>urlap.html</t>
  </si>
  <si>
    <t>index.html, kontraszt váltás</t>
  </si>
  <si>
    <t>style.css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</si>
</sst>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>
      <alignment vertical="top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0.88235294117647056</c:v>
                </c:pt>
                <c:pt idx="2">
                  <c:v>0.77777777777777779</c:v>
                </c:pt>
                <c:pt idx="3">
                  <c:v>0.8571428571428571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opLeftCell="A7" zoomScaleNormal="100" workbookViewId="0">
      <selection activeCell="K4" sqref="K4"/>
    </sheetView>
  </sheetViews>
  <sheetFormatPr defaultRowHeight="15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bestFit="1" customWidth="1"/>
    <col min="11" max="11" width="9.140625" customWidth="1"/>
    <col min="12" max="12" width="15.28515625" customWidth="1"/>
    <col min="13" max="17" width="9.140625" customWidth="1"/>
  </cols>
  <sheetData>
    <row r="1" spans="1:10" ht="32.25" customHeight="1" x14ac:dyDescent="0.25">
      <c r="A1" s="66"/>
      <c r="B1" s="117" t="s">
        <v>105</v>
      </c>
      <c r="C1" s="117"/>
      <c r="D1" s="117"/>
      <c r="E1" s="117"/>
      <c r="F1" s="117"/>
      <c r="G1" s="117"/>
      <c r="H1" s="117"/>
      <c r="I1" s="66"/>
      <c r="J1" s="68" t="s">
        <v>100</v>
      </c>
    </row>
    <row r="2" spans="1:10" ht="23.25" x14ac:dyDescent="0.35">
      <c r="A2" s="65"/>
      <c r="B2" s="96" t="s">
        <v>0</v>
      </c>
      <c r="C2" s="119" t="s">
        <v>106</v>
      </c>
      <c r="D2" s="120"/>
      <c r="E2" s="120"/>
      <c r="F2" s="120"/>
      <c r="G2" s="120"/>
      <c r="H2" s="120"/>
      <c r="I2" s="65"/>
    </row>
    <row r="3" spans="1:10" ht="23.25" x14ac:dyDescent="0.35">
      <c r="A3" s="65"/>
      <c r="B3" s="96" t="s">
        <v>53</v>
      </c>
      <c r="C3" s="119" t="s">
        <v>107</v>
      </c>
      <c r="D3" s="120"/>
      <c r="E3" s="120"/>
      <c r="F3" s="120"/>
      <c r="G3" s="120"/>
      <c r="H3" s="120"/>
      <c r="I3" s="65"/>
    </row>
    <row r="4" spans="1:10" ht="23.25" x14ac:dyDescent="0.35">
      <c r="A4" s="65"/>
      <c r="B4" s="96" t="s">
        <v>1</v>
      </c>
      <c r="C4" s="119" t="s">
        <v>108</v>
      </c>
      <c r="D4" s="120"/>
      <c r="E4" s="120"/>
      <c r="F4" s="120"/>
      <c r="G4" s="120"/>
      <c r="H4" s="120"/>
      <c r="I4" s="65"/>
    </row>
    <row r="5" spans="1:10" ht="37.5" customHeight="1" x14ac:dyDescent="0.25">
      <c r="A5" s="65"/>
      <c r="B5" s="123" t="s">
        <v>87</v>
      </c>
      <c r="C5" s="123"/>
      <c r="D5" s="123"/>
      <c r="E5" s="123"/>
      <c r="F5" s="123"/>
      <c r="G5" s="123"/>
      <c r="H5" s="123"/>
      <c r="I5" s="65"/>
    </row>
    <row r="6" spans="1:10" ht="49.5" customHeight="1" x14ac:dyDescent="0.25">
      <c r="A6" s="65"/>
      <c r="B6" s="100" t="s">
        <v>2</v>
      </c>
      <c r="C6" s="101"/>
      <c r="D6" s="101"/>
      <c r="E6" s="101"/>
      <c r="F6" s="101"/>
      <c r="G6" s="101"/>
      <c r="H6" s="101"/>
      <c r="I6" s="65"/>
    </row>
    <row r="7" spans="1:10" ht="61.5" customHeight="1" x14ac:dyDescent="0.25">
      <c r="A7" s="65"/>
      <c r="B7" s="10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03"/>
      <c r="D7" s="103"/>
      <c r="E7" s="103"/>
      <c r="F7" s="103"/>
      <c r="G7" s="103"/>
      <c r="H7" s="103"/>
      <c r="I7" s="65"/>
    </row>
    <row r="8" spans="1:10" x14ac:dyDescent="0.2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5">
      <c r="A9" s="65"/>
      <c r="B9" s="24" t="s">
        <v>51</v>
      </c>
      <c r="C9" s="1"/>
      <c r="D9" s="1"/>
      <c r="E9" s="1"/>
      <c r="F9" s="1"/>
      <c r="G9" s="1"/>
      <c r="H9" s="1"/>
      <c r="I9" s="65"/>
    </row>
    <row r="10" spans="1:10" ht="15" customHeight="1" x14ac:dyDescent="0.25">
      <c r="A10" s="65"/>
      <c r="B10" s="99" t="s">
        <v>40</v>
      </c>
      <c r="C10" s="99"/>
      <c r="D10" s="42">
        <f>COUNTA(Irányelvek!B:B)-1</f>
        <v>47</v>
      </c>
      <c r="E10" s="1"/>
      <c r="F10" s="121" t="s">
        <v>94</v>
      </c>
      <c r="G10" s="121"/>
      <c r="H10" s="121"/>
      <c r="I10" s="65"/>
    </row>
    <row r="11" spans="1:10" x14ac:dyDescent="0.25">
      <c r="A11" s="65"/>
      <c r="B11" s="99" t="s">
        <v>33</v>
      </c>
      <c r="C11" s="99"/>
      <c r="D11" s="42">
        <f>SUM(Irányelvek!I:I)</f>
        <v>100</v>
      </c>
      <c r="E11" s="1"/>
      <c r="F11" s="122"/>
      <c r="G11" s="122"/>
      <c r="H11" s="122"/>
      <c r="I11" s="65"/>
    </row>
    <row r="12" spans="1:10" ht="35.450000000000003" customHeight="1" x14ac:dyDescent="0.25">
      <c r="A12" s="65"/>
      <c r="B12" s="99" t="s">
        <v>69</v>
      </c>
      <c r="C12" s="99"/>
      <c r="D12" s="42">
        <v>50</v>
      </c>
      <c r="E12" s="1"/>
      <c r="F12" s="122"/>
      <c r="G12" s="122"/>
      <c r="H12" s="122"/>
      <c r="I12" s="65"/>
    </row>
    <row r="13" spans="1:10" x14ac:dyDescent="0.25">
      <c r="A13" s="65"/>
      <c r="B13" s="24" t="s">
        <v>49</v>
      </c>
      <c r="C13" s="24"/>
      <c r="D13" s="24"/>
      <c r="E13" s="1"/>
      <c r="F13" s="1"/>
      <c r="G13" s="1"/>
      <c r="H13" s="1"/>
      <c r="I13" s="65"/>
    </row>
    <row r="14" spans="1:10" x14ac:dyDescent="0.25">
      <c r="A14" s="65"/>
      <c r="B14" s="99" t="s">
        <v>56</v>
      </c>
      <c r="C14" s="99"/>
      <c r="D14" s="42" t="b">
        <f>IF(COUNTIFS(Irányelvek!D2:D48,"=1",Irányelvek!H2:H48,"=igaz")=19,TRUE,FALSE)</f>
        <v>1</v>
      </c>
      <c r="E14" s="1"/>
      <c r="F14" s="1"/>
      <c r="G14" s="1"/>
      <c r="H14" s="1"/>
      <c r="I14" s="65"/>
    </row>
    <row r="15" spans="1:10" ht="31.5" customHeight="1" x14ac:dyDescent="0.25">
      <c r="A15" s="65"/>
      <c r="B15" s="99" t="s">
        <v>46</v>
      </c>
      <c r="C15" s="99"/>
      <c r="D15" s="43">
        <f>SUM(Irányelvek!J2:J48)</f>
        <v>90</v>
      </c>
      <c r="E15" s="1"/>
      <c r="F15" s="106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jeles  érdemjegyet kapnál rá.</v>
      </c>
      <c r="G15" s="106"/>
      <c r="H15" s="106"/>
      <c r="I15" s="65"/>
    </row>
    <row r="16" spans="1:10" ht="15.75" customHeight="1" x14ac:dyDescent="0.25">
      <c r="A16" s="65"/>
      <c r="B16" s="24" t="s">
        <v>50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5">
      <c r="A17" s="65"/>
      <c r="B17" s="99" t="s">
        <v>57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08" t="s">
        <v>43</v>
      </c>
      <c r="G17" s="109"/>
      <c r="H17" s="110"/>
      <c r="I17" s="65"/>
    </row>
    <row r="18" spans="1:9" ht="31.5" customHeight="1" x14ac:dyDescent="0.25">
      <c r="A18" s="65"/>
      <c r="B18" s="99" t="s">
        <v>47</v>
      </c>
      <c r="C18" s="99"/>
      <c r="D18" s="43" t="str">
        <f>IF(D26=TRUE,SUM(Irányelvek!K2:K48),"Még nincs adat.")</f>
        <v>Még nincs adat.</v>
      </c>
      <c r="E18" s="1"/>
      <c r="F18" s="111"/>
      <c r="G18" s="112"/>
      <c r="H18" s="113"/>
      <c r="I18" s="65"/>
    </row>
    <row r="19" spans="1:9" ht="31.5" customHeight="1" x14ac:dyDescent="0.25">
      <c r="A19" s="65"/>
      <c r="B19" s="99" t="s">
        <v>55</v>
      </c>
      <c r="C19" s="99"/>
      <c r="D19" s="43" t="str">
        <f>IF(D26=TRUE,D18+D27,"Még nincs adat.")</f>
        <v>Még nincs adat.</v>
      </c>
      <c r="E19" s="1"/>
      <c r="F19" s="114"/>
      <c r="G19" s="115"/>
      <c r="H19" s="116"/>
      <c r="I19" s="65"/>
    </row>
    <row r="20" spans="1:9" ht="21" customHeight="1" x14ac:dyDescent="0.25">
      <c r="A20" s="65"/>
      <c r="B20" s="24" t="s">
        <v>48</v>
      </c>
      <c r="C20" s="1"/>
      <c r="D20" s="1"/>
      <c r="E20" s="1"/>
      <c r="F20" s="1"/>
      <c r="G20" s="1"/>
      <c r="H20" s="1"/>
      <c r="I20" s="65"/>
    </row>
    <row r="21" spans="1:9" x14ac:dyDescent="0.25">
      <c r="A21" s="65"/>
      <c r="B21" s="99" t="s">
        <v>45</v>
      </c>
      <c r="C21" s="99"/>
      <c r="D21" s="44">
        <v>20</v>
      </c>
      <c r="E21" s="1"/>
      <c r="F21" s="106" t="s">
        <v>43</v>
      </c>
      <c r="G21" s="107"/>
      <c r="H21" s="107"/>
      <c r="I21" s="65"/>
    </row>
    <row r="22" spans="1:9" x14ac:dyDescent="0.25">
      <c r="A22" s="65"/>
      <c r="B22" s="99" t="s">
        <v>29</v>
      </c>
      <c r="C22" s="99"/>
      <c r="D22" s="44">
        <v>10</v>
      </c>
      <c r="E22" s="1"/>
      <c r="F22" s="107"/>
      <c r="G22" s="107"/>
      <c r="H22" s="107"/>
      <c r="I22" s="65"/>
    </row>
    <row r="23" spans="1:9" ht="36.75" customHeight="1" x14ac:dyDescent="0.25">
      <c r="A23" s="65"/>
      <c r="B23" s="104" t="s">
        <v>44</v>
      </c>
      <c r="C23" s="105"/>
      <c r="D23" s="44" t="str">
        <f>IF(D26=TRUE,SUM(Irányelvek!L2:L48),"Még nincs adat.")</f>
        <v>Még nincs adat.</v>
      </c>
      <c r="E23" s="1"/>
      <c r="F23" s="107"/>
      <c r="G23" s="107"/>
      <c r="H23" s="107"/>
      <c r="I23" s="65"/>
    </row>
    <row r="24" spans="1:9" ht="35.25" customHeight="1" x14ac:dyDescent="0.25">
      <c r="A24" s="65"/>
      <c r="B24" s="99" t="s">
        <v>21</v>
      </c>
      <c r="C24" s="99"/>
      <c r="D24" s="43" t="str">
        <f>IF(D26,IF(ROUNDUP(20 - 0.71*D23,0)&gt;0,ROUNDUP(20 - 0.71*D23,0),0),"Még nincs adat.")</f>
        <v>Még nincs adat.</v>
      </c>
      <c r="E24" s="1"/>
      <c r="F24" s="107"/>
      <c r="G24" s="107"/>
      <c r="H24" s="107"/>
      <c r="I24" s="65"/>
    </row>
    <row r="25" spans="1:9" x14ac:dyDescent="0.2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5">
      <c r="A26" s="65"/>
      <c r="B26" s="98" t="s">
        <v>52</v>
      </c>
      <c r="C26" s="98"/>
      <c r="D26" s="45" t="b">
        <v>0</v>
      </c>
      <c r="E26" s="46"/>
      <c r="F26" s="46"/>
      <c r="G26" s="46"/>
      <c r="H26" s="46"/>
      <c r="I26" s="65"/>
    </row>
    <row r="27" spans="1:9" ht="48" customHeight="1" x14ac:dyDescent="0.25">
      <c r="A27" s="65"/>
      <c r="B27" s="124" t="s">
        <v>54</v>
      </c>
      <c r="C27" s="125"/>
      <c r="D27" s="45"/>
      <c r="E27" s="46"/>
      <c r="F27" s="46"/>
      <c r="G27" s="46"/>
      <c r="H27" s="46"/>
      <c r="I27" s="65"/>
    </row>
    <row r="28" spans="1:9" x14ac:dyDescent="0.25">
      <c r="A28" s="65"/>
      <c r="B28" s="118" t="s">
        <v>28</v>
      </c>
      <c r="C28" s="118"/>
      <c r="D28" s="46"/>
      <c r="E28" s="46"/>
      <c r="F28" s="46"/>
      <c r="G28" s="46"/>
      <c r="H28" s="46"/>
      <c r="I28" s="65"/>
    </row>
    <row r="29" spans="1:9" ht="105" customHeight="1" x14ac:dyDescent="0.25">
      <c r="A29" s="65"/>
      <c r="B29" s="97"/>
      <c r="C29" s="97"/>
      <c r="D29" s="97"/>
      <c r="E29" s="97"/>
      <c r="F29" s="97"/>
      <c r="G29" s="97"/>
      <c r="H29" s="97"/>
      <c r="I29" s="65"/>
    </row>
    <row r="30" spans="1:9" x14ac:dyDescent="0.2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="115" zoomScaleNormal="115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3.140625" style="63" customWidth="1"/>
    <col min="2" max="2" width="15.85546875" style="40" customWidth="1"/>
    <col min="3" max="3" width="54.140625" style="41" customWidth="1"/>
    <col min="4" max="4" width="11.42578125" style="51" customWidth="1"/>
    <col min="5" max="5" width="24.7109375" style="33" customWidth="1"/>
    <col min="6" max="6" width="10.5703125" style="52" customWidth="1"/>
    <col min="7" max="7" width="22.42578125" style="33" customWidth="1"/>
    <col min="8" max="8" width="9.85546875" style="57" customWidth="1"/>
    <col min="9" max="10" width="9.140625" customWidth="1"/>
    <col min="11" max="12" width="10.85546875" customWidth="1"/>
    <col min="13" max="13" width="11.7109375" customWidth="1"/>
    <col min="14" max="14" width="9.710937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76</v>
      </c>
      <c r="E1" s="25" t="s">
        <v>31</v>
      </c>
      <c r="F1" s="53" t="s">
        <v>77</v>
      </c>
      <c r="G1" s="25" t="s">
        <v>23</v>
      </c>
      <c r="H1" s="53" t="s">
        <v>70</v>
      </c>
      <c r="I1" s="25" t="s">
        <v>32</v>
      </c>
      <c r="J1" s="25" t="s">
        <v>20</v>
      </c>
      <c r="K1" s="25" t="s">
        <v>19</v>
      </c>
      <c r="L1" s="26" t="s">
        <v>22</v>
      </c>
      <c r="N1" s="15"/>
    </row>
    <row r="2" spans="1:14" s="11" customFormat="1" ht="79.5" customHeight="1" x14ac:dyDescent="0.25">
      <c r="A2" s="34">
        <v>1</v>
      </c>
      <c r="B2" s="69" t="s">
        <v>16</v>
      </c>
      <c r="C2" s="35" t="s">
        <v>88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25">
      <c r="A3" s="34">
        <f>A2+1</f>
        <v>2</v>
      </c>
      <c r="B3" s="69" t="s">
        <v>16</v>
      </c>
      <c r="C3" s="36" t="s">
        <v>66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25">
      <c r="A4" s="34">
        <f t="shared" ref="A4:A48" si="3">A3+1</f>
        <v>3</v>
      </c>
      <c r="B4" s="70" t="s">
        <v>16</v>
      </c>
      <c r="C4" s="37" t="s">
        <v>89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25">
      <c r="A5" s="34">
        <f t="shared" si="3"/>
        <v>4</v>
      </c>
      <c r="B5" s="69" t="s">
        <v>16</v>
      </c>
      <c r="C5" s="37" t="s">
        <v>95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5" x14ac:dyDescent="0.25">
      <c r="A6" s="34">
        <f t="shared" si="3"/>
        <v>5</v>
      </c>
      <c r="B6" s="69" t="s">
        <v>16</v>
      </c>
      <c r="C6" s="37" t="s">
        <v>86</v>
      </c>
      <c r="D6" s="50">
        <v>1</v>
      </c>
      <c r="E6" s="31" t="s">
        <v>109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25">
      <c r="A7" s="34">
        <f t="shared" si="3"/>
        <v>6</v>
      </c>
      <c r="B7" s="69" t="s">
        <v>16</v>
      </c>
      <c r="C7" s="37" t="s">
        <v>81</v>
      </c>
      <c r="D7" s="50">
        <v>1</v>
      </c>
      <c r="E7" s="31" t="s">
        <v>110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25">
      <c r="A8" s="34">
        <f t="shared" si="3"/>
        <v>7</v>
      </c>
      <c r="B8" s="69" t="s">
        <v>16</v>
      </c>
      <c r="C8" s="37" t="s">
        <v>101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5.75" thickBot="1" x14ac:dyDescent="0.3">
      <c r="A9" s="72">
        <f t="shared" si="3"/>
        <v>8</v>
      </c>
      <c r="B9" s="73" t="s">
        <v>16</v>
      </c>
      <c r="C9" s="74" t="s">
        <v>67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25">
      <c r="A10" s="71">
        <f t="shared" si="3"/>
        <v>9</v>
      </c>
      <c r="B10" s="84" t="s">
        <v>12</v>
      </c>
      <c r="C10" s="58" t="s">
        <v>78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25">
      <c r="A11" s="34">
        <f t="shared" si="3"/>
        <v>10</v>
      </c>
      <c r="B11" s="85" t="s">
        <v>12</v>
      </c>
      <c r="C11" s="37" t="s">
        <v>79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60" x14ac:dyDescent="0.25">
      <c r="A12" s="34">
        <f t="shared" si="3"/>
        <v>11</v>
      </c>
      <c r="B12" s="85" t="s">
        <v>12</v>
      </c>
      <c r="C12" s="37" t="s">
        <v>58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25">
      <c r="A13" s="34">
        <f t="shared" si="3"/>
        <v>12</v>
      </c>
      <c r="B13" s="85" t="s">
        <v>12</v>
      </c>
      <c r="C13" s="37" t="s">
        <v>24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25">
      <c r="A14" s="34">
        <f t="shared" si="3"/>
        <v>13</v>
      </c>
      <c r="B14" s="85" t="s">
        <v>12</v>
      </c>
      <c r="C14" s="37" t="s">
        <v>59</v>
      </c>
      <c r="D14" s="50"/>
      <c r="E14" s="31"/>
      <c r="F14" s="50"/>
      <c r="G14" s="48"/>
      <c r="H14" s="55"/>
      <c r="I14" s="12">
        <v>1</v>
      </c>
      <c r="J14" s="27" t="str">
        <f t="shared" si="0"/>
        <v/>
      </c>
      <c r="K14" s="28" t="str">
        <f t="shared" si="1"/>
        <v/>
      </c>
      <c r="L14" s="12">
        <f t="shared" si="2"/>
        <v>0</v>
      </c>
    </row>
    <row r="15" spans="1:14" ht="45" x14ac:dyDescent="0.25">
      <c r="A15" s="34">
        <f t="shared" si="3"/>
        <v>14</v>
      </c>
      <c r="B15" s="85" t="s">
        <v>12</v>
      </c>
      <c r="C15" s="37" t="s">
        <v>68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30" x14ac:dyDescent="0.25">
      <c r="A16" s="34">
        <f t="shared" si="3"/>
        <v>15</v>
      </c>
      <c r="B16" s="85" t="s">
        <v>12</v>
      </c>
      <c r="C16" s="37" t="s">
        <v>60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25">
      <c r="A17" s="34">
        <f t="shared" si="3"/>
        <v>16</v>
      </c>
      <c r="B17" s="85" t="s">
        <v>12</v>
      </c>
      <c r="C17" s="37" t="s">
        <v>65</v>
      </c>
      <c r="D17" s="50"/>
      <c r="E17" s="31"/>
      <c r="F17" s="50"/>
      <c r="G17" s="48"/>
      <c r="H17" s="55"/>
      <c r="I17" s="12">
        <v>1</v>
      </c>
      <c r="J17" s="27" t="str">
        <f t="shared" si="0"/>
        <v/>
      </c>
      <c r="K17" s="28" t="str">
        <f t="shared" si="1"/>
        <v/>
      </c>
      <c r="L17" s="12">
        <f t="shared" si="2"/>
        <v>0</v>
      </c>
    </row>
    <row r="18" spans="1:12" ht="27.75" customHeight="1" x14ac:dyDescent="0.25">
      <c r="A18" s="34">
        <f t="shared" si="3"/>
        <v>17</v>
      </c>
      <c r="B18" s="85" t="s">
        <v>12</v>
      </c>
      <c r="C18" s="37" t="s">
        <v>18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5" x14ac:dyDescent="0.25">
      <c r="A19" s="34">
        <f t="shared" si="3"/>
        <v>18</v>
      </c>
      <c r="B19" s="85" t="s">
        <v>12</v>
      </c>
      <c r="C19" s="37" t="s">
        <v>96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25">
      <c r="A20" s="34">
        <f t="shared" si="3"/>
        <v>19</v>
      </c>
      <c r="B20" s="85" t="s">
        <v>12</v>
      </c>
      <c r="C20" s="37" t="s">
        <v>97</v>
      </c>
      <c r="D20" s="50">
        <v>1</v>
      </c>
      <c r="E20" s="31"/>
      <c r="F20" s="50"/>
      <c r="G20" s="48"/>
      <c r="H20" s="55"/>
      <c r="I20" s="12">
        <v>3</v>
      </c>
      <c r="J20" s="27">
        <f t="shared" si="0"/>
        <v>3</v>
      </c>
      <c r="K20" s="28" t="str">
        <f t="shared" si="1"/>
        <v/>
      </c>
      <c r="L20" s="12">
        <f t="shared" si="2"/>
        <v>1</v>
      </c>
    </row>
    <row r="21" spans="1:12" ht="45" x14ac:dyDescent="0.25">
      <c r="A21" s="34">
        <f t="shared" si="3"/>
        <v>20</v>
      </c>
      <c r="B21" s="85" t="s">
        <v>12</v>
      </c>
      <c r="C21" s="37" t="s">
        <v>84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75" x14ac:dyDescent="0.25">
      <c r="A22" s="34">
        <f t="shared" si="3"/>
        <v>21</v>
      </c>
      <c r="B22" s="85" t="s">
        <v>12</v>
      </c>
      <c r="C22" s="37" t="s">
        <v>98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30" x14ac:dyDescent="0.25">
      <c r="A23" s="34">
        <f t="shared" si="3"/>
        <v>22</v>
      </c>
      <c r="B23" s="85" t="s">
        <v>12</v>
      </c>
      <c r="C23" s="37" t="s">
        <v>25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30" x14ac:dyDescent="0.25">
      <c r="A24" s="34">
        <f t="shared" si="3"/>
        <v>23</v>
      </c>
      <c r="B24" s="85" t="s">
        <v>12</v>
      </c>
      <c r="C24" s="37" t="s">
        <v>64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25">
      <c r="A25" s="34">
        <f t="shared" si="3"/>
        <v>24</v>
      </c>
      <c r="B25" s="85" t="s">
        <v>12</v>
      </c>
      <c r="C25" s="37" t="s">
        <v>99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30.75" thickBot="1" x14ac:dyDescent="0.3">
      <c r="A26" s="72">
        <f t="shared" si="3"/>
        <v>25</v>
      </c>
      <c r="B26" s="86" t="s">
        <v>12</v>
      </c>
      <c r="C26" s="74" t="s">
        <v>30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5.75" thickTop="1" x14ac:dyDescent="0.25">
      <c r="A27" s="71">
        <f t="shared" si="3"/>
        <v>26</v>
      </c>
      <c r="B27" s="87" t="s">
        <v>13</v>
      </c>
      <c r="C27" s="58" t="s">
        <v>61</v>
      </c>
      <c r="D27" s="50"/>
      <c r="E27" s="30"/>
      <c r="F27" s="50"/>
      <c r="G27" s="47"/>
      <c r="H27" s="54"/>
      <c r="I27" s="27">
        <v>2</v>
      </c>
      <c r="J27" s="27" t="str">
        <f t="shared" si="0"/>
        <v/>
      </c>
      <c r="K27" s="28" t="str">
        <f t="shared" si="1"/>
        <v/>
      </c>
      <c r="L27" s="27">
        <f t="shared" si="2"/>
        <v>0</v>
      </c>
    </row>
    <row r="28" spans="1:12" ht="94.5" customHeight="1" x14ac:dyDescent="0.25">
      <c r="A28" s="34">
        <f t="shared" si="3"/>
        <v>27</v>
      </c>
      <c r="B28" s="88" t="s">
        <v>13</v>
      </c>
      <c r="C28" s="59" t="s">
        <v>102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25">
      <c r="A29" s="34">
        <f t="shared" si="3"/>
        <v>28</v>
      </c>
      <c r="B29" s="88" t="s">
        <v>13</v>
      </c>
      <c r="C29" s="37" t="s">
        <v>73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30" x14ac:dyDescent="0.2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30" x14ac:dyDescent="0.25">
      <c r="A31" s="34">
        <f t="shared" si="3"/>
        <v>30</v>
      </c>
      <c r="B31" s="88" t="s">
        <v>13</v>
      </c>
      <c r="C31" s="37" t="s">
        <v>15</v>
      </c>
      <c r="D31" s="50"/>
      <c r="E31" s="31"/>
      <c r="F31" s="50"/>
      <c r="G31" s="48"/>
      <c r="H31" s="55"/>
      <c r="I31" s="12">
        <v>1</v>
      </c>
      <c r="J31" s="27" t="str">
        <f t="shared" si="0"/>
        <v/>
      </c>
      <c r="K31" s="28" t="str">
        <f t="shared" si="1"/>
        <v/>
      </c>
      <c r="L31" s="12">
        <f t="shared" si="2"/>
        <v>0</v>
      </c>
    </row>
    <row r="32" spans="1:12" ht="60" x14ac:dyDescent="0.25">
      <c r="A32" s="34">
        <f t="shared" si="3"/>
        <v>31</v>
      </c>
      <c r="B32" s="88" t="s">
        <v>13</v>
      </c>
      <c r="C32" s="37" t="s">
        <v>83</v>
      </c>
      <c r="D32" s="50">
        <v>1</v>
      </c>
      <c r="E32" s="31"/>
      <c r="F32" s="50"/>
      <c r="G32" s="48"/>
      <c r="H32" s="55"/>
      <c r="I32" s="12">
        <v>3</v>
      </c>
      <c r="J32" s="27">
        <f t="shared" si="0"/>
        <v>3</v>
      </c>
      <c r="K32" s="28" t="str">
        <f t="shared" si="1"/>
        <v/>
      </c>
      <c r="L32" s="12">
        <f t="shared" si="2"/>
        <v>1</v>
      </c>
    </row>
    <row r="33" spans="1:12" ht="30" x14ac:dyDescent="0.25">
      <c r="A33" s="34">
        <f t="shared" si="3"/>
        <v>32</v>
      </c>
      <c r="B33" s="88" t="s">
        <v>13</v>
      </c>
      <c r="C33" s="58" t="s">
        <v>62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25">
      <c r="A34" s="34">
        <f t="shared" si="3"/>
        <v>33</v>
      </c>
      <c r="B34" s="88" t="s">
        <v>13</v>
      </c>
      <c r="C34" s="59" t="s">
        <v>80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90.75" thickBot="1" x14ac:dyDescent="0.3">
      <c r="A35" s="72">
        <f t="shared" si="3"/>
        <v>34</v>
      </c>
      <c r="B35" s="89" t="s">
        <v>13</v>
      </c>
      <c r="C35" s="74" t="s">
        <v>72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25">
      <c r="A36" s="71">
        <f t="shared" si="3"/>
        <v>35</v>
      </c>
      <c r="B36" s="92" t="s">
        <v>11</v>
      </c>
      <c r="C36" s="58" t="s">
        <v>75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30" x14ac:dyDescent="0.25">
      <c r="A37" s="34">
        <f t="shared" si="3"/>
        <v>36</v>
      </c>
      <c r="B37" s="93" t="s">
        <v>11</v>
      </c>
      <c r="C37" s="39" t="s">
        <v>71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30" x14ac:dyDescent="0.25">
      <c r="A38" s="34">
        <f t="shared" si="3"/>
        <v>37</v>
      </c>
      <c r="B38" s="93" t="s">
        <v>11</v>
      </c>
      <c r="C38" s="37" t="s">
        <v>74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45" x14ac:dyDescent="0.25">
      <c r="A39" s="34">
        <f t="shared" si="3"/>
        <v>38</v>
      </c>
      <c r="B39" s="93" t="s">
        <v>11</v>
      </c>
      <c r="C39" s="39" t="s">
        <v>103</v>
      </c>
      <c r="D39" s="50"/>
      <c r="E39" s="31"/>
      <c r="F39" s="50"/>
      <c r="G39" s="48"/>
      <c r="H39" s="55"/>
      <c r="I39" s="12">
        <v>5</v>
      </c>
      <c r="J39" s="27" t="str">
        <f t="shared" si="0"/>
        <v/>
      </c>
      <c r="K39" s="28" t="str">
        <f t="shared" si="1"/>
        <v/>
      </c>
      <c r="L39" s="12">
        <f t="shared" si="2"/>
        <v>0</v>
      </c>
    </row>
    <row r="40" spans="1:12" ht="137.25" customHeight="1" x14ac:dyDescent="0.25">
      <c r="A40" s="34">
        <f t="shared" si="3"/>
        <v>39</v>
      </c>
      <c r="B40" s="93" t="s">
        <v>11</v>
      </c>
      <c r="C40" s="37" t="s">
        <v>85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25">
      <c r="A41" s="34">
        <f t="shared" si="3"/>
        <v>40</v>
      </c>
      <c r="B41" s="94" t="s">
        <v>11</v>
      </c>
      <c r="C41" s="38" t="s">
        <v>90</v>
      </c>
      <c r="D41" s="50">
        <v>1</v>
      </c>
      <c r="E41" s="32"/>
      <c r="F41" s="50"/>
      <c r="G41" s="49"/>
      <c r="H41" s="56"/>
      <c r="I41" s="29">
        <v>5</v>
      </c>
      <c r="J41" s="27">
        <f t="shared" si="0"/>
        <v>5</v>
      </c>
      <c r="K41" s="28" t="str">
        <f t="shared" si="1"/>
        <v/>
      </c>
      <c r="L41" s="12">
        <f t="shared" si="2"/>
        <v>1</v>
      </c>
    </row>
    <row r="42" spans="1:12" s="83" customFormat="1" ht="45.75" thickBot="1" x14ac:dyDescent="0.3">
      <c r="A42" s="72">
        <f t="shared" si="3"/>
        <v>41</v>
      </c>
      <c r="B42" s="95" t="s">
        <v>11</v>
      </c>
      <c r="C42" s="74" t="s">
        <v>63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30.75" thickTop="1" x14ac:dyDescent="0.25">
      <c r="A43" s="71">
        <f t="shared" si="3"/>
        <v>42</v>
      </c>
      <c r="B43" s="90" t="s">
        <v>27</v>
      </c>
      <c r="C43" s="58" t="s">
        <v>26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30" x14ac:dyDescent="0.25">
      <c r="A44" s="34">
        <f t="shared" si="3"/>
        <v>43</v>
      </c>
      <c r="B44" s="91" t="s">
        <v>27</v>
      </c>
      <c r="C44" s="37" t="s">
        <v>93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75" x14ac:dyDescent="0.25">
      <c r="A45" s="34">
        <f t="shared" si="3"/>
        <v>44</v>
      </c>
      <c r="B45" s="91" t="s">
        <v>27</v>
      </c>
      <c r="C45" s="37" t="s">
        <v>104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25">
      <c r="A46" s="34">
        <f t="shared" si="3"/>
        <v>45</v>
      </c>
      <c r="B46" s="91" t="s">
        <v>27</v>
      </c>
      <c r="C46" s="37" t="s">
        <v>92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25">
      <c r="A47" s="34">
        <f t="shared" si="3"/>
        <v>46</v>
      </c>
      <c r="B47" s="91" t="s">
        <v>27</v>
      </c>
      <c r="C47" s="37" t="s">
        <v>91</v>
      </c>
      <c r="D47" s="50">
        <v>1</v>
      </c>
      <c r="E47" s="31" t="s">
        <v>17</v>
      </c>
      <c r="F47" s="50"/>
      <c r="G47" s="60"/>
      <c r="H47" s="55" t="b">
        <v>1</v>
      </c>
      <c r="I47" s="12">
        <v>1</v>
      </c>
      <c r="J47" s="27">
        <f t="shared" si="0"/>
        <v>1</v>
      </c>
      <c r="K47" s="28">
        <f t="shared" si="1"/>
        <v>-5</v>
      </c>
      <c r="L47" s="12">
        <f t="shared" si="2"/>
        <v>1</v>
      </c>
    </row>
    <row r="48" spans="1:12" s="11" customFormat="1" ht="101.25" customHeight="1" x14ac:dyDescent="0.25">
      <c r="A48" s="34">
        <f t="shared" si="3"/>
        <v>47</v>
      </c>
      <c r="B48" s="91" t="s">
        <v>27</v>
      </c>
      <c r="C48" s="37" t="s">
        <v>82</v>
      </c>
      <c r="D48" s="50">
        <v>1</v>
      </c>
      <c r="E48" s="31" t="s">
        <v>111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COUNTIFS(Irányelvek!B3:B49,"="&amp;B4,Irányelvek!D3:D49,1)</f>
        <v>15</v>
      </c>
      <c r="D4" s="3">
        <f t="shared" si="0"/>
        <v>2</v>
      </c>
      <c r="E4" s="64">
        <v>17</v>
      </c>
      <c r="F4" s="9">
        <f t="shared" ref="F4:F8" si="1">C4/E4</f>
        <v>0.88235294117647056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COUNTIFS(Irányelvek!B4:B50,"="&amp;B5,Irányelvek!D4:D50,1)</f>
        <v>7</v>
      </c>
      <c r="D5" s="3">
        <f t="shared" si="0"/>
        <v>2</v>
      </c>
      <c r="E5" s="64">
        <v>9</v>
      </c>
      <c r="F5" s="9">
        <f t="shared" si="1"/>
        <v>0.77777777777777779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COUNTIFS(Irányelvek!B5:B51,"="&amp;B6,Irányelvek!D5:D51,1)</f>
        <v>6</v>
      </c>
      <c r="D6" s="3">
        <f t="shared" si="0"/>
        <v>1</v>
      </c>
      <c r="E6" s="64">
        <v>7</v>
      </c>
      <c r="F6" s="9">
        <f t="shared" si="1"/>
        <v>0.8571428571428571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27</v>
      </c>
      <c r="C7" s="3">
        <f>COUNTIFS(Irányelvek!B6:B52,"="&amp;B7,Irányelvek!D6:D52,1)</f>
        <v>6</v>
      </c>
      <c r="D7" s="3">
        <f t="shared" si="0"/>
        <v>0</v>
      </c>
      <c r="E7" s="64">
        <v>6</v>
      </c>
      <c r="F7" s="9">
        <f t="shared" si="1"/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42</v>
      </c>
      <c r="D8" s="7">
        <f>SUM(D3:D7)</f>
        <v>5</v>
      </c>
      <c r="E8" s="7">
        <f>SUM(E3:E7)</f>
        <v>47</v>
      </c>
      <c r="F8" s="9">
        <f t="shared" si="1"/>
        <v>0.8936170212765957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42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27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5" x14ac:dyDescent="0.25"/>
  <cols>
    <col min="1" max="1" width="9.140625" style="21" customWidth="1"/>
    <col min="3" max="3" width="11.7109375" bestFit="1" customWidth="1"/>
    <col min="4" max="4" width="17.7109375" customWidth="1"/>
    <col min="7" max="7" width="16.42578125" bestFit="1" customWidth="1"/>
    <col min="8" max="8" width="13.7109375" customWidth="1"/>
    <col min="13" max="13" width="13.28515625" bestFit="1" customWidth="1"/>
  </cols>
  <sheetData>
    <row r="1" spans="2:10" x14ac:dyDescent="0.25">
      <c r="B1" s="22" t="s">
        <v>39</v>
      </c>
      <c r="C1" s="23"/>
      <c r="D1" s="23"/>
    </row>
    <row r="2" spans="2:10" x14ac:dyDescent="0.25">
      <c r="B2" s="12"/>
      <c r="C2" s="12">
        <f>Fedőlap!D11</f>
        <v>100</v>
      </c>
      <c r="D2" s="12"/>
    </row>
    <row r="3" spans="2:10" x14ac:dyDescent="0.25">
      <c r="B3" s="19">
        <v>0.49</v>
      </c>
      <c r="C3" s="20">
        <v>-100</v>
      </c>
      <c r="D3" s="12" t="s">
        <v>34</v>
      </c>
      <c r="H3">
        <v>56</v>
      </c>
      <c r="I3">
        <v>29</v>
      </c>
      <c r="J3">
        <f>(H3-I3)*16/56</f>
        <v>7.7142857142857144</v>
      </c>
    </row>
    <row r="4" spans="2:10" x14ac:dyDescent="0.25">
      <c r="B4" s="19">
        <v>0.62</v>
      </c>
      <c r="C4" s="20">
        <f>ROUNDDOWN($C$2*B3+1,0)</f>
        <v>50</v>
      </c>
      <c r="D4" s="12" t="s">
        <v>35</v>
      </c>
      <c r="H4">
        <f>H3/2</f>
        <v>28</v>
      </c>
    </row>
    <row r="5" spans="2:10" x14ac:dyDescent="0.25">
      <c r="B5" s="19">
        <v>0.75</v>
      </c>
      <c r="C5" s="20">
        <f>ROUNDDOWN($C$2*B4+1,0)</f>
        <v>63</v>
      </c>
      <c r="D5" s="12" t="s">
        <v>36</v>
      </c>
    </row>
    <row r="6" spans="2:10" x14ac:dyDescent="0.25">
      <c r="B6" s="19">
        <v>0.88</v>
      </c>
      <c r="C6" s="20">
        <f>ROUNDDOWN($C$2*B5+1,0)</f>
        <v>76</v>
      </c>
      <c r="D6" s="12" t="s">
        <v>37</v>
      </c>
    </row>
    <row r="7" spans="2:10" x14ac:dyDescent="0.25">
      <c r="B7" s="19">
        <v>1</v>
      </c>
      <c r="C7" s="20">
        <f>ROUNDDOWN($C$2*B6+1,0)</f>
        <v>89</v>
      </c>
      <c r="D7" s="12" t="s">
        <v>38</v>
      </c>
    </row>
    <row r="8" spans="2:10" x14ac:dyDescent="0.25">
      <c r="D8" s="16"/>
    </row>
    <row r="9" spans="2:10" x14ac:dyDescent="0.25">
      <c r="D9" t="b">
        <v>1</v>
      </c>
    </row>
    <row r="10" spans="2:10" x14ac:dyDescent="0.25">
      <c r="D10" t="b">
        <v>0</v>
      </c>
    </row>
    <row r="19" spans="2:2" x14ac:dyDescent="0.2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Soós Csaba</cp:lastModifiedBy>
  <dcterms:created xsi:type="dcterms:W3CDTF">2011-03-17T10:44:48Z</dcterms:created>
  <dcterms:modified xsi:type="dcterms:W3CDTF">2025-05-10T13:21:45Z</dcterms:modified>
</cp:coreProperties>
</file>